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8.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3.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4.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5.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6.xml" ContentType="application/vnd.openxmlformats-officedocument.drawing+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7.xml" ContentType="application/vnd.openxmlformats-officedocument.drawing+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8.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9.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20.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21.xml" ContentType="application/vnd.openxmlformats-officedocument.drawing+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22.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3.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4.xml" ContentType="application/vnd.openxmlformats-officedocument.drawing+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5.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26.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drawings/drawing27.xml" ContentType="application/vnd.openxmlformats-officedocument.drawing+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28.xml" ContentType="application/vnd.openxmlformats-officedocument.drawing+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29.xml" ContentType="application/vnd.openxmlformats-officedocument.drawing+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drawings/drawing30.xml" ContentType="application/vnd.openxmlformats-officedocument.drawing+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31.xml" ContentType="application/vnd.openxmlformats-officedocument.drawing+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32.xml" ContentType="application/vnd.openxmlformats-officedocument.drawing+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drawings/drawing33.xml" ContentType="application/vnd.openxmlformats-officedocument.drawing+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drawings/drawing34.xml" ContentType="application/vnd.openxmlformats-officedocument.drawing+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drawings/drawing35.xml" ContentType="application/vnd.openxmlformats-officedocument.drawing+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drawings/drawing36.xml" ContentType="application/vnd.openxmlformats-officedocument.drawing+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drawings/drawing37.xml" ContentType="application/vnd.openxmlformats-officedocument.drawing+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drawings/drawing38.xml" ContentType="application/vnd.openxmlformats-officedocument.drawing+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61.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2.xml" ContentType="application/vnd.openxmlformats-officedocument.drawingml.chart+xml"/>
  <Override PartName="/xl/charts/style362.xml" ContentType="application/vnd.ms-office.chartstyle+xml"/>
  <Override PartName="/xl/charts/colors362.xml" ContentType="application/vnd.ms-office.chartcolorstyle+xml"/>
  <Override PartName="/xl/drawings/drawing39.xml" ContentType="application/vnd.openxmlformats-officedocument.drawing+xml"/>
  <Override PartName="/xl/charts/chart363.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4.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5.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6.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67.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68.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69.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0.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1.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2.xml" ContentType="application/vnd.openxmlformats-officedocument.drawingml.chart+xml"/>
  <Override PartName="/xl/charts/style372.xml" ContentType="application/vnd.ms-office.chartstyle+xml"/>
  <Override PartName="/xl/charts/colors372.xml" ContentType="application/vnd.ms-office.chartcolorstyle+xml"/>
  <Override PartName="/xl/drawings/drawing40.xml" ContentType="application/vnd.openxmlformats-officedocument.drawing+xml"/>
  <Override PartName="/xl/charts/chart373.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4.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5.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6.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77.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78.xml" ContentType="application/vnd.openxmlformats-officedocument.drawingml.chart+xml"/>
  <Override PartName="/xl/charts/style378.xml" ContentType="application/vnd.ms-office.chartstyle+xml"/>
  <Override PartName="/xl/charts/colors378.xml" ContentType="application/vnd.ms-office.chartcolorstyle+xml"/>
  <Override PartName="/xl/charts/chart379.xml" ContentType="application/vnd.openxmlformats-officedocument.drawingml.chart+xml"/>
  <Override PartName="/xl/charts/style379.xml" ContentType="application/vnd.ms-office.chartstyle+xml"/>
  <Override PartName="/xl/charts/colors379.xml" ContentType="application/vnd.ms-office.chartcolorstyle+xml"/>
  <Override PartName="/xl/charts/chart380.xml" ContentType="application/vnd.openxmlformats-officedocument.drawingml.chart+xml"/>
  <Override PartName="/xl/charts/style380.xml" ContentType="application/vnd.ms-office.chartstyle+xml"/>
  <Override PartName="/xl/charts/colors380.xml" ContentType="application/vnd.ms-office.chartcolorstyle+xml"/>
  <Override PartName="/xl/charts/chart381.xml" ContentType="application/vnd.openxmlformats-officedocument.drawingml.chart+xml"/>
  <Override PartName="/xl/charts/style381.xml" ContentType="application/vnd.ms-office.chartstyle+xml"/>
  <Override PartName="/xl/charts/colors381.xml" ContentType="application/vnd.ms-office.chartcolorstyle+xml"/>
  <Override PartName="/xl/charts/chart382.xml" ContentType="application/vnd.openxmlformats-officedocument.drawingml.chart+xml"/>
  <Override PartName="/xl/charts/style382.xml" ContentType="application/vnd.ms-office.chartstyle+xml"/>
  <Override PartName="/xl/charts/colors382.xml" ContentType="application/vnd.ms-office.chartcolorstyle+xml"/>
  <Override PartName="/xl/drawings/drawing41.xml" ContentType="application/vnd.openxmlformats-officedocument.drawing+xml"/>
  <Override PartName="/xl/charts/chart383.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4.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5.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6.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87.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88.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89.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0.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1.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2.xml" ContentType="application/vnd.openxmlformats-officedocument.drawingml.chart+xml"/>
  <Override PartName="/xl/charts/style392.xml" ContentType="application/vnd.ms-office.chartstyle+xml"/>
  <Override PartName="/xl/charts/colors392.xml" ContentType="application/vnd.ms-office.chartcolorstyle+xml"/>
  <Override PartName="/xl/drawings/drawing42.xml" ContentType="application/vnd.openxmlformats-officedocument.drawing+xml"/>
  <Override PartName="/xl/charts/chart393.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4.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5.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6.xml" ContentType="application/vnd.openxmlformats-officedocument.drawingml.chart+xml"/>
  <Override PartName="/xl/charts/style396.xml" ContentType="application/vnd.ms-office.chartstyle+xml"/>
  <Override PartName="/xl/charts/colors396.xml" ContentType="application/vnd.ms-office.chartcolorstyle+xml"/>
  <Override PartName="/xl/charts/chart397.xml" ContentType="application/vnd.openxmlformats-officedocument.drawingml.chart+xml"/>
  <Override PartName="/xl/charts/style397.xml" ContentType="application/vnd.ms-office.chartstyle+xml"/>
  <Override PartName="/xl/charts/colors397.xml" ContentType="application/vnd.ms-office.chartcolorstyle+xml"/>
  <Override PartName="/xl/charts/chart398.xml" ContentType="application/vnd.openxmlformats-officedocument.drawingml.chart+xml"/>
  <Override PartName="/xl/charts/style398.xml" ContentType="application/vnd.ms-office.chartstyle+xml"/>
  <Override PartName="/xl/charts/colors398.xml" ContentType="application/vnd.ms-office.chartcolorstyle+xml"/>
  <Override PartName="/xl/charts/chart399.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00.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01.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2.xml" ContentType="application/vnd.openxmlformats-officedocument.drawingml.chart+xml"/>
  <Override PartName="/xl/charts/style402.xml" ContentType="application/vnd.ms-office.chartstyle+xml"/>
  <Override PartName="/xl/charts/colors402.xml" ContentType="application/vnd.ms-office.chartcolorstyle+xml"/>
  <Override PartName="/xl/drawings/drawing43.xml" ContentType="application/vnd.openxmlformats-officedocument.drawing+xml"/>
  <Override PartName="/xl/charts/chart403.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04.xml" ContentType="application/vnd.openxmlformats-officedocument.drawingml.chart+xml"/>
  <Override PartName="/xl/charts/style404.xml" ContentType="application/vnd.ms-office.chartstyle+xml"/>
  <Override PartName="/xl/charts/colors404.xml" ContentType="application/vnd.ms-office.chartcolorstyle+xml"/>
  <Override PartName="/xl/charts/chart405.xml" ContentType="application/vnd.openxmlformats-officedocument.drawingml.chart+xml"/>
  <Override PartName="/xl/charts/style405.xml" ContentType="application/vnd.ms-office.chartstyle+xml"/>
  <Override PartName="/xl/charts/colors405.xml" ContentType="application/vnd.ms-office.chartcolorstyle+xml"/>
  <Override PartName="/xl/charts/chart406.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07.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08.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09.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0.xml" ContentType="application/vnd.openxmlformats-officedocument.drawingml.chart+xml"/>
  <Override PartName="/xl/charts/style410.xml" ContentType="application/vnd.ms-office.chartstyle+xml"/>
  <Override PartName="/xl/charts/colors410.xml" ContentType="application/vnd.ms-office.chartcolorstyle+xml"/>
  <Override PartName="/xl/charts/chart411.xml" ContentType="application/vnd.openxmlformats-officedocument.drawingml.chart+xml"/>
  <Override PartName="/xl/charts/style411.xml" ContentType="application/vnd.ms-office.chartstyle+xml"/>
  <Override PartName="/xl/charts/colors411.xml" ContentType="application/vnd.ms-office.chartcolorstyle+xml"/>
  <Override PartName="/xl/charts/chart412.xml" ContentType="application/vnd.openxmlformats-officedocument.drawingml.chart+xml"/>
  <Override PartName="/xl/charts/style412.xml" ContentType="application/vnd.ms-office.chartstyle+xml"/>
  <Override PartName="/xl/charts/colors412.xml" ContentType="application/vnd.ms-office.chartcolorstyle+xml"/>
  <Override PartName="/xl/drawings/drawing44.xml" ContentType="application/vnd.openxmlformats-officedocument.drawing+xml"/>
  <Override PartName="/xl/charts/chart413.xml" ContentType="application/vnd.openxmlformats-officedocument.drawingml.chart+xml"/>
  <Override PartName="/xl/charts/style413.xml" ContentType="application/vnd.ms-office.chartstyle+xml"/>
  <Override PartName="/xl/charts/colors413.xml" ContentType="application/vnd.ms-office.chartcolorstyle+xml"/>
  <Override PartName="/xl/charts/chart414.xml" ContentType="application/vnd.openxmlformats-officedocument.drawingml.chart+xml"/>
  <Override PartName="/xl/charts/style414.xml" ContentType="application/vnd.ms-office.chartstyle+xml"/>
  <Override PartName="/xl/charts/colors414.xml" ContentType="application/vnd.ms-office.chartcolorstyle+xml"/>
  <Override PartName="/xl/charts/chart415.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6.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17.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18.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19.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0.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1.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2.xml" ContentType="application/vnd.openxmlformats-officedocument.drawingml.chart+xml"/>
  <Override PartName="/xl/charts/style422.xml" ContentType="application/vnd.ms-office.chartstyle+xml"/>
  <Override PartName="/xl/charts/colors422.xml" ContentType="application/vnd.ms-office.chartcolorstyle+xml"/>
  <Override PartName="/xl/drawings/drawing45.xml" ContentType="application/vnd.openxmlformats-officedocument.drawing+xml"/>
  <Override PartName="/xl/charts/chart423.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4.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5.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6.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27.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28.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29.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0.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1.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2.xml" ContentType="application/vnd.openxmlformats-officedocument.drawingml.chart+xml"/>
  <Override PartName="/xl/charts/style432.xml" ContentType="application/vnd.ms-office.chartstyle+xml"/>
  <Override PartName="/xl/charts/colors432.xml" ContentType="application/vnd.ms-office.chartcolorstyle+xml"/>
  <Override PartName="/xl/drawings/drawing46.xml" ContentType="application/vnd.openxmlformats-officedocument.drawing+xml"/>
  <Override PartName="/xl/charts/chart433.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4.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5.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6.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37.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38.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39.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0.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1.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42.xml" ContentType="application/vnd.openxmlformats-officedocument.drawingml.chart+xml"/>
  <Override PartName="/xl/charts/style442.xml" ContentType="application/vnd.ms-office.chartstyle+xml"/>
  <Override PartName="/xl/charts/colors442.xml" ContentType="application/vnd.ms-office.chartcolorstyle+xml"/>
  <Override PartName="/xl/drawings/drawing47.xml" ContentType="application/vnd.openxmlformats-officedocument.drawing+xml"/>
  <Override PartName="/xl/charts/chart443.xml" ContentType="application/vnd.openxmlformats-officedocument.drawingml.chart+xml"/>
  <Override PartName="/xl/charts/style443.xml" ContentType="application/vnd.ms-office.chartstyle+xml"/>
  <Override PartName="/xl/charts/colors443.xml" ContentType="application/vnd.ms-office.chartcolorstyle+xml"/>
  <Override PartName="/xl/charts/chart444.xml" ContentType="application/vnd.openxmlformats-officedocument.drawingml.chart+xml"/>
  <Override PartName="/xl/charts/style444.xml" ContentType="application/vnd.ms-office.chartstyle+xml"/>
  <Override PartName="/xl/charts/colors444.xml" ContentType="application/vnd.ms-office.chartcolorstyle+xml"/>
  <Override PartName="/xl/charts/chart445.xml" ContentType="application/vnd.openxmlformats-officedocument.drawingml.chart+xml"/>
  <Override PartName="/xl/charts/style445.xml" ContentType="application/vnd.ms-office.chartstyle+xml"/>
  <Override PartName="/xl/charts/colors445.xml" ContentType="application/vnd.ms-office.chartcolorstyle+xml"/>
  <Override PartName="/xl/charts/chart446.xml" ContentType="application/vnd.openxmlformats-officedocument.drawingml.chart+xml"/>
  <Override PartName="/xl/charts/style446.xml" ContentType="application/vnd.ms-office.chartstyle+xml"/>
  <Override PartName="/xl/charts/colors446.xml" ContentType="application/vnd.ms-office.chartcolorstyle+xml"/>
  <Override PartName="/xl/charts/chart447.xml" ContentType="application/vnd.openxmlformats-officedocument.drawingml.chart+xml"/>
  <Override PartName="/xl/charts/style447.xml" ContentType="application/vnd.ms-office.chartstyle+xml"/>
  <Override PartName="/xl/charts/colors447.xml" ContentType="application/vnd.ms-office.chartcolorstyle+xml"/>
  <Override PartName="/xl/charts/chart448.xml" ContentType="application/vnd.openxmlformats-officedocument.drawingml.chart+xml"/>
  <Override PartName="/xl/charts/style448.xml" ContentType="application/vnd.ms-office.chartstyle+xml"/>
  <Override PartName="/xl/charts/colors448.xml" ContentType="application/vnd.ms-office.chartcolorstyle+xml"/>
  <Override PartName="/xl/charts/chart449.xml" ContentType="application/vnd.openxmlformats-officedocument.drawingml.chart+xml"/>
  <Override PartName="/xl/charts/style449.xml" ContentType="application/vnd.ms-office.chartstyle+xml"/>
  <Override PartName="/xl/charts/colors449.xml" ContentType="application/vnd.ms-office.chartcolorstyle+xml"/>
  <Override PartName="/xl/charts/chart450.xml" ContentType="application/vnd.openxmlformats-officedocument.drawingml.chart+xml"/>
  <Override PartName="/xl/charts/style450.xml" ContentType="application/vnd.ms-office.chartstyle+xml"/>
  <Override PartName="/xl/charts/colors450.xml" ContentType="application/vnd.ms-office.chartcolorstyle+xml"/>
  <Override PartName="/xl/charts/chart451.xml" ContentType="application/vnd.openxmlformats-officedocument.drawingml.chart+xml"/>
  <Override PartName="/xl/charts/style451.xml" ContentType="application/vnd.ms-office.chartstyle+xml"/>
  <Override PartName="/xl/charts/colors451.xml" ContentType="application/vnd.ms-office.chartcolorstyle+xml"/>
  <Override PartName="/xl/charts/chart452.xml" ContentType="application/vnd.openxmlformats-officedocument.drawingml.chart+xml"/>
  <Override PartName="/xl/charts/style452.xml" ContentType="application/vnd.ms-office.chartstyle+xml"/>
  <Override PartName="/xl/charts/colors452.xml" ContentType="application/vnd.ms-office.chartcolorstyle+xml"/>
  <Override PartName="/xl/drawings/drawing48.xml" ContentType="application/vnd.openxmlformats-officedocument.drawing+xml"/>
  <Override PartName="/xl/charts/chart453.xml" ContentType="application/vnd.openxmlformats-officedocument.drawingml.chart+xml"/>
  <Override PartName="/xl/charts/style453.xml" ContentType="application/vnd.ms-office.chartstyle+xml"/>
  <Override PartName="/xl/charts/colors453.xml" ContentType="application/vnd.ms-office.chartcolorstyle+xml"/>
  <Override PartName="/xl/charts/chart454.xml" ContentType="application/vnd.openxmlformats-officedocument.drawingml.chart+xml"/>
  <Override PartName="/xl/charts/style454.xml" ContentType="application/vnd.ms-office.chartstyle+xml"/>
  <Override PartName="/xl/charts/colors454.xml" ContentType="application/vnd.ms-office.chartcolorstyle+xml"/>
  <Override PartName="/xl/charts/chart455.xml" ContentType="application/vnd.openxmlformats-officedocument.drawingml.chart+xml"/>
  <Override PartName="/xl/charts/style455.xml" ContentType="application/vnd.ms-office.chartstyle+xml"/>
  <Override PartName="/xl/charts/colors455.xml" ContentType="application/vnd.ms-office.chartcolorstyle+xml"/>
  <Override PartName="/xl/charts/chart456.xml" ContentType="application/vnd.openxmlformats-officedocument.drawingml.chart+xml"/>
  <Override PartName="/xl/charts/style456.xml" ContentType="application/vnd.ms-office.chartstyle+xml"/>
  <Override PartName="/xl/charts/colors456.xml" ContentType="application/vnd.ms-office.chartcolorstyle+xml"/>
  <Override PartName="/xl/charts/chart457.xml" ContentType="application/vnd.openxmlformats-officedocument.drawingml.chart+xml"/>
  <Override PartName="/xl/charts/style457.xml" ContentType="application/vnd.ms-office.chartstyle+xml"/>
  <Override PartName="/xl/charts/colors457.xml" ContentType="application/vnd.ms-office.chartcolorstyle+xml"/>
  <Override PartName="/xl/charts/chart458.xml" ContentType="application/vnd.openxmlformats-officedocument.drawingml.chart+xml"/>
  <Override PartName="/xl/charts/style458.xml" ContentType="application/vnd.ms-office.chartstyle+xml"/>
  <Override PartName="/xl/charts/colors458.xml" ContentType="application/vnd.ms-office.chartcolorstyle+xml"/>
  <Override PartName="/xl/charts/chart459.xml" ContentType="application/vnd.openxmlformats-officedocument.drawingml.chart+xml"/>
  <Override PartName="/xl/charts/style459.xml" ContentType="application/vnd.ms-office.chartstyle+xml"/>
  <Override PartName="/xl/charts/colors459.xml" ContentType="application/vnd.ms-office.chartcolorstyle+xml"/>
  <Override PartName="/xl/charts/chart460.xml" ContentType="application/vnd.openxmlformats-officedocument.drawingml.chart+xml"/>
  <Override PartName="/xl/charts/style460.xml" ContentType="application/vnd.ms-office.chartstyle+xml"/>
  <Override PartName="/xl/charts/colors460.xml" ContentType="application/vnd.ms-office.chartcolorstyle+xml"/>
  <Override PartName="/xl/charts/chart461.xml" ContentType="application/vnd.openxmlformats-officedocument.drawingml.chart+xml"/>
  <Override PartName="/xl/charts/style461.xml" ContentType="application/vnd.ms-office.chartstyle+xml"/>
  <Override PartName="/xl/charts/colors461.xml" ContentType="application/vnd.ms-office.chartcolorstyle+xml"/>
  <Override PartName="/xl/charts/chart462.xml" ContentType="application/vnd.openxmlformats-officedocument.drawingml.chart+xml"/>
  <Override PartName="/xl/charts/style462.xml" ContentType="application/vnd.ms-office.chartstyle+xml"/>
  <Override PartName="/xl/charts/colors46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sustainablebiomass.sharepoint.com/sites/SBPTeam671/SBP Documents Dropbox/Team Folder/05 Standard Program/04_RRA/US National FOR/2025 LULUCF/5_Approved v1.0/"/>
    </mc:Choice>
  </mc:AlternateContent>
  <xr:revisionPtr revIDLastSave="85" documentId="8_{CA852B95-020D-4C71-87C9-AE54F4AD01AA}" xr6:coauthVersionLast="47" xr6:coauthVersionMax="47" xr10:uidLastSave="{CF158914-8924-40B4-A541-F07E83598138}"/>
  <workbookProtection workbookAlgorithmName="SHA-512" workbookHashValue="ZTQqALS0+VVqd+TMnrcoFrGaT8Mtx481iARSBBaOL+11AXyl/Dqd+Qh59AjFt2+DJG1IJzMxb2/O8sjV4BdtiA==" workbookSaltValue="FI9kjPJDTaoXJhbLGflpHg==" workbookSpinCount="100000" lockStructure="1"/>
  <bookViews>
    <workbookView xWindow="-19310" yWindow="-110" windowWidth="19420" windowHeight="10300" tabRatio="692" firstSheet="1" activeTab="1" xr2:uid="{EDC8AC7A-6859-416C-AFFD-5B4190EB0D2E}"/>
  </bookViews>
  <sheets>
    <sheet name="SOURCE" sheetId="2" r:id="rId1"/>
    <sheet name="State Summary_Final Results" sheetId="67" r:id="rId2"/>
    <sheet name="State Summary_Preliminary" sheetId="9" r:id="rId3"/>
    <sheet name="Statistical Analysis" sheetId="64" r:id="rId4"/>
    <sheet name="Alabama " sheetId="10" r:id="rId5"/>
    <sheet name="Arizona" sheetId="11" r:id="rId6"/>
    <sheet name="Arkansas" sheetId="12" r:id="rId7"/>
    <sheet name="California" sheetId="13" r:id="rId8"/>
    <sheet name="Colorado" sheetId="14" r:id="rId9"/>
    <sheet name="Connecticut" sheetId="15" r:id="rId10"/>
    <sheet name="Delaware" sheetId="16" r:id="rId11"/>
    <sheet name="Florida" sheetId="17" r:id="rId12"/>
    <sheet name="Georgia" sheetId="18" r:id="rId13"/>
    <sheet name="Idaho" sheetId="19" r:id="rId14"/>
    <sheet name="Illinois" sheetId="20" r:id="rId15"/>
    <sheet name="Indiana" sheetId="21" r:id="rId16"/>
    <sheet name="Iowa" sheetId="22" r:id="rId17"/>
    <sheet name="Kansas" sheetId="25" r:id="rId18"/>
    <sheet name="Kentucky" sheetId="27" r:id="rId19"/>
    <sheet name="Louisiana" sheetId="28" r:id="rId20"/>
    <sheet name="Maine" sheetId="29" r:id="rId21"/>
    <sheet name="Maryland" sheetId="30" r:id="rId22"/>
    <sheet name="Massachusetts" sheetId="31" r:id="rId23"/>
    <sheet name="Michigan" sheetId="32" r:id="rId24"/>
    <sheet name="Minnesota" sheetId="33" r:id="rId25"/>
    <sheet name="Mississippi" sheetId="34" r:id="rId26"/>
    <sheet name="Missouri" sheetId="35" r:id="rId27"/>
    <sheet name="Montana" sheetId="36" r:id="rId28"/>
    <sheet name="Nebraska" sheetId="37" r:id="rId29"/>
    <sheet name="Nevada" sheetId="38" r:id="rId30"/>
    <sheet name="New Hampshire" sheetId="39" r:id="rId31"/>
    <sheet name="New Jersey" sheetId="40" r:id="rId32"/>
    <sheet name="New Mexico" sheetId="41" r:id="rId33"/>
    <sheet name="New York" sheetId="43" r:id="rId34"/>
    <sheet name="North Carolina" sheetId="44" r:id="rId35"/>
    <sheet name="North Dakota" sheetId="45" r:id="rId36"/>
    <sheet name="Ohio" sheetId="46" r:id="rId37"/>
    <sheet name="Oklahoma" sheetId="47" r:id="rId38"/>
    <sheet name="Oregon" sheetId="48" r:id="rId39"/>
    <sheet name="Pennsylvania" sheetId="49" r:id="rId40"/>
    <sheet name="Rhode Island" sheetId="51" r:id="rId41"/>
    <sheet name="South Carolina" sheetId="52" r:id="rId42"/>
    <sheet name="South Dakota" sheetId="53" r:id="rId43"/>
    <sheet name="Tennessee" sheetId="54" r:id="rId44"/>
    <sheet name="Texas" sheetId="55" r:id="rId45"/>
    <sheet name="Utah" sheetId="56" r:id="rId46"/>
    <sheet name="Vermont" sheetId="57" r:id="rId47"/>
    <sheet name="Virginia" sheetId="59" r:id="rId48"/>
    <sheet name="Washington" sheetId="60" r:id="rId49"/>
    <sheet name="West Virginia" sheetId="61" r:id="rId50"/>
    <sheet name="Wisconsin" sheetId="62" r:id="rId51"/>
    <sheet name="Wyoming" sheetId="63" r:id="rId5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 i="9" l="1"/>
  <c r="L21" i="9"/>
  <c r="J35" i="64"/>
  <c r="E39" i="67"/>
  <c r="C25" i="67"/>
  <c r="P3" i="9"/>
  <c r="D7" i="67"/>
  <c r="I26" i="30"/>
  <c r="D6" i="9"/>
  <c r="C13" i="9"/>
  <c r="C3" i="9"/>
  <c r="L18" i="9"/>
  <c r="M6" i="9"/>
  <c r="C6" i="9" s="1"/>
  <c r="N6" i="9"/>
  <c r="O6" i="9"/>
  <c r="P6" i="9"/>
  <c r="L6" i="9"/>
  <c r="H50" i="64"/>
  <c r="I50" i="64"/>
  <c r="J50" i="64"/>
  <c r="K50" i="64"/>
  <c r="G50" i="64"/>
  <c r="H47" i="64"/>
  <c r="I47" i="64"/>
  <c r="J47" i="64"/>
  <c r="K47" i="64"/>
  <c r="G47" i="64"/>
  <c r="H37" i="64"/>
  <c r="I37" i="64"/>
  <c r="J37" i="64"/>
  <c r="K37" i="64"/>
  <c r="G37" i="64"/>
  <c r="H36" i="64"/>
  <c r="I36" i="64"/>
  <c r="J36" i="64"/>
  <c r="K36" i="64"/>
  <c r="G36" i="64"/>
  <c r="H31" i="64"/>
  <c r="I31" i="64"/>
  <c r="J31" i="64"/>
  <c r="K31" i="64"/>
  <c r="G31" i="64"/>
  <c r="H28" i="64"/>
  <c r="I28" i="64"/>
  <c r="J28" i="64"/>
  <c r="K28" i="64"/>
  <c r="G28" i="64"/>
  <c r="H27" i="64"/>
  <c r="M27" i="64" s="1"/>
  <c r="C27" i="67" s="1"/>
  <c r="I27" i="64"/>
  <c r="J27" i="64"/>
  <c r="O27" i="64" s="1"/>
  <c r="E27" i="67" s="1"/>
  <c r="K27" i="64"/>
  <c r="G27" i="64"/>
  <c r="L27" i="64" s="1"/>
  <c r="B27" i="67" s="1"/>
  <c r="H24" i="64"/>
  <c r="I24" i="64"/>
  <c r="J24" i="64"/>
  <c r="K24" i="64"/>
  <c r="G24" i="64"/>
  <c r="H18" i="64"/>
  <c r="I18" i="64"/>
  <c r="J18" i="64"/>
  <c r="K18" i="64"/>
  <c r="G18" i="64"/>
  <c r="H6" i="64"/>
  <c r="I6" i="64"/>
  <c r="J6" i="64"/>
  <c r="K6" i="64"/>
  <c r="G6" i="64"/>
  <c r="F4" i="67"/>
  <c r="F5" i="67"/>
  <c r="F7" i="67"/>
  <c r="F8" i="67"/>
  <c r="F9" i="67"/>
  <c r="F10" i="67"/>
  <c r="F11" i="67"/>
  <c r="F12" i="67"/>
  <c r="F13" i="67"/>
  <c r="F14" i="67"/>
  <c r="F16" i="67"/>
  <c r="F17" i="67"/>
  <c r="F19" i="67"/>
  <c r="F20" i="67"/>
  <c r="F21" i="67"/>
  <c r="F22" i="67"/>
  <c r="F23" i="67"/>
  <c r="F25" i="67"/>
  <c r="F26" i="67"/>
  <c r="F29" i="67"/>
  <c r="F30" i="67"/>
  <c r="F32" i="67"/>
  <c r="F33" i="67"/>
  <c r="F34" i="67"/>
  <c r="F35" i="67"/>
  <c r="F38" i="67"/>
  <c r="F39" i="67"/>
  <c r="F40" i="67"/>
  <c r="F41" i="67"/>
  <c r="F42" i="67"/>
  <c r="F43" i="67"/>
  <c r="F44" i="67"/>
  <c r="F45" i="67"/>
  <c r="F46" i="67"/>
  <c r="F48" i="67"/>
  <c r="F49" i="67"/>
  <c r="E4" i="67"/>
  <c r="E5" i="67"/>
  <c r="E7" i="67"/>
  <c r="E8" i="67"/>
  <c r="E9" i="67"/>
  <c r="E10" i="67"/>
  <c r="E11" i="67"/>
  <c r="E12" i="67"/>
  <c r="E13" i="67"/>
  <c r="E14" i="67"/>
  <c r="E15" i="67"/>
  <c r="E16" i="67"/>
  <c r="E17" i="67"/>
  <c r="E19" i="67"/>
  <c r="E20" i="67"/>
  <c r="E21" i="67"/>
  <c r="E22" i="67"/>
  <c r="E23" i="67"/>
  <c r="E25" i="67"/>
  <c r="E26" i="67"/>
  <c r="E29" i="67"/>
  <c r="E30" i="67"/>
  <c r="E32" i="67"/>
  <c r="E33" i="67"/>
  <c r="E34" i="67"/>
  <c r="E38" i="67"/>
  <c r="E40" i="67"/>
  <c r="E41" i="67"/>
  <c r="E42" i="67"/>
  <c r="E43" i="67"/>
  <c r="E44" i="67"/>
  <c r="E45" i="67"/>
  <c r="E46" i="67"/>
  <c r="E48" i="67"/>
  <c r="E49" i="67"/>
  <c r="D4" i="67"/>
  <c r="D5" i="67"/>
  <c r="D8" i="67"/>
  <c r="D9" i="67"/>
  <c r="D10" i="67"/>
  <c r="D11" i="67"/>
  <c r="D12" i="67"/>
  <c r="D13" i="67"/>
  <c r="D14" i="67"/>
  <c r="D15" i="67"/>
  <c r="D16" i="67"/>
  <c r="D17" i="67"/>
  <c r="D19" i="67"/>
  <c r="D20" i="67"/>
  <c r="D21" i="67"/>
  <c r="D22" i="67"/>
  <c r="D23" i="67"/>
  <c r="D25" i="67"/>
  <c r="D26" i="67"/>
  <c r="D29" i="67"/>
  <c r="D30" i="67"/>
  <c r="D32" i="67"/>
  <c r="D33" i="67"/>
  <c r="D34" i="67"/>
  <c r="D35" i="67"/>
  <c r="D38" i="67"/>
  <c r="D39" i="67"/>
  <c r="D40" i="67"/>
  <c r="D41" i="67"/>
  <c r="D42" i="67"/>
  <c r="D43" i="67"/>
  <c r="D44" i="67"/>
  <c r="D45" i="67"/>
  <c r="D46" i="67"/>
  <c r="D48" i="67"/>
  <c r="D49" i="67"/>
  <c r="C4" i="67"/>
  <c r="C5" i="67"/>
  <c r="C7" i="67"/>
  <c r="C8" i="67"/>
  <c r="C9" i="67"/>
  <c r="C10" i="67"/>
  <c r="C11" i="67"/>
  <c r="C12" i="67"/>
  <c r="C13" i="67"/>
  <c r="C14" i="67"/>
  <c r="C15" i="67"/>
  <c r="C16" i="67"/>
  <c r="C17" i="67"/>
  <c r="C19" i="67"/>
  <c r="C20" i="67"/>
  <c r="C21" i="67"/>
  <c r="C22" i="67"/>
  <c r="C23" i="67"/>
  <c r="C26" i="67"/>
  <c r="C29" i="67"/>
  <c r="C30" i="67"/>
  <c r="C32" i="67"/>
  <c r="C33" i="67"/>
  <c r="C34" i="67"/>
  <c r="C35" i="67"/>
  <c r="C38" i="67"/>
  <c r="C39" i="67"/>
  <c r="C40" i="67"/>
  <c r="C41" i="67"/>
  <c r="C42" i="67"/>
  <c r="C43" i="67"/>
  <c r="C44" i="67"/>
  <c r="C45" i="67"/>
  <c r="C46" i="67"/>
  <c r="C48" i="67"/>
  <c r="C49" i="67"/>
  <c r="C3" i="67"/>
  <c r="D3" i="67"/>
  <c r="E3" i="67"/>
  <c r="B4" i="67"/>
  <c r="B5" i="67"/>
  <c r="B7" i="67"/>
  <c r="B8" i="67"/>
  <c r="B9" i="67"/>
  <c r="B10" i="67"/>
  <c r="B11" i="67"/>
  <c r="B12" i="67"/>
  <c r="B13" i="67"/>
  <c r="B14" i="67"/>
  <c r="B15" i="67"/>
  <c r="B16" i="67"/>
  <c r="B17" i="67"/>
  <c r="B19" i="67"/>
  <c r="B20" i="67"/>
  <c r="B22" i="67"/>
  <c r="B23" i="67"/>
  <c r="B25" i="67"/>
  <c r="B26" i="67"/>
  <c r="B29" i="67"/>
  <c r="B30" i="67"/>
  <c r="B32" i="67"/>
  <c r="B33" i="67"/>
  <c r="B34" i="67"/>
  <c r="B35" i="67"/>
  <c r="B38" i="67"/>
  <c r="B39" i="67"/>
  <c r="B40" i="67"/>
  <c r="B41" i="67"/>
  <c r="B42" i="67"/>
  <c r="B43" i="67"/>
  <c r="B44" i="67"/>
  <c r="B45" i="67"/>
  <c r="B46" i="67"/>
  <c r="B48" i="67"/>
  <c r="B49" i="67"/>
  <c r="B3" i="67"/>
  <c r="E36" i="63"/>
  <c r="D29" i="63"/>
  <c r="F19" i="63"/>
  <c r="F20" i="63"/>
  <c r="F21" i="63"/>
  <c r="F22" i="63"/>
  <c r="E19" i="63"/>
  <c r="E20" i="63"/>
  <c r="E21" i="63"/>
  <c r="D19" i="63"/>
  <c r="C19" i="63"/>
  <c r="C18" i="63"/>
  <c r="D18" i="63"/>
  <c r="E18" i="63"/>
  <c r="F18" i="63"/>
  <c r="B20" i="63"/>
  <c r="B19" i="63"/>
  <c r="B21" i="63"/>
  <c r="B22" i="63"/>
  <c r="B23" i="63"/>
  <c r="B24" i="63"/>
  <c r="B25" i="63"/>
  <c r="B18" i="63"/>
  <c r="D32" i="60"/>
  <c r="F27" i="60"/>
  <c r="F15" i="60"/>
  <c r="F16" i="60"/>
  <c r="E15" i="60"/>
  <c r="D15" i="60"/>
  <c r="C15" i="60"/>
  <c r="C16" i="60"/>
  <c r="C17" i="60"/>
  <c r="C18" i="60"/>
  <c r="C14" i="60"/>
  <c r="D14" i="60"/>
  <c r="E14" i="60"/>
  <c r="F14" i="60"/>
  <c r="B15" i="60"/>
  <c r="B16" i="60"/>
  <c r="B17" i="60"/>
  <c r="B18" i="60"/>
  <c r="B19" i="60"/>
  <c r="B20" i="60"/>
  <c r="B14" i="60"/>
  <c r="F37" i="48"/>
  <c r="E29" i="48"/>
  <c r="D20" i="48"/>
  <c r="F15" i="48"/>
  <c r="E15" i="48"/>
  <c r="D15" i="48"/>
  <c r="D16" i="48"/>
  <c r="D17" i="48"/>
  <c r="D18" i="48"/>
  <c r="C15" i="48"/>
  <c r="C16" i="48"/>
  <c r="C17" i="48"/>
  <c r="C18" i="48"/>
  <c r="B15" i="48"/>
  <c r="B16" i="48"/>
  <c r="B17" i="48"/>
  <c r="B18" i="48"/>
  <c r="C14" i="48"/>
  <c r="D14" i="48"/>
  <c r="E14" i="48"/>
  <c r="F14" i="48"/>
  <c r="B14" i="48"/>
  <c r="F37" i="47"/>
  <c r="E28" i="47"/>
  <c r="C26" i="47"/>
  <c r="F23" i="47"/>
  <c r="F24" i="47"/>
  <c r="F25" i="47"/>
  <c r="F26" i="47"/>
  <c r="F27" i="47"/>
  <c r="F28" i="47"/>
  <c r="E23" i="47"/>
  <c r="D23" i="47"/>
  <c r="C23" i="47"/>
  <c r="C24" i="47"/>
  <c r="C22" i="47"/>
  <c r="D22" i="47"/>
  <c r="E22" i="47"/>
  <c r="F22" i="47"/>
  <c r="B25" i="47"/>
  <c r="B23" i="47"/>
  <c r="B24" i="47"/>
  <c r="B22" i="47"/>
  <c r="F18" i="41"/>
  <c r="E20" i="41"/>
  <c r="D18" i="41"/>
  <c r="F17" i="41"/>
  <c r="E17" i="41"/>
  <c r="E18" i="41"/>
  <c r="E19" i="41"/>
  <c r="E21" i="41"/>
  <c r="E22" i="41"/>
  <c r="E23" i="41"/>
  <c r="E24" i="41"/>
  <c r="D17" i="41"/>
  <c r="C17" i="41"/>
  <c r="C18" i="41"/>
  <c r="C19" i="41"/>
  <c r="C16" i="41"/>
  <c r="D16" i="41"/>
  <c r="E16" i="41"/>
  <c r="F16" i="41"/>
  <c r="B16" i="41"/>
  <c r="B17" i="41" s="1"/>
  <c r="F21" i="38"/>
  <c r="F22" i="38"/>
  <c r="F23" i="38" s="1"/>
  <c r="F20" i="38"/>
  <c r="E21" i="38"/>
  <c r="E20" i="38"/>
  <c r="D21" i="38"/>
  <c r="D20" i="38"/>
  <c r="C21" i="38"/>
  <c r="C20" i="38"/>
  <c r="B20" i="38"/>
  <c r="F24" i="34"/>
  <c r="F23" i="34"/>
  <c r="E25" i="34"/>
  <c r="E24" i="34"/>
  <c r="E23" i="34"/>
  <c r="D30" i="34"/>
  <c r="D24" i="34"/>
  <c r="D23" i="34"/>
  <c r="C24" i="34"/>
  <c r="C25" i="34"/>
  <c r="C26" i="34"/>
  <c r="C27" i="34"/>
  <c r="C28" i="34"/>
  <c r="C23" i="34"/>
  <c r="B23" i="34"/>
  <c r="B24" i="34"/>
  <c r="B25" i="34" s="1"/>
  <c r="F30" i="28"/>
  <c r="F25" i="28"/>
  <c r="F24" i="28"/>
  <c r="E28" i="28"/>
  <c r="E27" i="28"/>
  <c r="E26" i="28"/>
  <c r="E25" i="28"/>
  <c r="E24" i="28"/>
  <c r="D26" i="28"/>
  <c r="D25" i="28"/>
  <c r="D24" i="28"/>
  <c r="C27" i="28"/>
  <c r="C26" i="28"/>
  <c r="C25" i="28"/>
  <c r="C24" i="28"/>
  <c r="B26" i="28"/>
  <c r="B25" i="28"/>
  <c r="B24" i="28"/>
  <c r="E32" i="22"/>
  <c r="D31" i="22"/>
  <c r="B33" i="22"/>
  <c r="F17" i="13"/>
  <c r="F16" i="13"/>
  <c r="F15" i="13"/>
  <c r="F14" i="13"/>
  <c r="E18" i="13"/>
  <c r="E17" i="13"/>
  <c r="E16" i="13"/>
  <c r="E15" i="13"/>
  <c r="D16" i="13"/>
  <c r="D15" i="13"/>
  <c r="D14" i="13"/>
  <c r="C14" i="13"/>
  <c r="C15" i="13" s="1"/>
  <c r="E14" i="13"/>
  <c r="B14" i="13"/>
  <c r="B29" i="12"/>
  <c r="B28" i="12"/>
  <c r="B27" i="12"/>
  <c r="C44" i="64"/>
  <c r="D44" i="64"/>
  <c r="E44" i="64"/>
  <c r="O44" i="64" s="1"/>
  <c r="F44" i="64"/>
  <c r="B44" i="64"/>
  <c r="C42" i="64"/>
  <c r="D42" i="64"/>
  <c r="E42" i="64"/>
  <c r="F42" i="64"/>
  <c r="B42" i="64"/>
  <c r="C41" i="64"/>
  <c r="M41" i="64" s="1"/>
  <c r="D41" i="64"/>
  <c r="E41" i="64"/>
  <c r="F41" i="64"/>
  <c r="B41" i="64"/>
  <c r="C43" i="64"/>
  <c r="D43" i="64"/>
  <c r="E43" i="64"/>
  <c r="F43" i="64"/>
  <c r="B43" i="64"/>
  <c r="B50" i="64"/>
  <c r="B47" i="64"/>
  <c r="C37" i="64"/>
  <c r="D37" i="64"/>
  <c r="E37" i="64"/>
  <c r="F37" i="64"/>
  <c r="B37" i="64"/>
  <c r="C36" i="64"/>
  <c r="D36" i="64"/>
  <c r="E36" i="64"/>
  <c r="F36" i="64"/>
  <c r="B36" i="64"/>
  <c r="C31" i="64"/>
  <c r="D31" i="64"/>
  <c r="E31" i="64"/>
  <c r="F31" i="64"/>
  <c r="B31" i="64"/>
  <c r="C28" i="64"/>
  <c r="D28" i="64"/>
  <c r="E28" i="64"/>
  <c r="F28" i="64"/>
  <c r="B28" i="64"/>
  <c r="C24" i="64"/>
  <c r="D24" i="64"/>
  <c r="E24" i="64"/>
  <c r="F24" i="64"/>
  <c r="B24" i="64"/>
  <c r="C18" i="64"/>
  <c r="D18" i="64"/>
  <c r="E18" i="64"/>
  <c r="F18" i="64"/>
  <c r="B18" i="64"/>
  <c r="C6" i="64"/>
  <c r="D6" i="64"/>
  <c r="E6" i="64"/>
  <c r="F6" i="64"/>
  <c r="B6" i="64"/>
  <c r="B3" i="64"/>
  <c r="L3" i="64" s="1"/>
  <c r="H50" i="9"/>
  <c r="I50" i="9"/>
  <c r="J50" i="9"/>
  <c r="K50" i="9"/>
  <c r="G50" i="9"/>
  <c r="H47" i="9"/>
  <c r="I47" i="9"/>
  <c r="J47" i="9"/>
  <c r="K47" i="9"/>
  <c r="G47" i="9"/>
  <c r="H37" i="9"/>
  <c r="I37" i="9"/>
  <c r="J37" i="9"/>
  <c r="K37" i="9"/>
  <c r="G37" i="9"/>
  <c r="H36" i="9"/>
  <c r="I36" i="9"/>
  <c r="J36" i="9"/>
  <c r="K36" i="9"/>
  <c r="G36" i="9"/>
  <c r="H31" i="9"/>
  <c r="I31" i="9"/>
  <c r="J31" i="9"/>
  <c r="K31" i="9"/>
  <c r="G31" i="9"/>
  <c r="H28" i="9"/>
  <c r="I28" i="9"/>
  <c r="J28" i="9"/>
  <c r="K28" i="9"/>
  <c r="G28" i="9"/>
  <c r="H24" i="9"/>
  <c r="I24" i="9"/>
  <c r="J24" i="9"/>
  <c r="K24" i="9"/>
  <c r="G24" i="9"/>
  <c r="H18" i="9"/>
  <c r="I18" i="9"/>
  <c r="J18" i="9"/>
  <c r="K18" i="9"/>
  <c r="G18" i="9"/>
  <c r="H7" i="43"/>
  <c r="K6" i="38"/>
  <c r="H6" i="9"/>
  <c r="I6" i="9"/>
  <c r="J6" i="9"/>
  <c r="K6" i="9"/>
  <c r="G6" i="9"/>
  <c r="E6" i="9"/>
  <c r="F6" i="9"/>
  <c r="F4" i="9"/>
  <c r="F5" i="9"/>
  <c r="F7" i="9"/>
  <c r="F8" i="9"/>
  <c r="F9" i="9"/>
  <c r="F10" i="9"/>
  <c r="F11" i="9"/>
  <c r="F12" i="9"/>
  <c r="F13" i="9"/>
  <c r="F14" i="9"/>
  <c r="F15" i="9"/>
  <c r="F16" i="9"/>
  <c r="F17" i="9"/>
  <c r="F19" i="9"/>
  <c r="F20" i="9"/>
  <c r="F21" i="9"/>
  <c r="F22" i="9"/>
  <c r="F23" i="9"/>
  <c r="F25" i="9"/>
  <c r="F26" i="9"/>
  <c r="F27" i="9"/>
  <c r="F29" i="9"/>
  <c r="F30" i="9"/>
  <c r="F32" i="9"/>
  <c r="F33" i="9"/>
  <c r="F34" i="9"/>
  <c r="F35" i="9"/>
  <c r="F38" i="9"/>
  <c r="F39" i="9"/>
  <c r="F40" i="9"/>
  <c r="F41" i="9"/>
  <c r="F42" i="9"/>
  <c r="F43" i="9"/>
  <c r="F44" i="9"/>
  <c r="F45" i="9"/>
  <c r="F46" i="9"/>
  <c r="F48" i="9"/>
  <c r="F49" i="9"/>
  <c r="E4" i="9"/>
  <c r="E5" i="9"/>
  <c r="E7" i="9"/>
  <c r="E8" i="9"/>
  <c r="E9" i="9"/>
  <c r="E10" i="9"/>
  <c r="E11" i="9"/>
  <c r="E12" i="9"/>
  <c r="E13" i="9"/>
  <c r="E14" i="9"/>
  <c r="E16" i="9"/>
  <c r="E17" i="9"/>
  <c r="E19" i="9"/>
  <c r="E20" i="9"/>
  <c r="E21" i="9"/>
  <c r="E22" i="9"/>
  <c r="E23" i="9"/>
  <c r="E25" i="9"/>
  <c r="E26" i="9"/>
  <c r="E27" i="9"/>
  <c r="E29" i="9"/>
  <c r="E30" i="9"/>
  <c r="E32" i="9"/>
  <c r="E33" i="9"/>
  <c r="E34" i="9"/>
  <c r="E35" i="9"/>
  <c r="E38" i="9"/>
  <c r="E39" i="9"/>
  <c r="E40" i="9"/>
  <c r="E41" i="9"/>
  <c r="E42" i="9"/>
  <c r="E43" i="9"/>
  <c r="E44" i="9"/>
  <c r="E45" i="9"/>
  <c r="E46" i="9"/>
  <c r="E48" i="9"/>
  <c r="E49" i="9"/>
  <c r="D4" i="9"/>
  <c r="D5" i="9"/>
  <c r="D7" i="9"/>
  <c r="D8" i="9"/>
  <c r="D9" i="9"/>
  <c r="D10" i="9"/>
  <c r="D11" i="9"/>
  <c r="D12" i="9"/>
  <c r="D13" i="9"/>
  <c r="D14" i="9"/>
  <c r="D16" i="9"/>
  <c r="D17" i="9"/>
  <c r="D19" i="9"/>
  <c r="D20" i="9"/>
  <c r="D21" i="9"/>
  <c r="D22" i="9"/>
  <c r="D23" i="9"/>
  <c r="D25" i="9"/>
  <c r="D26" i="9"/>
  <c r="D27" i="9"/>
  <c r="D29" i="9"/>
  <c r="D30" i="9"/>
  <c r="D32" i="9"/>
  <c r="D33" i="9"/>
  <c r="D34" i="9"/>
  <c r="D35" i="9"/>
  <c r="D38" i="9"/>
  <c r="D40" i="9"/>
  <c r="D41" i="9"/>
  <c r="D42" i="9"/>
  <c r="D43" i="9"/>
  <c r="D44" i="9"/>
  <c r="D45" i="9"/>
  <c r="D46" i="9"/>
  <c r="D48" i="9"/>
  <c r="D49" i="9"/>
  <c r="C4" i="9"/>
  <c r="C5" i="9"/>
  <c r="C7" i="9"/>
  <c r="C10" i="9"/>
  <c r="C11" i="9"/>
  <c r="C12" i="9"/>
  <c r="C14" i="9"/>
  <c r="C17" i="9"/>
  <c r="C19" i="9"/>
  <c r="C22" i="9"/>
  <c r="C23" i="9"/>
  <c r="C25" i="9"/>
  <c r="C26" i="9"/>
  <c r="C27" i="9"/>
  <c r="C29" i="9"/>
  <c r="C32" i="9"/>
  <c r="C33" i="9"/>
  <c r="C34" i="9"/>
  <c r="C35" i="9"/>
  <c r="C38" i="9"/>
  <c r="C40" i="9"/>
  <c r="C41" i="9"/>
  <c r="C42" i="9"/>
  <c r="C43" i="9"/>
  <c r="C44" i="9"/>
  <c r="C45" i="9"/>
  <c r="C46" i="9"/>
  <c r="C48" i="9"/>
  <c r="C49" i="9"/>
  <c r="B4" i="9"/>
  <c r="B7" i="9"/>
  <c r="B8" i="9"/>
  <c r="B9" i="9"/>
  <c r="B10" i="9"/>
  <c r="B11" i="9"/>
  <c r="B12" i="9"/>
  <c r="B13" i="9"/>
  <c r="B14" i="9"/>
  <c r="B16" i="9"/>
  <c r="B17" i="9"/>
  <c r="B19" i="9"/>
  <c r="B20" i="9"/>
  <c r="B21" i="9"/>
  <c r="B22" i="9"/>
  <c r="B23" i="9"/>
  <c r="B25" i="9"/>
  <c r="B26" i="9"/>
  <c r="B27" i="9"/>
  <c r="B29" i="9"/>
  <c r="B30" i="9"/>
  <c r="B32" i="9"/>
  <c r="B33" i="9"/>
  <c r="B34" i="9"/>
  <c r="B35" i="9"/>
  <c r="B38" i="9"/>
  <c r="B39" i="9"/>
  <c r="B40" i="9"/>
  <c r="B41" i="9"/>
  <c r="B42" i="9"/>
  <c r="B43" i="9"/>
  <c r="B44" i="9"/>
  <c r="B45" i="9"/>
  <c r="B46" i="9"/>
  <c r="B48" i="9"/>
  <c r="B49" i="9"/>
  <c r="I66" i="30"/>
  <c r="H66" i="30"/>
  <c r="L46" i="64"/>
  <c r="L48" i="64"/>
  <c r="M23" i="64"/>
  <c r="M29" i="64"/>
  <c r="M32" i="64"/>
  <c r="M33" i="64"/>
  <c r="M34" i="64"/>
  <c r="M35" i="64"/>
  <c r="M38" i="64"/>
  <c r="M40" i="64"/>
  <c r="M42" i="64"/>
  <c r="M43" i="64"/>
  <c r="M44" i="64"/>
  <c r="M45" i="64"/>
  <c r="M46" i="64"/>
  <c r="M48" i="64"/>
  <c r="N8" i="64"/>
  <c r="N9" i="64"/>
  <c r="N10" i="64"/>
  <c r="N11" i="64"/>
  <c r="N12" i="64"/>
  <c r="N13" i="64"/>
  <c r="N14" i="64"/>
  <c r="N16" i="64"/>
  <c r="N17" i="64"/>
  <c r="N19" i="64"/>
  <c r="N20" i="64"/>
  <c r="N21" i="64"/>
  <c r="N22" i="64"/>
  <c r="N23" i="64"/>
  <c r="N25" i="64"/>
  <c r="N26" i="64"/>
  <c r="N27" i="64"/>
  <c r="D27" i="67" s="1"/>
  <c r="N29" i="64"/>
  <c r="N30" i="64"/>
  <c r="N32" i="64"/>
  <c r="N33" i="64"/>
  <c r="N34" i="64"/>
  <c r="N35" i="64"/>
  <c r="N38" i="64"/>
  <c r="N40" i="64"/>
  <c r="N41" i="64"/>
  <c r="N42" i="64"/>
  <c r="N43" i="64"/>
  <c r="N44" i="64"/>
  <c r="N45" i="64"/>
  <c r="N46" i="64"/>
  <c r="N48" i="64"/>
  <c r="O8" i="64"/>
  <c r="O9" i="64"/>
  <c r="O10" i="64"/>
  <c r="O11" i="64"/>
  <c r="O12" i="64"/>
  <c r="O13" i="64"/>
  <c r="O14" i="64"/>
  <c r="O16" i="64"/>
  <c r="O17" i="64"/>
  <c r="O19" i="64"/>
  <c r="O20" i="64"/>
  <c r="O21" i="64"/>
  <c r="O22" i="64"/>
  <c r="O23" i="64"/>
  <c r="O25" i="64"/>
  <c r="O26" i="64"/>
  <c r="O29" i="64"/>
  <c r="O30" i="64"/>
  <c r="O32" i="64"/>
  <c r="O33" i="64"/>
  <c r="O34" i="64"/>
  <c r="O35" i="64"/>
  <c r="E35" i="67" s="1"/>
  <c r="O38" i="64"/>
  <c r="O39" i="64"/>
  <c r="O40" i="64"/>
  <c r="O41" i="64"/>
  <c r="O42" i="64"/>
  <c r="O43" i="64"/>
  <c r="O45" i="64"/>
  <c r="O46" i="64"/>
  <c r="O48" i="64"/>
  <c r="P8" i="64"/>
  <c r="P9" i="64"/>
  <c r="P10" i="64"/>
  <c r="P11" i="64"/>
  <c r="P12" i="64"/>
  <c r="P13" i="64"/>
  <c r="P14" i="64"/>
  <c r="P15" i="64"/>
  <c r="P16" i="64"/>
  <c r="P17" i="64"/>
  <c r="P19" i="64"/>
  <c r="P20" i="64"/>
  <c r="P21" i="64"/>
  <c r="P22" i="64"/>
  <c r="P23" i="64"/>
  <c r="P25" i="64"/>
  <c r="P26" i="64"/>
  <c r="P27" i="64"/>
  <c r="F27" i="67" s="1"/>
  <c r="P29" i="64"/>
  <c r="P30" i="64"/>
  <c r="P32" i="64"/>
  <c r="P33" i="64"/>
  <c r="P34" i="64"/>
  <c r="P35" i="64"/>
  <c r="P38" i="64"/>
  <c r="P39" i="64"/>
  <c r="P40" i="64"/>
  <c r="P41" i="64"/>
  <c r="P42" i="64"/>
  <c r="P43" i="64"/>
  <c r="P44" i="64"/>
  <c r="P45" i="64"/>
  <c r="P46" i="64"/>
  <c r="P48" i="64"/>
  <c r="H49" i="64"/>
  <c r="M49" i="64" s="1"/>
  <c r="I49" i="64"/>
  <c r="N49" i="64" s="1"/>
  <c r="J49" i="64"/>
  <c r="O49" i="64" s="1"/>
  <c r="K49" i="64"/>
  <c r="P49" i="64" s="1"/>
  <c r="G49" i="64"/>
  <c r="L49" i="64" s="1"/>
  <c r="G3" i="64"/>
  <c r="H3" i="64"/>
  <c r="M3" i="64" s="1"/>
  <c r="I3" i="64"/>
  <c r="N3" i="64" s="1"/>
  <c r="J3" i="64"/>
  <c r="O3" i="64" s="1"/>
  <c r="K3" i="64"/>
  <c r="P3" i="64" s="1"/>
  <c r="G4" i="64"/>
  <c r="L4" i="64" s="1"/>
  <c r="H4" i="64"/>
  <c r="M4" i="64" s="1"/>
  <c r="I4" i="64"/>
  <c r="N4" i="64" s="1"/>
  <c r="J4" i="64"/>
  <c r="O4" i="64" s="1"/>
  <c r="K4" i="64"/>
  <c r="P4" i="64" s="1"/>
  <c r="G5" i="64"/>
  <c r="N6" i="64"/>
  <c r="D6" i="67" s="1"/>
  <c r="G7" i="64"/>
  <c r="L7" i="64" s="1"/>
  <c r="H7" i="64"/>
  <c r="M7" i="64" s="1"/>
  <c r="I7" i="64"/>
  <c r="N7" i="64" s="1"/>
  <c r="J7" i="64"/>
  <c r="O7" i="64" s="1"/>
  <c r="K7" i="64"/>
  <c r="P7" i="64" s="1"/>
  <c r="H5" i="64"/>
  <c r="M5" i="64" s="1"/>
  <c r="I5" i="64"/>
  <c r="N5" i="64" s="1"/>
  <c r="J5" i="64"/>
  <c r="O5" i="64" s="1"/>
  <c r="K5" i="64"/>
  <c r="P5" i="64" s="1"/>
  <c r="G27" i="9"/>
  <c r="H27" i="9"/>
  <c r="I27" i="9"/>
  <c r="J27" i="9"/>
  <c r="K27" i="9"/>
  <c r="A86" i="63"/>
  <c r="A85" i="63"/>
  <c r="A84" i="63"/>
  <c r="A83" i="63"/>
  <c r="A82" i="63"/>
  <c r="A81" i="63"/>
  <c r="A80" i="63"/>
  <c r="A79" i="63"/>
  <c r="A78" i="63"/>
  <c r="A77" i="63"/>
  <c r="A76" i="63"/>
  <c r="K67" i="63"/>
  <c r="J67" i="63"/>
  <c r="I67" i="63"/>
  <c r="H67" i="63"/>
  <c r="G67" i="63"/>
  <c r="K66" i="63"/>
  <c r="J66" i="63"/>
  <c r="I66" i="63"/>
  <c r="H66" i="63"/>
  <c r="G66" i="63"/>
  <c r="K65" i="63"/>
  <c r="J65" i="63"/>
  <c r="I65" i="63"/>
  <c r="H65" i="63"/>
  <c r="G65" i="63"/>
  <c r="A65" i="63"/>
  <c r="K64" i="63"/>
  <c r="J64" i="63"/>
  <c r="I64" i="63"/>
  <c r="H64" i="63"/>
  <c r="G64" i="63"/>
  <c r="A64" i="63"/>
  <c r="K63" i="63"/>
  <c r="J63" i="63"/>
  <c r="I63" i="63"/>
  <c r="H63" i="63"/>
  <c r="G63" i="63"/>
  <c r="A63" i="63"/>
  <c r="K62" i="63"/>
  <c r="J62" i="63"/>
  <c r="I62" i="63"/>
  <c r="H62" i="63"/>
  <c r="G62" i="63"/>
  <c r="A62" i="63"/>
  <c r="K61" i="63"/>
  <c r="J61" i="63"/>
  <c r="I61" i="63"/>
  <c r="H61" i="63"/>
  <c r="G61" i="63"/>
  <c r="A61" i="63"/>
  <c r="K60" i="63"/>
  <c r="J60" i="63"/>
  <c r="I60" i="63"/>
  <c r="H60" i="63"/>
  <c r="G60" i="63"/>
  <c r="A60" i="63"/>
  <c r="K59" i="63"/>
  <c r="J59" i="63"/>
  <c r="I59" i="63"/>
  <c r="H59" i="63"/>
  <c r="G59" i="63"/>
  <c r="A59" i="63"/>
  <c r="K58" i="63"/>
  <c r="J58" i="63"/>
  <c r="I58" i="63"/>
  <c r="H58" i="63"/>
  <c r="G58" i="63"/>
  <c r="A58" i="63"/>
  <c r="A57" i="63"/>
  <c r="K16" i="63"/>
  <c r="J16" i="63"/>
  <c r="I16" i="63"/>
  <c r="H16" i="63"/>
  <c r="G16" i="63"/>
  <c r="K15" i="63"/>
  <c r="J15" i="63"/>
  <c r="I15" i="63"/>
  <c r="H15" i="63"/>
  <c r="G15" i="63"/>
  <c r="K14" i="63"/>
  <c r="J14" i="63"/>
  <c r="I14" i="63"/>
  <c r="H14" i="63"/>
  <c r="G14" i="63"/>
  <c r="K13" i="63"/>
  <c r="J13" i="63"/>
  <c r="I13" i="63"/>
  <c r="H13" i="63"/>
  <c r="G13" i="63"/>
  <c r="K12" i="63"/>
  <c r="J12" i="63"/>
  <c r="I12" i="63"/>
  <c r="H12" i="63"/>
  <c r="G12" i="63"/>
  <c r="K11" i="63"/>
  <c r="J11" i="63"/>
  <c r="I11" i="63"/>
  <c r="H11" i="63"/>
  <c r="G11" i="63"/>
  <c r="K10" i="63"/>
  <c r="J10" i="63"/>
  <c r="I10" i="63"/>
  <c r="H10" i="63"/>
  <c r="G10" i="63"/>
  <c r="K9" i="63"/>
  <c r="J9" i="63"/>
  <c r="I9" i="63"/>
  <c r="H9" i="63"/>
  <c r="G9" i="63"/>
  <c r="K8" i="63"/>
  <c r="J8" i="63"/>
  <c r="I8" i="63"/>
  <c r="H8" i="63"/>
  <c r="G8" i="63"/>
  <c r="K7" i="63"/>
  <c r="J7" i="63"/>
  <c r="I7" i="63"/>
  <c r="H7" i="63"/>
  <c r="G7" i="63"/>
  <c r="K6" i="63"/>
  <c r="J6" i="63"/>
  <c r="I6" i="63"/>
  <c r="H6" i="63"/>
  <c r="G6" i="63"/>
  <c r="K87" i="62"/>
  <c r="J87" i="62"/>
  <c r="I87" i="62"/>
  <c r="H87" i="62"/>
  <c r="G87" i="62"/>
  <c r="K86" i="62"/>
  <c r="J86" i="62"/>
  <c r="I86" i="62"/>
  <c r="H86" i="62"/>
  <c r="G86" i="62"/>
  <c r="K85" i="62"/>
  <c r="J85" i="62"/>
  <c r="I85" i="62"/>
  <c r="H85" i="62"/>
  <c r="G85" i="62"/>
  <c r="K84" i="62"/>
  <c r="J84" i="62"/>
  <c r="I84" i="62"/>
  <c r="H84" i="62"/>
  <c r="G84" i="62"/>
  <c r="K83" i="62"/>
  <c r="J83" i="62"/>
  <c r="I83" i="62"/>
  <c r="H83" i="62"/>
  <c r="G83" i="62"/>
  <c r="K82" i="62"/>
  <c r="J82" i="62"/>
  <c r="I82" i="62"/>
  <c r="H82" i="62"/>
  <c r="G82" i="62"/>
  <c r="K81" i="62"/>
  <c r="J81" i="62"/>
  <c r="I81" i="62"/>
  <c r="H81" i="62"/>
  <c r="G81" i="62"/>
  <c r="K80" i="62"/>
  <c r="J80" i="62"/>
  <c r="I80" i="62"/>
  <c r="H80" i="62"/>
  <c r="G80" i="62"/>
  <c r="K79" i="62"/>
  <c r="J79" i="62"/>
  <c r="I79" i="62"/>
  <c r="H79" i="62"/>
  <c r="G79" i="62"/>
  <c r="K78" i="62"/>
  <c r="J78" i="62"/>
  <c r="I78" i="62"/>
  <c r="H78" i="62"/>
  <c r="G78" i="62"/>
  <c r="K77" i="62"/>
  <c r="J77" i="62"/>
  <c r="I77" i="62"/>
  <c r="H77" i="62"/>
  <c r="G77" i="62"/>
  <c r="K76" i="62"/>
  <c r="J76" i="62"/>
  <c r="I76" i="62"/>
  <c r="H76" i="62"/>
  <c r="G76" i="62"/>
  <c r="K75" i="62"/>
  <c r="J75" i="62"/>
  <c r="I75" i="62"/>
  <c r="H75" i="62"/>
  <c r="G75" i="62"/>
  <c r="K74" i="62"/>
  <c r="J74" i="62"/>
  <c r="I74" i="62"/>
  <c r="H74" i="62"/>
  <c r="G74" i="62"/>
  <c r="K73" i="62"/>
  <c r="J73" i="62"/>
  <c r="I73" i="62"/>
  <c r="H73" i="62"/>
  <c r="G73" i="62"/>
  <c r="K72" i="62"/>
  <c r="J72" i="62"/>
  <c r="I72" i="62"/>
  <c r="H72" i="62"/>
  <c r="G72" i="62"/>
  <c r="K71" i="62"/>
  <c r="J71" i="62"/>
  <c r="I71" i="62"/>
  <c r="H71" i="62"/>
  <c r="G71" i="62"/>
  <c r="K70" i="62"/>
  <c r="J70" i="62"/>
  <c r="I70" i="62"/>
  <c r="H70" i="62"/>
  <c r="G70" i="62"/>
  <c r="K69" i="62"/>
  <c r="J69" i="62"/>
  <c r="I69" i="62"/>
  <c r="H69" i="62"/>
  <c r="G69" i="62"/>
  <c r="K68" i="62"/>
  <c r="J68" i="62"/>
  <c r="I68" i="62"/>
  <c r="H68" i="62"/>
  <c r="G68" i="62"/>
  <c r="K67" i="62"/>
  <c r="J67" i="62"/>
  <c r="I67" i="62"/>
  <c r="H67" i="62"/>
  <c r="G67" i="62"/>
  <c r="F58" i="62"/>
  <c r="E58" i="62"/>
  <c r="D58" i="62"/>
  <c r="C58" i="62"/>
  <c r="B58" i="62"/>
  <c r="F57" i="62"/>
  <c r="E57" i="62"/>
  <c r="D57" i="62"/>
  <c r="C57" i="62"/>
  <c r="B57" i="62"/>
  <c r="F56" i="62"/>
  <c r="E56" i="62"/>
  <c r="D56" i="62"/>
  <c r="C56" i="62"/>
  <c r="B56" i="62"/>
  <c r="F55" i="62"/>
  <c r="E55" i="62"/>
  <c r="D55" i="62"/>
  <c r="C55" i="62"/>
  <c r="B55" i="62"/>
  <c r="F54" i="62"/>
  <c r="E54" i="62"/>
  <c r="D54" i="62"/>
  <c r="C54" i="62"/>
  <c r="B54" i="62"/>
  <c r="F53" i="62"/>
  <c r="E53" i="62"/>
  <c r="D53" i="62"/>
  <c r="C53" i="62"/>
  <c r="B53" i="62"/>
  <c r="F52" i="62"/>
  <c r="E52" i="62"/>
  <c r="D52" i="62"/>
  <c r="C52" i="62"/>
  <c r="B52" i="62"/>
  <c r="F51" i="62"/>
  <c r="E51" i="62"/>
  <c r="D51" i="62"/>
  <c r="C51" i="62"/>
  <c r="B51" i="62"/>
  <c r="F50" i="62"/>
  <c r="E50" i="62"/>
  <c r="D50" i="62"/>
  <c r="C50" i="62"/>
  <c r="B50" i="62"/>
  <c r="F49" i="62"/>
  <c r="E49" i="62"/>
  <c r="D49" i="62"/>
  <c r="C49" i="62"/>
  <c r="B49" i="62"/>
  <c r="F48" i="62"/>
  <c r="E48" i="62"/>
  <c r="D48" i="62"/>
  <c r="C48" i="62"/>
  <c r="B48" i="62"/>
  <c r="F47" i="62"/>
  <c r="E47" i="62"/>
  <c r="D47" i="62"/>
  <c r="C47" i="62"/>
  <c r="B47" i="62"/>
  <c r="F46" i="62"/>
  <c r="E46" i="62"/>
  <c r="D46" i="62"/>
  <c r="C46" i="62"/>
  <c r="B46" i="62"/>
  <c r="F45" i="62"/>
  <c r="E45" i="62"/>
  <c r="D45" i="62"/>
  <c r="C45" i="62"/>
  <c r="B45" i="62"/>
  <c r="F44" i="62"/>
  <c r="E44" i="62"/>
  <c r="D44" i="62"/>
  <c r="C44" i="62"/>
  <c r="B44" i="62"/>
  <c r="F43" i="62"/>
  <c r="E43" i="62"/>
  <c r="D43" i="62"/>
  <c r="C43" i="62"/>
  <c r="B43" i="62"/>
  <c r="F42" i="62"/>
  <c r="E42" i="62"/>
  <c r="D42" i="62"/>
  <c r="C42" i="62"/>
  <c r="B42" i="62"/>
  <c r="F41" i="62"/>
  <c r="E41" i="62"/>
  <c r="D41" i="62"/>
  <c r="C41" i="62"/>
  <c r="B41" i="62"/>
  <c r="F40" i="62"/>
  <c r="E40" i="62"/>
  <c r="D40" i="62"/>
  <c r="C40" i="62"/>
  <c r="B40" i="62"/>
  <c r="F39" i="62"/>
  <c r="E39" i="62"/>
  <c r="D39" i="62"/>
  <c r="C39" i="62"/>
  <c r="B39" i="62"/>
  <c r="F38" i="62"/>
  <c r="E38" i="62"/>
  <c r="D38" i="62"/>
  <c r="C38" i="62"/>
  <c r="B38" i="62"/>
  <c r="F37" i="62"/>
  <c r="E37" i="62"/>
  <c r="D37" i="62"/>
  <c r="C37" i="62"/>
  <c r="B37" i="62"/>
  <c r="F36" i="62"/>
  <c r="E36" i="62"/>
  <c r="D36" i="62"/>
  <c r="C36" i="62"/>
  <c r="B36" i="62"/>
  <c r="F35" i="62"/>
  <c r="E35" i="62"/>
  <c r="D35" i="62"/>
  <c r="C35" i="62"/>
  <c r="B35" i="62"/>
  <c r="F34" i="62"/>
  <c r="E34" i="62"/>
  <c r="D34" i="62"/>
  <c r="C34" i="62"/>
  <c r="B34" i="62"/>
  <c r="F33" i="62"/>
  <c r="E33" i="62"/>
  <c r="D33" i="62"/>
  <c r="C33" i="62"/>
  <c r="B33" i="62"/>
  <c r="F32" i="62"/>
  <c r="E32" i="62"/>
  <c r="D32" i="62"/>
  <c r="C32" i="62"/>
  <c r="B32" i="62"/>
  <c r="F31" i="62"/>
  <c r="E31" i="62"/>
  <c r="D31" i="62"/>
  <c r="C31" i="62"/>
  <c r="B31" i="62"/>
  <c r="F30" i="62"/>
  <c r="E30" i="62"/>
  <c r="D30" i="62"/>
  <c r="C30" i="62"/>
  <c r="B30" i="62"/>
  <c r="F29" i="62"/>
  <c r="E29" i="62"/>
  <c r="D29" i="62"/>
  <c r="C29" i="62"/>
  <c r="B29" i="62"/>
  <c r="K27" i="62"/>
  <c r="J27" i="62"/>
  <c r="I27" i="62"/>
  <c r="H27" i="62"/>
  <c r="G27" i="62"/>
  <c r="K26" i="62"/>
  <c r="J26" i="62"/>
  <c r="I26" i="62"/>
  <c r="H26" i="62"/>
  <c r="G26" i="62"/>
  <c r="K25" i="62"/>
  <c r="J25" i="62"/>
  <c r="I25" i="62"/>
  <c r="H25" i="62"/>
  <c r="G25" i="62"/>
  <c r="K24" i="62"/>
  <c r="J24" i="62"/>
  <c r="I24" i="62"/>
  <c r="H24" i="62"/>
  <c r="G24" i="62"/>
  <c r="K23" i="62"/>
  <c r="J23" i="62"/>
  <c r="I23" i="62"/>
  <c r="H23" i="62"/>
  <c r="G23" i="62"/>
  <c r="K22" i="62"/>
  <c r="J22" i="62"/>
  <c r="I22" i="62"/>
  <c r="H22" i="62"/>
  <c r="G22" i="62"/>
  <c r="K21" i="62"/>
  <c r="J21" i="62"/>
  <c r="I21" i="62"/>
  <c r="H21" i="62"/>
  <c r="G21" i="62"/>
  <c r="K20" i="62"/>
  <c r="J20" i="62"/>
  <c r="I20" i="62"/>
  <c r="H20" i="62"/>
  <c r="G20" i="62"/>
  <c r="K19" i="62"/>
  <c r="J19" i="62"/>
  <c r="I19" i="62"/>
  <c r="H19" i="62"/>
  <c r="G19" i="62"/>
  <c r="K18" i="62"/>
  <c r="J18" i="62"/>
  <c r="I18" i="62"/>
  <c r="H18" i="62"/>
  <c r="G18" i="62"/>
  <c r="K17" i="62"/>
  <c r="J17" i="62"/>
  <c r="I17" i="62"/>
  <c r="H17" i="62"/>
  <c r="G17" i="62"/>
  <c r="K16" i="62"/>
  <c r="J16" i="62"/>
  <c r="I16" i="62"/>
  <c r="H16" i="62"/>
  <c r="G16" i="62"/>
  <c r="K15" i="62"/>
  <c r="J15" i="62"/>
  <c r="I15" i="62"/>
  <c r="H15" i="62"/>
  <c r="G15" i="62"/>
  <c r="K14" i="62"/>
  <c r="J14" i="62"/>
  <c r="I14" i="62"/>
  <c r="H14" i="62"/>
  <c r="G14" i="62"/>
  <c r="K13" i="62"/>
  <c r="J13" i="62"/>
  <c r="I13" i="62"/>
  <c r="H13" i="62"/>
  <c r="G13" i="62"/>
  <c r="K12" i="62"/>
  <c r="J12" i="62"/>
  <c r="I12" i="62"/>
  <c r="H12" i="62"/>
  <c r="G12" i="62"/>
  <c r="K11" i="62"/>
  <c r="J11" i="62"/>
  <c r="I11" i="62"/>
  <c r="H11" i="62"/>
  <c r="G11" i="62"/>
  <c r="K10" i="62"/>
  <c r="J10" i="62"/>
  <c r="I10" i="62"/>
  <c r="H10" i="62"/>
  <c r="G10" i="62"/>
  <c r="K9" i="62"/>
  <c r="J9" i="62"/>
  <c r="I9" i="62"/>
  <c r="H9" i="62"/>
  <c r="G9" i="62"/>
  <c r="K8" i="62"/>
  <c r="J8" i="62"/>
  <c r="I8" i="62"/>
  <c r="H8" i="62"/>
  <c r="G8" i="62"/>
  <c r="K7" i="62"/>
  <c r="J7" i="62"/>
  <c r="I7" i="62"/>
  <c r="H7" i="62"/>
  <c r="G7" i="62"/>
  <c r="K6" i="62"/>
  <c r="J6" i="62"/>
  <c r="I6" i="62"/>
  <c r="H6" i="62"/>
  <c r="G6" i="62"/>
  <c r="K85" i="61"/>
  <c r="J85" i="61"/>
  <c r="I85" i="61"/>
  <c r="H85" i="61"/>
  <c r="G85" i="61"/>
  <c r="K84" i="61"/>
  <c r="J84" i="61"/>
  <c r="I84" i="61"/>
  <c r="H84" i="61"/>
  <c r="G84" i="61"/>
  <c r="K83" i="61"/>
  <c r="J83" i="61"/>
  <c r="I83" i="61"/>
  <c r="H83" i="61"/>
  <c r="G83" i="61"/>
  <c r="K82" i="61"/>
  <c r="J82" i="61"/>
  <c r="I82" i="61"/>
  <c r="H82" i="61"/>
  <c r="G82" i="61"/>
  <c r="K81" i="61"/>
  <c r="J81" i="61"/>
  <c r="I81" i="61"/>
  <c r="H81" i="61"/>
  <c r="G81" i="61"/>
  <c r="K80" i="61"/>
  <c r="J80" i="61"/>
  <c r="I80" i="61"/>
  <c r="H80" i="61"/>
  <c r="G80" i="61"/>
  <c r="K79" i="61"/>
  <c r="J79" i="61"/>
  <c r="I79" i="61"/>
  <c r="H79" i="61"/>
  <c r="G79" i="61"/>
  <c r="K78" i="61"/>
  <c r="J78" i="61"/>
  <c r="I78" i="61"/>
  <c r="H78" i="61"/>
  <c r="G78" i="61"/>
  <c r="K77" i="61"/>
  <c r="J77" i="61"/>
  <c r="I77" i="61"/>
  <c r="H77" i="61"/>
  <c r="G77" i="61"/>
  <c r="K76" i="61"/>
  <c r="J76" i="61"/>
  <c r="I76" i="61"/>
  <c r="H76" i="61"/>
  <c r="G76" i="61"/>
  <c r="K75" i="61"/>
  <c r="J75" i="61"/>
  <c r="I75" i="61"/>
  <c r="H75" i="61"/>
  <c r="G75" i="61"/>
  <c r="K74" i="61"/>
  <c r="J74" i="61"/>
  <c r="I74" i="61"/>
  <c r="H74" i="61"/>
  <c r="G74" i="61"/>
  <c r="K73" i="61"/>
  <c r="J73" i="61"/>
  <c r="I73" i="61"/>
  <c r="H73" i="61"/>
  <c r="G73" i="61"/>
  <c r="K72" i="61"/>
  <c r="J72" i="61"/>
  <c r="I72" i="61"/>
  <c r="H72" i="61"/>
  <c r="G72" i="61"/>
  <c r="K71" i="61"/>
  <c r="J71" i="61"/>
  <c r="I71" i="61"/>
  <c r="H71" i="61"/>
  <c r="G71" i="61"/>
  <c r="K70" i="61"/>
  <c r="J70" i="61"/>
  <c r="I70" i="61"/>
  <c r="H70" i="61"/>
  <c r="G70" i="61"/>
  <c r="K69" i="61"/>
  <c r="J69" i="61"/>
  <c r="I69" i="61"/>
  <c r="H69" i="61"/>
  <c r="G69" i="61"/>
  <c r="K68" i="61"/>
  <c r="J68" i="61"/>
  <c r="I68" i="61"/>
  <c r="H68" i="61"/>
  <c r="G68" i="61"/>
  <c r="K67" i="61"/>
  <c r="J67" i="61"/>
  <c r="I67" i="61"/>
  <c r="H67" i="61"/>
  <c r="G67" i="61"/>
  <c r="K66" i="61"/>
  <c r="J66" i="61"/>
  <c r="I66" i="61"/>
  <c r="H66" i="61"/>
  <c r="G66" i="61"/>
  <c r="F57" i="61"/>
  <c r="E57" i="61"/>
  <c r="D57" i="61"/>
  <c r="C57" i="61"/>
  <c r="B57" i="61"/>
  <c r="F56" i="61"/>
  <c r="E56" i="61"/>
  <c r="D56" i="61"/>
  <c r="C56" i="61"/>
  <c r="B56" i="61"/>
  <c r="F55" i="61"/>
  <c r="E55" i="61"/>
  <c r="D55" i="61"/>
  <c r="C55" i="61"/>
  <c r="B55" i="61"/>
  <c r="F54" i="61"/>
  <c r="E54" i="61"/>
  <c r="D54" i="61"/>
  <c r="C54" i="61"/>
  <c r="B54" i="61"/>
  <c r="F53" i="61"/>
  <c r="E53" i="61"/>
  <c r="D53" i="61"/>
  <c r="C53" i="61"/>
  <c r="B53" i="61"/>
  <c r="F52" i="61"/>
  <c r="E52" i="61"/>
  <c r="D52" i="61"/>
  <c r="C52" i="61"/>
  <c r="B52" i="61"/>
  <c r="F51" i="61"/>
  <c r="E51" i="61"/>
  <c r="D51" i="61"/>
  <c r="C51" i="61"/>
  <c r="B51" i="61"/>
  <c r="F50" i="61"/>
  <c r="E50" i="61"/>
  <c r="D50" i="61"/>
  <c r="C50" i="61"/>
  <c r="B50" i="61"/>
  <c r="F49" i="61"/>
  <c r="E49" i="61"/>
  <c r="D49" i="61"/>
  <c r="C49" i="61"/>
  <c r="B49" i="61"/>
  <c r="F48" i="61"/>
  <c r="E48" i="61"/>
  <c r="D48" i="61"/>
  <c r="C48" i="61"/>
  <c r="B48" i="61"/>
  <c r="F47" i="61"/>
  <c r="E47" i="61"/>
  <c r="D47" i="61"/>
  <c r="C47" i="61"/>
  <c r="B47" i="61"/>
  <c r="F46" i="61"/>
  <c r="E46" i="61"/>
  <c r="D46" i="61"/>
  <c r="C46" i="61"/>
  <c r="B46" i="61"/>
  <c r="F45" i="61"/>
  <c r="E45" i="61"/>
  <c r="D45" i="61"/>
  <c r="C45" i="61"/>
  <c r="B45" i="61"/>
  <c r="F44" i="61"/>
  <c r="E44" i="61"/>
  <c r="D44" i="61"/>
  <c r="C44" i="61"/>
  <c r="B44" i="61"/>
  <c r="F43" i="61"/>
  <c r="E43" i="61"/>
  <c r="D43" i="61"/>
  <c r="C43" i="61"/>
  <c r="B43" i="61"/>
  <c r="F42" i="61"/>
  <c r="E42" i="61"/>
  <c r="D42" i="61"/>
  <c r="C42" i="61"/>
  <c r="B42" i="61"/>
  <c r="F41" i="61"/>
  <c r="E41" i="61"/>
  <c r="D41" i="61"/>
  <c r="C41" i="61"/>
  <c r="B41" i="61"/>
  <c r="F40" i="61"/>
  <c r="E40" i="61"/>
  <c r="D40" i="61"/>
  <c r="C40" i="61"/>
  <c r="B40" i="61"/>
  <c r="F39" i="61"/>
  <c r="E39" i="61"/>
  <c r="D39" i="61"/>
  <c r="C39" i="61"/>
  <c r="B39" i="61"/>
  <c r="F38" i="61"/>
  <c r="E38" i="61"/>
  <c r="D38" i="61"/>
  <c r="C38" i="61"/>
  <c r="B38" i="61"/>
  <c r="F37" i="61"/>
  <c r="E37" i="61"/>
  <c r="D37" i="61"/>
  <c r="C37" i="61"/>
  <c r="B37" i="61"/>
  <c r="F36" i="61"/>
  <c r="E36" i="61"/>
  <c r="D36" i="61"/>
  <c r="C36" i="61"/>
  <c r="B36" i="61"/>
  <c r="F35" i="61"/>
  <c r="E35" i="61"/>
  <c r="D35" i="61"/>
  <c r="C35" i="61"/>
  <c r="B35" i="61"/>
  <c r="F34" i="61"/>
  <c r="E34" i="61"/>
  <c r="D34" i="61"/>
  <c r="C34" i="61"/>
  <c r="B34" i="61"/>
  <c r="F33" i="61"/>
  <c r="E33" i="61"/>
  <c r="D33" i="61"/>
  <c r="C33" i="61"/>
  <c r="B33" i="61"/>
  <c r="F32" i="61"/>
  <c r="E32" i="61"/>
  <c r="D32" i="61"/>
  <c r="C32" i="61"/>
  <c r="B32" i="61"/>
  <c r="F31" i="61"/>
  <c r="E31" i="61"/>
  <c r="D31" i="61"/>
  <c r="C31" i="61"/>
  <c r="B31" i="61"/>
  <c r="F30" i="61"/>
  <c r="E30" i="61"/>
  <c r="D30" i="61"/>
  <c r="C30" i="61"/>
  <c r="B30" i="61"/>
  <c r="F29" i="61"/>
  <c r="E29" i="61"/>
  <c r="D29" i="61"/>
  <c r="C29" i="61"/>
  <c r="B29" i="61"/>
  <c r="F28" i="61"/>
  <c r="E28" i="61"/>
  <c r="D28" i="61"/>
  <c r="C28" i="61"/>
  <c r="B28" i="61"/>
  <c r="K26" i="61"/>
  <c r="J26" i="61"/>
  <c r="I26" i="61"/>
  <c r="H26" i="61"/>
  <c r="G26" i="61"/>
  <c r="K25" i="61"/>
  <c r="J25" i="61"/>
  <c r="I25" i="61"/>
  <c r="H25" i="61"/>
  <c r="G25" i="61"/>
  <c r="K24" i="61"/>
  <c r="J24" i="61"/>
  <c r="I24" i="61"/>
  <c r="H24" i="61"/>
  <c r="G24" i="61"/>
  <c r="K23" i="61"/>
  <c r="J23" i="61"/>
  <c r="I23" i="61"/>
  <c r="H23" i="61"/>
  <c r="G23" i="61"/>
  <c r="K22" i="61"/>
  <c r="J22" i="61"/>
  <c r="I22" i="61"/>
  <c r="H22" i="61"/>
  <c r="G22" i="61"/>
  <c r="K21" i="61"/>
  <c r="J21" i="61"/>
  <c r="I21" i="61"/>
  <c r="H21" i="61"/>
  <c r="G21" i="61"/>
  <c r="K20" i="61"/>
  <c r="J20" i="61"/>
  <c r="I20" i="61"/>
  <c r="H20" i="61"/>
  <c r="G20" i="61"/>
  <c r="K19" i="61"/>
  <c r="J19" i="61"/>
  <c r="I19" i="61"/>
  <c r="H19" i="61"/>
  <c r="G19" i="61"/>
  <c r="K18" i="61"/>
  <c r="J18" i="61"/>
  <c r="I18" i="61"/>
  <c r="H18" i="61"/>
  <c r="G18" i="61"/>
  <c r="K17" i="61"/>
  <c r="J17" i="61"/>
  <c r="I17" i="61"/>
  <c r="H17" i="61"/>
  <c r="G17" i="61"/>
  <c r="K16" i="61"/>
  <c r="J16" i="61"/>
  <c r="I16" i="61"/>
  <c r="H16" i="61"/>
  <c r="G16" i="61"/>
  <c r="K15" i="61"/>
  <c r="J15" i="61"/>
  <c r="I15" i="61"/>
  <c r="H15" i="61"/>
  <c r="G15" i="61"/>
  <c r="K14" i="61"/>
  <c r="J14" i="61"/>
  <c r="I14" i="61"/>
  <c r="H14" i="61"/>
  <c r="G14" i="61"/>
  <c r="K13" i="61"/>
  <c r="J13" i="61"/>
  <c r="I13" i="61"/>
  <c r="H13" i="61"/>
  <c r="G13" i="61"/>
  <c r="K12" i="61"/>
  <c r="J12" i="61"/>
  <c r="I12" i="61"/>
  <c r="H12" i="61"/>
  <c r="G12" i="61"/>
  <c r="K11" i="61"/>
  <c r="J11" i="61"/>
  <c r="I11" i="61"/>
  <c r="H11" i="61"/>
  <c r="G11" i="61"/>
  <c r="K10" i="61"/>
  <c r="J10" i="61"/>
  <c r="I10" i="61"/>
  <c r="H10" i="61"/>
  <c r="G10" i="61"/>
  <c r="K9" i="61"/>
  <c r="J9" i="61"/>
  <c r="I9" i="61"/>
  <c r="H9" i="61"/>
  <c r="G9" i="61"/>
  <c r="K8" i="61"/>
  <c r="J8" i="61"/>
  <c r="I8" i="61"/>
  <c r="H8" i="61"/>
  <c r="G8" i="61"/>
  <c r="K7" i="61"/>
  <c r="J7" i="61"/>
  <c r="I7" i="61"/>
  <c r="H7" i="61"/>
  <c r="G7" i="61"/>
  <c r="K6" i="61"/>
  <c r="J6" i="61"/>
  <c r="I6" i="61"/>
  <c r="H6" i="61"/>
  <c r="G6" i="61"/>
  <c r="K59" i="60"/>
  <c r="J59" i="60"/>
  <c r="I59" i="60"/>
  <c r="H59" i="60"/>
  <c r="G59" i="60"/>
  <c r="A59" i="60"/>
  <c r="K58" i="60"/>
  <c r="J58" i="60"/>
  <c r="I58" i="60"/>
  <c r="H58" i="60"/>
  <c r="G58" i="60"/>
  <c r="A58" i="60"/>
  <c r="K57" i="60"/>
  <c r="J57" i="60"/>
  <c r="I57" i="60"/>
  <c r="H57" i="60"/>
  <c r="G57" i="60"/>
  <c r="A57" i="60"/>
  <c r="K56" i="60"/>
  <c r="J56" i="60"/>
  <c r="I56" i="60"/>
  <c r="H56" i="60"/>
  <c r="G56" i="60"/>
  <c r="A56" i="60"/>
  <c r="K55" i="60"/>
  <c r="J55" i="60"/>
  <c r="I55" i="60"/>
  <c r="H55" i="60"/>
  <c r="G55" i="60"/>
  <c r="A55" i="60"/>
  <c r="K54" i="60"/>
  <c r="J54" i="60"/>
  <c r="I54" i="60"/>
  <c r="H54" i="60"/>
  <c r="G54" i="60"/>
  <c r="A54" i="60"/>
  <c r="A53" i="60"/>
  <c r="K12" i="60"/>
  <c r="J12" i="60"/>
  <c r="I12" i="60"/>
  <c r="H12" i="60"/>
  <c r="G12" i="60"/>
  <c r="K11" i="60"/>
  <c r="J11" i="60"/>
  <c r="I11" i="60"/>
  <c r="H11" i="60"/>
  <c r="G11" i="60"/>
  <c r="K10" i="60"/>
  <c r="J10" i="60"/>
  <c r="I10" i="60"/>
  <c r="H10" i="60"/>
  <c r="G10" i="60"/>
  <c r="K9" i="60"/>
  <c r="J9" i="60"/>
  <c r="I9" i="60"/>
  <c r="H9" i="60"/>
  <c r="G9" i="60"/>
  <c r="K8" i="60"/>
  <c r="J8" i="60"/>
  <c r="I8" i="60"/>
  <c r="H8" i="60"/>
  <c r="G8" i="60"/>
  <c r="K7" i="60"/>
  <c r="J7" i="60"/>
  <c r="I7" i="60"/>
  <c r="H7" i="60"/>
  <c r="G7" i="60"/>
  <c r="K6" i="60"/>
  <c r="J6" i="60"/>
  <c r="I6" i="60"/>
  <c r="H6" i="60"/>
  <c r="G6" i="60"/>
  <c r="K89" i="59"/>
  <c r="J89" i="59"/>
  <c r="I89" i="59"/>
  <c r="H89" i="59"/>
  <c r="G89" i="59"/>
  <c r="A89" i="59"/>
  <c r="K88" i="59"/>
  <c r="J88" i="59"/>
  <c r="I88" i="59"/>
  <c r="H88" i="59"/>
  <c r="G88" i="59"/>
  <c r="A88" i="59"/>
  <c r="K87" i="59"/>
  <c r="J87" i="59"/>
  <c r="I87" i="59"/>
  <c r="H87" i="59"/>
  <c r="G87" i="59"/>
  <c r="A87" i="59"/>
  <c r="K86" i="59"/>
  <c r="J86" i="59"/>
  <c r="I86" i="59"/>
  <c r="H86" i="59"/>
  <c r="G86" i="59"/>
  <c r="A86" i="59"/>
  <c r="K85" i="59"/>
  <c r="J85" i="59"/>
  <c r="I85" i="59"/>
  <c r="H85" i="59"/>
  <c r="G85" i="59"/>
  <c r="A85" i="59"/>
  <c r="K84" i="59"/>
  <c r="J84" i="59"/>
  <c r="I84" i="59"/>
  <c r="H84" i="59"/>
  <c r="G84" i="59"/>
  <c r="A84" i="59"/>
  <c r="K83" i="59"/>
  <c r="J83" i="59"/>
  <c r="I83" i="59"/>
  <c r="H83" i="59"/>
  <c r="G83" i="59"/>
  <c r="A83" i="59"/>
  <c r="K82" i="59"/>
  <c r="J82" i="59"/>
  <c r="I82" i="59"/>
  <c r="H82" i="59"/>
  <c r="G82" i="59"/>
  <c r="A82" i="59"/>
  <c r="K81" i="59"/>
  <c r="J81" i="59"/>
  <c r="I81" i="59"/>
  <c r="H81" i="59"/>
  <c r="G81" i="59"/>
  <c r="A81" i="59"/>
  <c r="K80" i="59"/>
  <c r="J80" i="59"/>
  <c r="I80" i="59"/>
  <c r="H80" i="59"/>
  <c r="G80" i="59"/>
  <c r="A80" i="59"/>
  <c r="K79" i="59"/>
  <c r="J79" i="59"/>
  <c r="I79" i="59"/>
  <c r="H79" i="59"/>
  <c r="G79" i="59"/>
  <c r="A79" i="59"/>
  <c r="K78" i="59"/>
  <c r="J78" i="59"/>
  <c r="I78" i="59"/>
  <c r="H78" i="59"/>
  <c r="G78" i="59"/>
  <c r="A78" i="59"/>
  <c r="K77" i="59"/>
  <c r="J77" i="59"/>
  <c r="I77" i="59"/>
  <c r="H77" i="59"/>
  <c r="G77" i="59"/>
  <c r="A77" i="59"/>
  <c r="K76" i="59"/>
  <c r="J76" i="59"/>
  <c r="I76" i="59"/>
  <c r="H76" i="59"/>
  <c r="G76" i="59"/>
  <c r="A76" i="59"/>
  <c r="K75" i="59"/>
  <c r="J75" i="59"/>
  <c r="I75" i="59"/>
  <c r="H75" i="59"/>
  <c r="G75" i="59"/>
  <c r="A75" i="59"/>
  <c r="K74" i="59"/>
  <c r="J74" i="59"/>
  <c r="I74" i="59"/>
  <c r="H74" i="59"/>
  <c r="G74" i="59"/>
  <c r="A74" i="59"/>
  <c r="K73" i="59"/>
  <c r="J73" i="59"/>
  <c r="I73" i="59"/>
  <c r="H73" i="59"/>
  <c r="G73" i="59"/>
  <c r="A73" i="59"/>
  <c r="K72" i="59"/>
  <c r="J72" i="59"/>
  <c r="I72" i="59"/>
  <c r="H72" i="59"/>
  <c r="G72" i="59"/>
  <c r="A72" i="59"/>
  <c r="K71" i="59"/>
  <c r="J71" i="59"/>
  <c r="I71" i="59"/>
  <c r="H71" i="59"/>
  <c r="G71" i="59"/>
  <c r="A71" i="59"/>
  <c r="K70" i="59"/>
  <c r="J70" i="59"/>
  <c r="I70" i="59"/>
  <c r="H70" i="59"/>
  <c r="G70" i="59"/>
  <c r="A70" i="59"/>
  <c r="K69" i="59"/>
  <c r="J69" i="59"/>
  <c r="I69" i="59"/>
  <c r="H69" i="59"/>
  <c r="G69" i="59"/>
  <c r="A69" i="59"/>
  <c r="K68" i="59"/>
  <c r="J68" i="59"/>
  <c r="I68" i="59"/>
  <c r="H68" i="59"/>
  <c r="G68" i="59"/>
  <c r="A68" i="59"/>
  <c r="A67" i="59"/>
  <c r="F59" i="59"/>
  <c r="E59" i="59"/>
  <c r="D59" i="59"/>
  <c r="C59" i="59"/>
  <c r="B59" i="59"/>
  <c r="F58" i="59"/>
  <c r="E58" i="59"/>
  <c r="D58" i="59"/>
  <c r="C58" i="59"/>
  <c r="B58" i="59"/>
  <c r="F57" i="59"/>
  <c r="E57" i="59"/>
  <c r="D57" i="59"/>
  <c r="C57" i="59"/>
  <c r="B57" i="59"/>
  <c r="F56" i="59"/>
  <c r="E56" i="59"/>
  <c r="D56" i="59"/>
  <c r="C56" i="59"/>
  <c r="B56" i="59"/>
  <c r="F55" i="59"/>
  <c r="E55" i="59"/>
  <c r="D55" i="59"/>
  <c r="C55" i="59"/>
  <c r="B55" i="59"/>
  <c r="F54" i="59"/>
  <c r="E54" i="59"/>
  <c r="D54" i="59"/>
  <c r="C54" i="59"/>
  <c r="B54" i="59"/>
  <c r="F53" i="59"/>
  <c r="E53" i="59"/>
  <c r="D53" i="59"/>
  <c r="C53" i="59"/>
  <c r="B53" i="59"/>
  <c r="F52" i="59"/>
  <c r="E52" i="59"/>
  <c r="D52" i="59"/>
  <c r="C52" i="59"/>
  <c r="B52" i="59"/>
  <c r="F51" i="59"/>
  <c r="E51" i="59"/>
  <c r="D51" i="59"/>
  <c r="C51" i="59"/>
  <c r="B51" i="59"/>
  <c r="F50" i="59"/>
  <c r="E50" i="59"/>
  <c r="D50" i="59"/>
  <c r="C50" i="59"/>
  <c r="B50" i="59"/>
  <c r="F49" i="59"/>
  <c r="E49" i="59"/>
  <c r="D49" i="59"/>
  <c r="C49" i="59"/>
  <c r="B49" i="59"/>
  <c r="F48" i="59"/>
  <c r="E48" i="59"/>
  <c r="D48" i="59"/>
  <c r="C48" i="59"/>
  <c r="B48" i="59"/>
  <c r="F47" i="59"/>
  <c r="E47" i="59"/>
  <c r="D47" i="59"/>
  <c r="C47" i="59"/>
  <c r="B47" i="59"/>
  <c r="F46" i="59"/>
  <c r="E46" i="59"/>
  <c r="D46" i="59"/>
  <c r="C46" i="59"/>
  <c r="B46" i="59"/>
  <c r="F45" i="59"/>
  <c r="E45" i="59"/>
  <c r="D45" i="59"/>
  <c r="C45" i="59"/>
  <c r="B45" i="59"/>
  <c r="F44" i="59"/>
  <c r="E44" i="59"/>
  <c r="D44" i="59"/>
  <c r="C44" i="59"/>
  <c r="B44" i="59"/>
  <c r="F43" i="59"/>
  <c r="E43" i="59"/>
  <c r="D43" i="59"/>
  <c r="C43" i="59"/>
  <c r="B43" i="59"/>
  <c r="F42" i="59"/>
  <c r="E42" i="59"/>
  <c r="D42" i="59"/>
  <c r="C42" i="59"/>
  <c r="B42" i="59"/>
  <c r="F41" i="59"/>
  <c r="E41" i="59"/>
  <c r="D41" i="59"/>
  <c r="C41" i="59"/>
  <c r="B41" i="59"/>
  <c r="F40" i="59"/>
  <c r="E40" i="59"/>
  <c r="D40" i="59"/>
  <c r="C40" i="59"/>
  <c r="B40" i="59"/>
  <c r="F39" i="59"/>
  <c r="E39" i="59"/>
  <c r="D39" i="59"/>
  <c r="C39" i="59"/>
  <c r="B39" i="59"/>
  <c r="F38" i="59"/>
  <c r="E38" i="59"/>
  <c r="D38" i="59"/>
  <c r="C38" i="59"/>
  <c r="B38" i="59"/>
  <c r="F37" i="59"/>
  <c r="E37" i="59"/>
  <c r="D37" i="59"/>
  <c r="C37" i="59"/>
  <c r="B37" i="59"/>
  <c r="F36" i="59"/>
  <c r="E36" i="59"/>
  <c r="D36" i="59"/>
  <c r="C36" i="59"/>
  <c r="B36" i="59"/>
  <c r="F35" i="59"/>
  <c r="E35" i="59"/>
  <c r="D35" i="59"/>
  <c r="C35" i="59"/>
  <c r="B35" i="59"/>
  <c r="F34" i="59"/>
  <c r="E34" i="59"/>
  <c r="D34" i="59"/>
  <c r="C34" i="59"/>
  <c r="B34" i="59"/>
  <c r="F33" i="59"/>
  <c r="E33" i="59"/>
  <c r="D33" i="59"/>
  <c r="C33" i="59"/>
  <c r="B33" i="59"/>
  <c r="F32" i="59"/>
  <c r="E32" i="59"/>
  <c r="D32" i="59"/>
  <c r="C32" i="59"/>
  <c r="B32" i="59"/>
  <c r="F31" i="59"/>
  <c r="E31" i="59"/>
  <c r="D31" i="59"/>
  <c r="C31" i="59"/>
  <c r="B31" i="59"/>
  <c r="F30" i="59"/>
  <c r="E30" i="59"/>
  <c r="D30" i="59"/>
  <c r="C30" i="59"/>
  <c r="B30" i="59"/>
  <c r="K28" i="59"/>
  <c r="J28" i="59"/>
  <c r="I28" i="59"/>
  <c r="H28" i="59"/>
  <c r="G28" i="59"/>
  <c r="K27" i="59"/>
  <c r="J27" i="59"/>
  <c r="I27" i="59"/>
  <c r="H27" i="59"/>
  <c r="G27" i="59"/>
  <c r="K26" i="59"/>
  <c r="J26" i="59"/>
  <c r="I26" i="59"/>
  <c r="H26" i="59"/>
  <c r="G26" i="59"/>
  <c r="K25" i="59"/>
  <c r="J25" i="59"/>
  <c r="I25" i="59"/>
  <c r="H25" i="59"/>
  <c r="G25" i="59"/>
  <c r="K24" i="59"/>
  <c r="J24" i="59"/>
  <c r="I24" i="59"/>
  <c r="H24" i="59"/>
  <c r="G24" i="59"/>
  <c r="K23" i="59"/>
  <c r="J23" i="59"/>
  <c r="I23" i="59"/>
  <c r="H23" i="59"/>
  <c r="G23" i="59"/>
  <c r="K22" i="59"/>
  <c r="J22" i="59"/>
  <c r="I22" i="59"/>
  <c r="H22" i="59"/>
  <c r="G22" i="59"/>
  <c r="K21" i="59"/>
  <c r="J21" i="59"/>
  <c r="I21" i="59"/>
  <c r="H21" i="59"/>
  <c r="G21" i="59"/>
  <c r="K20" i="59"/>
  <c r="J20" i="59"/>
  <c r="I20" i="59"/>
  <c r="H20" i="59"/>
  <c r="G20" i="59"/>
  <c r="K19" i="59"/>
  <c r="J19" i="59"/>
  <c r="I19" i="59"/>
  <c r="H19" i="59"/>
  <c r="G19" i="59"/>
  <c r="K18" i="59"/>
  <c r="J18" i="59"/>
  <c r="I18" i="59"/>
  <c r="H18" i="59"/>
  <c r="G18" i="59"/>
  <c r="K17" i="59"/>
  <c r="J17" i="59"/>
  <c r="I17" i="59"/>
  <c r="H17" i="59"/>
  <c r="G17" i="59"/>
  <c r="K16" i="59"/>
  <c r="J16" i="59"/>
  <c r="I16" i="59"/>
  <c r="H16" i="59"/>
  <c r="G16" i="59"/>
  <c r="K15" i="59"/>
  <c r="J15" i="59"/>
  <c r="I15" i="59"/>
  <c r="H15" i="59"/>
  <c r="G15" i="59"/>
  <c r="K14" i="59"/>
  <c r="J14" i="59"/>
  <c r="I14" i="59"/>
  <c r="H14" i="59"/>
  <c r="G14" i="59"/>
  <c r="K13" i="59"/>
  <c r="J13" i="59"/>
  <c r="I13" i="59"/>
  <c r="H13" i="59"/>
  <c r="G13" i="59"/>
  <c r="K12" i="59"/>
  <c r="J12" i="59"/>
  <c r="I12" i="59"/>
  <c r="H12" i="59"/>
  <c r="G12" i="59"/>
  <c r="K11" i="59"/>
  <c r="J11" i="59"/>
  <c r="I11" i="59"/>
  <c r="H11" i="59"/>
  <c r="G11" i="59"/>
  <c r="K10" i="59"/>
  <c r="J10" i="59"/>
  <c r="I10" i="59"/>
  <c r="H10" i="59"/>
  <c r="G10" i="59"/>
  <c r="K9" i="59"/>
  <c r="J9" i="59"/>
  <c r="I9" i="59"/>
  <c r="H9" i="59"/>
  <c r="G9" i="59"/>
  <c r="K8" i="59"/>
  <c r="J8" i="59"/>
  <c r="I8" i="59"/>
  <c r="H8" i="59"/>
  <c r="G8" i="59"/>
  <c r="K7" i="59"/>
  <c r="J7" i="59"/>
  <c r="I7" i="59"/>
  <c r="H7" i="59"/>
  <c r="G7" i="59"/>
  <c r="K6" i="59"/>
  <c r="J6" i="59"/>
  <c r="I6" i="59"/>
  <c r="H6" i="59"/>
  <c r="G6" i="59"/>
  <c r="K83" i="57"/>
  <c r="J83" i="57"/>
  <c r="I83" i="57"/>
  <c r="H83" i="57"/>
  <c r="G83" i="57"/>
  <c r="A83" i="57"/>
  <c r="K82" i="57"/>
  <c r="J82" i="57"/>
  <c r="I82" i="57"/>
  <c r="H82" i="57"/>
  <c r="G82" i="57"/>
  <c r="A82" i="57"/>
  <c r="K81" i="57"/>
  <c r="J81" i="57"/>
  <c r="I81" i="57"/>
  <c r="H81" i="57"/>
  <c r="G81" i="57"/>
  <c r="A81" i="57"/>
  <c r="K80" i="57"/>
  <c r="J80" i="57"/>
  <c r="I80" i="57"/>
  <c r="H80" i="57"/>
  <c r="G80" i="57"/>
  <c r="A80" i="57"/>
  <c r="K79" i="57"/>
  <c r="J79" i="57"/>
  <c r="I79" i="57"/>
  <c r="H79" i="57"/>
  <c r="G79" i="57"/>
  <c r="A79" i="57"/>
  <c r="K78" i="57"/>
  <c r="J78" i="57"/>
  <c r="I78" i="57"/>
  <c r="H78" i="57"/>
  <c r="G78" i="57"/>
  <c r="A78" i="57"/>
  <c r="K77" i="57"/>
  <c r="J77" i="57"/>
  <c r="I77" i="57"/>
  <c r="H77" i="57"/>
  <c r="G77" i="57"/>
  <c r="A77" i="57"/>
  <c r="K76" i="57"/>
  <c r="J76" i="57"/>
  <c r="I76" i="57"/>
  <c r="H76" i="57"/>
  <c r="G76" i="57"/>
  <c r="A76" i="57"/>
  <c r="K75" i="57"/>
  <c r="J75" i="57"/>
  <c r="I75" i="57"/>
  <c r="H75" i="57"/>
  <c r="G75" i="57"/>
  <c r="A75" i="57"/>
  <c r="K74" i="57"/>
  <c r="J74" i="57"/>
  <c r="I74" i="57"/>
  <c r="H74" i="57"/>
  <c r="G74" i="57"/>
  <c r="A74" i="57"/>
  <c r="K73" i="57"/>
  <c r="J73" i="57"/>
  <c r="I73" i="57"/>
  <c r="H73" i="57"/>
  <c r="G73" i="57"/>
  <c r="A73" i="57"/>
  <c r="K72" i="57"/>
  <c r="J72" i="57"/>
  <c r="I72" i="57"/>
  <c r="H72" i="57"/>
  <c r="G72" i="57"/>
  <c r="A72" i="57"/>
  <c r="K71" i="57"/>
  <c r="J71" i="57"/>
  <c r="I71" i="57"/>
  <c r="H71" i="57"/>
  <c r="G71" i="57"/>
  <c r="A71" i="57"/>
  <c r="K70" i="57"/>
  <c r="J70" i="57"/>
  <c r="I70" i="57"/>
  <c r="H70" i="57"/>
  <c r="G70" i="57"/>
  <c r="A70" i="57"/>
  <c r="K69" i="57"/>
  <c r="J69" i="57"/>
  <c r="I69" i="57"/>
  <c r="H69" i="57"/>
  <c r="G69" i="57"/>
  <c r="A69" i="57"/>
  <c r="K68" i="57"/>
  <c r="J68" i="57"/>
  <c r="I68" i="57"/>
  <c r="H68" i="57"/>
  <c r="G68" i="57"/>
  <c r="A68" i="57"/>
  <c r="K67" i="57"/>
  <c r="J67" i="57"/>
  <c r="I67" i="57"/>
  <c r="H67" i="57"/>
  <c r="G67" i="57"/>
  <c r="A67" i="57"/>
  <c r="K66" i="57"/>
  <c r="J66" i="57"/>
  <c r="I66" i="57"/>
  <c r="H66" i="57"/>
  <c r="G66" i="57"/>
  <c r="A66" i="57"/>
  <c r="K65" i="57"/>
  <c r="J65" i="57"/>
  <c r="I65" i="57"/>
  <c r="H65" i="57"/>
  <c r="G65" i="57"/>
  <c r="A65" i="57"/>
  <c r="A64" i="57"/>
  <c r="F56" i="57"/>
  <c r="E56" i="57"/>
  <c r="D56" i="57"/>
  <c r="C56" i="57"/>
  <c r="B56" i="57"/>
  <c r="F55" i="57"/>
  <c r="E55" i="57"/>
  <c r="D55" i="57"/>
  <c r="C55" i="57"/>
  <c r="B55" i="57"/>
  <c r="F54" i="57"/>
  <c r="E54" i="57"/>
  <c r="D54" i="57"/>
  <c r="C54" i="57"/>
  <c r="B54" i="57"/>
  <c r="F53" i="57"/>
  <c r="E53" i="57"/>
  <c r="D53" i="57"/>
  <c r="C53" i="57"/>
  <c r="B53" i="57"/>
  <c r="F52" i="57"/>
  <c r="E52" i="57"/>
  <c r="D52" i="57"/>
  <c r="C52" i="57"/>
  <c r="B52" i="57"/>
  <c r="F51" i="57"/>
  <c r="E51" i="57"/>
  <c r="D51" i="57"/>
  <c r="C51" i="57"/>
  <c r="B51" i="57"/>
  <c r="F50" i="57"/>
  <c r="E50" i="57"/>
  <c r="D50" i="57"/>
  <c r="C50" i="57"/>
  <c r="B50" i="57"/>
  <c r="F49" i="57"/>
  <c r="E49" i="57"/>
  <c r="D49" i="57"/>
  <c r="C49" i="57"/>
  <c r="B49" i="57"/>
  <c r="F48" i="57"/>
  <c r="E48" i="57"/>
  <c r="D48" i="57"/>
  <c r="C48" i="57"/>
  <c r="B48" i="57"/>
  <c r="F47" i="57"/>
  <c r="E47" i="57"/>
  <c r="D47" i="57"/>
  <c r="C47" i="57"/>
  <c r="B47" i="57"/>
  <c r="F46" i="57"/>
  <c r="E46" i="57"/>
  <c r="D46" i="57"/>
  <c r="C46" i="57"/>
  <c r="B46" i="57"/>
  <c r="F45" i="57"/>
  <c r="E45" i="57"/>
  <c r="D45" i="57"/>
  <c r="C45" i="57"/>
  <c r="B45" i="57"/>
  <c r="F44" i="57"/>
  <c r="E44" i="57"/>
  <c r="D44" i="57"/>
  <c r="C44" i="57"/>
  <c r="B44" i="57"/>
  <c r="F43" i="57"/>
  <c r="E43" i="57"/>
  <c r="D43" i="57"/>
  <c r="C43" i="57"/>
  <c r="B43" i="57"/>
  <c r="F42" i="57"/>
  <c r="E42" i="57"/>
  <c r="D42" i="57"/>
  <c r="C42" i="57"/>
  <c r="B42" i="57"/>
  <c r="F41" i="57"/>
  <c r="E41" i="57"/>
  <c r="D41" i="57"/>
  <c r="C41" i="57"/>
  <c r="B41" i="57"/>
  <c r="F40" i="57"/>
  <c r="E40" i="57"/>
  <c r="D40" i="57"/>
  <c r="C40" i="57"/>
  <c r="B40" i="57"/>
  <c r="F39" i="57"/>
  <c r="E39" i="57"/>
  <c r="D39" i="57"/>
  <c r="C39" i="57"/>
  <c r="B39" i="57"/>
  <c r="F38" i="57"/>
  <c r="E38" i="57"/>
  <c r="D38" i="57"/>
  <c r="C38" i="57"/>
  <c r="B38" i="57"/>
  <c r="F37" i="57"/>
  <c r="E37" i="57"/>
  <c r="D37" i="57"/>
  <c r="C37" i="57"/>
  <c r="B37" i="57"/>
  <c r="F36" i="57"/>
  <c r="E36" i="57"/>
  <c r="D36" i="57"/>
  <c r="C36" i="57"/>
  <c r="B36" i="57"/>
  <c r="F35" i="57"/>
  <c r="E35" i="57"/>
  <c r="D35" i="57"/>
  <c r="C35" i="57"/>
  <c r="B35" i="57"/>
  <c r="F34" i="57"/>
  <c r="E34" i="57"/>
  <c r="D34" i="57"/>
  <c r="C34" i="57"/>
  <c r="B34" i="57"/>
  <c r="F33" i="57"/>
  <c r="E33" i="57"/>
  <c r="D33" i="57"/>
  <c r="C33" i="57"/>
  <c r="B33" i="57"/>
  <c r="F32" i="57"/>
  <c r="E32" i="57"/>
  <c r="D32" i="57"/>
  <c r="C32" i="57"/>
  <c r="B32" i="57"/>
  <c r="F31" i="57"/>
  <c r="E31" i="57"/>
  <c r="D31" i="57"/>
  <c r="C31" i="57"/>
  <c r="B31" i="57"/>
  <c r="F30" i="57"/>
  <c r="E30" i="57"/>
  <c r="D30" i="57"/>
  <c r="C30" i="57"/>
  <c r="B30" i="57"/>
  <c r="F29" i="57"/>
  <c r="E29" i="57"/>
  <c r="D29" i="57"/>
  <c r="C29" i="57"/>
  <c r="B29" i="57"/>
  <c r="F28" i="57"/>
  <c r="E28" i="57"/>
  <c r="D28" i="57"/>
  <c r="C28" i="57"/>
  <c r="B28" i="57"/>
  <c r="F27" i="57"/>
  <c r="E27" i="57"/>
  <c r="D27" i="57"/>
  <c r="C27" i="57"/>
  <c r="B27" i="57"/>
  <c r="K25" i="57"/>
  <c r="J25" i="57"/>
  <c r="I25" i="57"/>
  <c r="H25" i="57"/>
  <c r="G25" i="57"/>
  <c r="K24" i="57"/>
  <c r="J24" i="57"/>
  <c r="I24" i="57"/>
  <c r="H24" i="57"/>
  <c r="G24" i="57"/>
  <c r="K23" i="57"/>
  <c r="J23" i="57"/>
  <c r="I23" i="57"/>
  <c r="H23" i="57"/>
  <c r="G23" i="57"/>
  <c r="K22" i="57"/>
  <c r="J22" i="57"/>
  <c r="I22" i="57"/>
  <c r="H22" i="57"/>
  <c r="G22" i="57"/>
  <c r="K21" i="57"/>
  <c r="J21" i="57"/>
  <c r="I21" i="57"/>
  <c r="H21" i="57"/>
  <c r="G21" i="57"/>
  <c r="K20" i="57"/>
  <c r="J20" i="57"/>
  <c r="I20" i="57"/>
  <c r="H20" i="57"/>
  <c r="G20" i="57"/>
  <c r="K19" i="57"/>
  <c r="J19" i="57"/>
  <c r="I19" i="57"/>
  <c r="H19" i="57"/>
  <c r="G19" i="57"/>
  <c r="K18" i="57"/>
  <c r="J18" i="57"/>
  <c r="I18" i="57"/>
  <c r="H18" i="57"/>
  <c r="G18" i="57"/>
  <c r="K17" i="57"/>
  <c r="J17" i="57"/>
  <c r="I17" i="57"/>
  <c r="H17" i="57"/>
  <c r="G17" i="57"/>
  <c r="K16" i="57"/>
  <c r="J16" i="57"/>
  <c r="I16" i="57"/>
  <c r="H16" i="57"/>
  <c r="G16" i="57"/>
  <c r="K15" i="57"/>
  <c r="J15" i="57"/>
  <c r="I15" i="57"/>
  <c r="H15" i="57"/>
  <c r="G15" i="57"/>
  <c r="K14" i="57"/>
  <c r="J14" i="57"/>
  <c r="I14" i="57"/>
  <c r="H14" i="57"/>
  <c r="G14" i="57"/>
  <c r="K13" i="57"/>
  <c r="J13" i="57"/>
  <c r="I13" i="57"/>
  <c r="H13" i="57"/>
  <c r="G13" i="57"/>
  <c r="K12" i="57"/>
  <c r="J12" i="57"/>
  <c r="I12" i="57"/>
  <c r="H12" i="57"/>
  <c r="G12" i="57"/>
  <c r="K11" i="57"/>
  <c r="J11" i="57"/>
  <c r="I11" i="57"/>
  <c r="H11" i="57"/>
  <c r="G11" i="57"/>
  <c r="K10" i="57"/>
  <c r="J10" i="57"/>
  <c r="I10" i="57"/>
  <c r="H10" i="57"/>
  <c r="G10" i="57"/>
  <c r="K9" i="57"/>
  <c r="J9" i="57"/>
  <c r="I9" i="57"/>
  <c r="H9" i="57"/>
  <c r="G9" i="57"/>
  <c r="K8" i="57"/>
  <c r="J8" i="57"/>
  <c r="I8" i="57"/>
  <c r="H8" i="57"/>
  <c r="G8" i="57"/>
  <c r="K7" i="57"/>
  <c r="J7" i="57"/>
  <c r="I7" i="57"/>
  <c r="H7" i="57"/>
  <c r="G7" i="57"/>
  <c r="K6" i="57"/>
  <c r="J6" i="57"/>
  <c r="I6" i="57"/>
  <c r="H6" i="57"/>
  <c r="G6" i="57"/>
  <c r="K81" i="56"/>
  <c r="J81" i="56"/>
  <c r="I81" i="56"/>
  <c r="H81" i="56"/>
  <c r="G81" i="56"/>
  <c r="K80" i="56"/>
  <c r="J80" i="56"/>
  <c r="I80" i="56"/>
  <c r="H80" i="56"/>
  <c r="G80" i="56"/>
  <c r="K79" i="56"/>
  <c r="J79" i="56"/>
  <c r="I79" i="56"/>
  <c r="H79" i="56"/>
  <c r="G79" i="56"/>
  <c r="K78" i="56"/>
  <c r="J78" i="56"/>
  <c r="I78" i="56"/>
  <c r="H78" i="56"/>
  <c r="G78" i="56"/>
  <c r="K77" i="56"/>
  <c r="J77" i="56"/>
  <c r="I77" i="56"/>
  <c r="H77" i="56"/>
  <c r="G77" i="56"/>
  <c r="K76" i="56"/>
  <c r="J76" i="56"/>
  <c r="I76" i="56"/>
  <c r="H76" i="56"/>
  <c r="G76" i="56"/>
  <c r="K75" i="56"/>
  <c r="J75" i="56"/>
  <c r="I75" i="56"/>
  <c r="H75" i="56"/>
  <c r="G75" i="56"/>
  <c r="K74" i="56"/>
  <c r="J74" i="56"/>
  <c r="I74" i="56"/>
  <c r="H74" i="56"/>
  <c r="G74" i="56"/>
  <c r="K73" i="56"/>
  <c r="J73" i="56"/>
  <c r="I73" i="56"/>
  <c r="H73" i="56"/>
  <c r="G73" i="56"/>
  <c r="K72" i="56"/>
  <c r="J72" i="56"/>
  <c r="I72" i="56"/>
  <c r="H72" i="56"/>
  <c r="G72" i="56"/>
  <c r="K71" i="56"/>
  <c r="J71" i="56"/>
  <c r="I71" i="56"/>
  <c r="H71" i="56"/>
  <c r="G71" i="56"/>
  <c r="K70" i="56"/>
  <c r="J70" i="56"/>
  <c r="I70" i="56"/>
  <c r="H70" i="56"/>
  <c r="G70" i="56"/>
  <c r="K69" i="56"/>
  <c r="J69" i="56"/>
  <c r="I69" i="56"/>
  <c r="H69" i="56"/>
  <c r="G69" i="56"/>
  <c r="K68" i="56"/>
  <c r="J68" i="56"/>
  <c r="I68" i="56"/>
  <c r="H68" i="56"/>
  <c r="G68" i="56"/>
  <c r="K67" i="56"/>
  <c r="J67" i="56"/>
  <c r="I67" i="56"/>
  <c r="H67" i="56"/>
  <c r="G67" i="56"/>
  <c r="K66" i="56"/>
  <c r="J66" i="56"/>
  <c r="I66" i="56"/>
  <c r="H66" i="56"/>
  <c r="G66" i="56"/>
  <c r="K65" i="56"/>
  <c r="J65" i="56"/>
  <c r="I65" i="56"/>
  <c r="H65" i="56"/>
  <c r="G65" i="56"/>
  <c r="F56" i="56"/>
  <c r="E56" i="56"/>
  <c r="D56" i="56"/>
  <c r="C56" i="56"/>
  <c r="B56" i="56"/>
  <c r="F55" i="56"/>
  <c r="E55" i="56"/>
  <c r="D55" i="56"/>
  <c r="C55" i="56"/>
  <c r="B55" i="56"/>
  <c r="F54" i="56"/>
  <c r="E54" i="56"/>
  <c r="D54" i="56"/>
  <c r="C54" i="56"/>
  <c r="B54" i="56"/>
  <c r="F53" i="56"/>
  <c r="E53" i="56"/>
  <c r="D53" i="56"/>
  <c r="C53" i="56"/>
  <c r="B53" i="56"/>
  <c r="F52" i="56"/>
  <c r="E52" i="56"/>
  <c r="D52" i="56"/>
  <c r="C52" i="56"/>
  <c r="B52" i="56"/>
  <c r="F51" i="56"/>
  <c r="E51" i="56"/>
  <c r="D51" i="56"/>
  <c r="C51" i="56"/>
  <c r="B51" i="56"/>
  <c r="F50" i="56"/>
  <c r="E50" i="56"/>
  <c r="D50" i="56"/>
  <c r="C50" i="56"/>
  <c r="B50" i="56"/>
  <c r="F49" i="56"/>
  <c r="E49" i="56"/>
  <c r="D49" i="56"/>
  <c r="C49" i="56"/>
  <c r="B49" i="56"/>
  <c r="F48" i="56"/>
  <c r="E48" i="56"/>
  <c r="D48" i="56"/>
  <c r="C48" i="56"/>
  <c r="B48" i="56"/>
  <c r="F47" i="56"/>
  <c r="E47" i="56"/>
  <c r="D47" i="56"/>
  <c r="C47" i="56"/>
  <c r="B47" i="56"/>
  <c r="F46" i="56"/>
  <c r="E46" i="56"/>
  <c r="D46" i="56"/>
  <c r="C46" i="56"/>
  <c r="B46" i="56"/>
  <c r="F45" i="56"/>
  <c r="E45" i="56"/>
  <c r="D45" i="56"/>
  <c r="C45" i="56"/>
  <c r="B45" i="56"/>
  <c r="F44" i="56"/>
  <c r="E44" i="56"/>
  <c r="D44" i="56"/>
  <c r="C44" i="56"/>
  <c r="B44" i="56"/>
  <c r="F43" i="56"/>
  <c r="E43" i="56"/>
  <c r="D43" i="56"/>
  <c r="C43" i="56"/>
  <c r="B43" i="56"/>
  <c r="F42" i="56"/>
  <c r="E42" i="56"/>
  <c r="D42" i="56"/>
  <c r="C42" i="56"/>
  <c r="B42" i="56"/>
  <c r="F41" i="56"/>
  <c r="E41" i="56"/>
  <c r="D41" i="56"/>
  <c r="C41" i="56"/>
  <c r="B41" i="56"/>
  <c r="F40" i="56"/>
  <c r="E40" i="56"/>
  <c r="D40" i="56"/>
  <c r="C40" i="56"/>
  <c r="B40" i="56"/>
  <c r="F39" i="56"/>
  <c r="E39" i="56"/>
  <c r="D39" i="56"/>
  <c r="C39" i="56"/>
  <c r="B39" i="56"/>
  <c r="F38" i="56"/>
  <c r="E38" i="56"/>
  <c r="D38" i="56"/>
  <c r="C38" i="56"/>
  <c r="B38" i="56"/>
  <c r="F37" i="56"/>
  <c r="E37" i="56"/>
  <c r="D37" i="56"/>
  <c r="C37" i="56"/>
  <c r="B37" i="56"/>
  <c r="F36" i="56"/>
  <c r="E36" i="56"/>
  <c r="D36" i="56"/>
  <c r="C36" i="56"/>
  <c r="B36" i="56"/>
  <c r="F35" i="56"/>
  <c r="E35" i="56"/>
  <c r="D35" i="56"/>
  <c r="C35" i="56"/>
  <c r="B35" i="56"/>
  <c r="F34" i="56"/>
  <c r="E34" i="56"/>
  <c r="D34" i="56"/>
  <c r="C34" i="56"/>
  <c r="B34" i="56"/>
  <c r="F33" i="56"/>
  <c r="E33" i="56"/>
  <c r="D33" i="56"/>
  <c r="C33" i="56"/>
  <c r="B33" i="56"/>
  <c r="F32" i="56"/>
  <c r="E32" i="56"/>
  <c r="D32" i="56"/>
  <c r="C32" i="56"/>
  <c r="B32" i="56"/>
  <c r="F31" i="56"/>
  <c r="E31" i="56"/>
  <c r="D31" i="56"/>
  <c r="C31" i="56"/>
  <c r="B31" i="56"/>
  <c r="F30" i="56"/>
  <c r="E30" i="56"/>
  <c r="D30" i="56"/>
  <c r="C30" i="56"/>
  <c r="B30" i="56"/>
  <c r="F29" i="56"/>
  <c r="E29" i="56"/>
  <c r="D29" i="56"/>
  <c r="C29" i="56"/>
  <c r="B29" i="56"/>
  <c r="F28" i="56"/>
  <c r="E28" i="56"/>
  <c r="D28" i="56"/>
  <c r="C28" i="56"/>
  <c r="B28" i="56"/>
  <c r="F27" i="56"/>
  <c r="E27" i="56"/>
  <c r="D27" i="56"/>
  <c r="C27" i="56"/>
  <c r="B27" i="56"/>
  <c r="F26" i="56"/>
  <c r="E26" i="56"/>
  <c r="D26" i="56"/>
  <c r="C26" i="56"/>
  <c r="B26" i="56"/>
  <c r="F25" i="56"/>
  <c r="E25" i="56"/>
  <c r="D25" i="56"/>
  <c r="C25" i="56"/>
  <c r="B25" i="56"/>
  <c r="K23" i="56"/>
  <c r="J23" i="56"/>
  <c r="I23" i="56"/>
  <c r="H23" i="56"/>
  <c r="G23" i="56"/>
  <c r="K22" i="56"/>
  <c r="J22" i="56"/>
  <c r="I22" i="56"/>
  <c r="H22" i="56"/>
  <c r="G22" i="56"/>
  <c r="K21" i="56"/>
  <c r="J21" i="56"/>
  <c r="I21" i="56"/>
  <c r="H21" i="56"/>
  <c r="G21" i="56"/>
  <c r="K20" i="56"/>
  <c r="J20" i="56"/>
  <c r="I20" i="56"/>
  <c r="H20" i="56"/>
  <c r="G20" i="56"/>
  <c r="K19" i="56"/>
  <c r="J19" i="56"/>
  <c r="I19" i="56"/>
  <c r="H19" i="56"/>
  <c r="G19" i="56"/>
  <c r="K18" i="56"/>
  <c r="J18" i="56"/>
  <c r="I18" i="56"/>
  <c r="H18" i="56"/>
  <c r="G18" i="56"/>
  <c r="K17" i="56"/>
  <c r="J17" i="56"/>
  <c r="I17" i="56"/>
  <c r="H17" i="56"/>
  <c r="G17" i="56"/>
  <c r="K16" i="56"/>
  <c r="J16" i="56"/>
  <c r="I16" i="56"/>
  <c r="H16" i="56"/>
  <c r="G16" i="56"/>
  <c r="K15" i="56"/>
  <c r="J15" i="56"/>
  <c r="I15" i="56"/>
  <c r="H15" i="56"/>
  <c r="G15" i="56"/>
  <c r="K14" i="56"/>
  <c r="J14" i="56"/>
  <c r="I14" i="56"/>
  <c r="H14" i="56"/>
  <c r="G14" i="56"/>
  <c r="K13" i="56"/>
  <c r="J13" i="56"/>
  <c r="I13" i="56"/>
  <c r="H13" i="56"/>
  <c r="G13" i="56"/>
  <c r="K12" i="56"/>
  <c r="J12" i="56"/>
  <c r="I12" i="56"/>
  <c r="H12" i="56"/>
  <c r="G12" i="56"/>
  <c r="K11" i="56"/>
  <c r="J11" i="56"/>
  <c r="I11" i="56"/>
  <c r="H11" i="56"/>
  <c r="G11" i="56"/>
  <c r="K10" i="56"/>
  <c r="J10" i="56"/>
  <c r="I10" i="56"/>
  <c r="H10" i="56"/>
  <c r="G10" i="56"/>
  <c r="K9" i="56"/>
  <c r="J9" i="56"/>
  <c r="I9" i="56"/>
  <c r="H9" i="56"/>
  <c r="G9" i="56"/>
  <c r="K8" i="56"/>
  <c r="J8" i="56"/>
  <c r="I8" i="56"/>
  <c r="H8" i="56"/>
  <c r="G8" i="56"/>
  <c r="K7" i="56"/>
  <c r="J7" i="56"/>
  <c r="I7" i="56"/>
  <c r="H7" i="56"/>
  <c r="G7" i="56"/>
  <c r="K6" i="56"/>
  <c r="J6" i="56"/>
  <c r="I6" i="56"/>
  <c r="H6" i="56"/>
  <c r="G6" i="56"/>
  <c r="A115" i="55"/>
  <c r="A114" i="55"/>
  <c r="A113" i="55"/>
  <c r="A112" i="55"/>
  <c r="A111" i="55"/>
  <c r="A110" i="55"/>
  <c r="A109" i="55"/>
  <c r="A108" i="55"/>
  <c r="A107" i="55"/>
  <c r="A106" i="55"/>
  <c r="A105" i="55"/>
  <c r="A104" i="55"/>
  <c r="A103" i="55"/>
  <c r="A102" i="55"/>
  <c r="A101" i="55"/>
  <c r="A100" i="55"/>
  <c r="A99" i="55"/>
  <c r="A98" i="55"/>
  <c r="A97" i="55"/>
  <c r="A96" i="55"/>
  <c r="A95" i="55"/>
  <c r="A86" i="55"/>
  <c r="K85" i="55"/>
  <c r="J85" i="55"/>
  <c r="I85" i="55"/>
  <c r="H85" i="55"/>
  <c r="G85" i="55"/>
  <c r="A85" i="55"/>
  <c r="K84" i="55"/>
  <c r="J84" i="55"/>
  <c r="I84" i="55"/>
  <c r="H84" i="55"/>
  <c r="G84" i="55"/>
  <c r="A84" i="55"/>
  <c r="K83" i="55"/>
  <c r="J83" i="55"/>
  <c r="I83" i="55"/>
  <c r="H83" i="55"/>
  <c r="G83" i="55"/>
  <c r="A83" i="55"/>
  <c r="K82" i="55"/>
  <c r="J82" i="55"/>
  <c r="I82" i="55"/>
  <c r="H82" i="55"/>
  <c r="G82" i="55"/>
  <c r="A82" i="55"/>
  <c r="K81" i="55"/>
  <c r="J81" i="55"/>
  <c r="I81" i="55"/>
  <c r="H81" i="55"/>
  <c r="G81" i="55"/>
  <c r="A81" i="55"/>
  <c r="K80" i="55"/>
  <c r="J80" i="55"/>
  <c r="I80" i="55"/>
  <c r="H80" i="55"/>
  <c r="G80" i="55"/>
  <c r="A80" i="55"/>
  <c r="K79" i="55"/>
  <c r="J79" i="55"/>
  <c r="I79" i="55"/>
  <c r="H79" i="55"/>
  <c r="G79" i="55"/>
  <c r="A79" i="55"/>
  <c r="K78" i="55"/>
  <c r="J78" i="55"/>
  <c r="I78" i="55"/>
  <c r="H78" i="55"/>
  <c r="G78" i="55"/>
  <c r="A78" i="55"/>
  <c r="K77" i="55"/>
  <c r="J77" i="55"/>
  <c r="I77" i="55"/>
  <c r="H77" i="55"/>
  <c r="G77" i="55"/>
  <c r="A77" i="55"/>
  <c r="K76" i="55"/>
  <c r="J76" i="55"/>
  <c r="I76" i="55"/>
  <c r="H76" i="55"/>
  <c r="G76" i="55"/>
  <c r="A76" i="55"/>
  <c r="K75" i="55"/>
  <c r="J75" i="55"/>
  <c r="I75" i="55"/>
  <c r="H75" i="55"/>
  <c r="G75" i="55"/>
  <c r="A75" i="55"/>
  <c r="K74" i="55"/>
  <c r="J74" i="55"/>
  <c r="I74" i="55"/>
  <c r="H74" i="55"/>
  <c r="G74" i="55"/>
  <c r="A74" i="55"/>
  <c r="K73" i="55"/>
  <c r="J73" i="55"/>
  <c r="I73" i="55"/>
  <c r="H73" i="55"/>
  <c r="G73" i="55"/>
  <c r="A73" i="55"/>
  <c r="K72" i="55"/>
  <c r="J72" i="55"/>
  <c r="I72" i="55"/>
  <c r="H72" i="55"/>
  <c r="G72" i="55"/>
  <c r="A72" i="55"/>
  <c r="K71" i="55"/>
  <c r="J71" i="55"/>
  <c r="I71" i="55"/>
  <c r="H71" i="55"/>
  <c r="G71" i="55"/>
  <c r="A71" i="55"/>
  <c r="A70" i="55"/>
  <c r="A69" i="55"/>
  <c r="A68" i="55"/>
  <c r="A67" i="55"/>
  <c r="A66" i="55"/>
  <c r="F58" i="55"/>
  <c r="E58" i="55"/>
  <c r="D58" i="55"/>
  <c r="C58" i="55"/>
  <c r="B58" i="55"/>
  <c r="F57" i="55"/>
  <c r="E57" i="55"/>
  <c r="D57" i="55"/>
  <c r="C57" i="55"/>
  <c r="B57" i="55"/>
  <c r="F56" i="55"/>
  <c r="E56" i="55"/>
  <c r="D56" i="55"/>
  <c r="C56" i="55"/>
  <c r="B56" i="55"/>
  <c r="F55" i="55"/>
  <c r="E55" i="55"/>
  <c r="D55" i="55"/>
  <c r="C55" i="55"/>
  <c r="B55" i="55"/>
  <c r="F54" i="55"/>
  <c r="E54" i="55"/>
  <c r="D54" i="55"/>
  <c r="C54" i="55"/>
  <c r="B54" i="55"/>
  <c r="F53" i="55"/>
  <c r="E53" i="55"/>
  <c r="D53" i="55"/>
  <c r="C53" i="55"/>
  <c r="B53" i="55"/>
  <c r="F52" i="55"/>
  <c r="E52" i="55"/>
  <c r="D52" i="55"/>
  <c r="C52" i="55"/>
  <c r="B52" i="55"/>
  <c r="F51" i="55"/>
  <c r="E51" i="55"/>
  <c r="D51" i="55"/>
  <c r="C51" i="55"/>
  <c r="B51" i="55"/>
  <c r="F50" i="55"/>
  <c r="E50" i="55"/>
  <c r="D50" i="55"/>
  <c r="C50" i="55"/>
  <c r="B50" i="55"/>
  <c r="F49" i="55"/>
  <c r="E49" i="55"/>
  <c r="D49" i="55"/>
  <c r="C49" i="55"/>
  <c r="B49" i="55"/>
  <c r="F48" i="55"/>
  <c r="E48" i="55"/>
  <c r="D48" i="55"/>
  <c r="C48" i="55"/>
  <c r="B48" i="55"/>
  <c r="F47" i="55"/>
  <c r="E47" i="55"/>
  <c r="D47" i="55"/>
  <c r="C47" i="55"/>
  <c r="B47" i="55"/>
  <c r="F46" i="55"/>
  <c r="E46" i="55"/>
  <c r="D46" i="55"/>
  <c r="C46" i="55"/>
  <c r="B46" i="55"/>
  <c r="F45" i="55"/>
  <c r="E45" i="55"/>
  <c r="D45" i="55"/>
  <c r="C45" i="55"/>
  <c r="B45" i="55"/>
  <c r="F44" i="55"/>
  <c r="E44" i="55"/>
  <c r="D44" i="55"/>
  <c r="C44" i="55"/>
  <c r="B44" i="55"/>
  <c r="F43" i="55"/>
  <c r="E43" i="55"/>
  <c r="D43" i="55"/>
  <c r="C43" i="55"/>
  <c r="B43" i="55"/>
  <c r="F42" i="55"/>
  <c r="E42" i="55"/>
  <c r="D42" i="55"/>
  <c r="C42" i="55"/>
  <c r="B42" i="55"/>
  <c r="F41" i="55"/>
  <c r="E41" i="55"/>
  <c r="D41" i="55"/>
  <c r="C41" i="55"/>
  <c r="B41" i="55"/>
  <c r="F40" i="55"/>
  <c r="E40" i="55"/>
  <c r="D40" i="55"/>
  <c r="C40" i="55"/>
  <c r="B40" i="55"/>
  <c r="F39" i="55"/>
  <c r="E39" i="55"/>
  <c r="D39" i="55"/>
  <c r="C39" i="55"/>
  <c r="B39" i="55"/>
  <c r="F38" i="55"/>
  <c r="E38" i="55"/>
  <c r="D38" i="55"/>
  <c r="C38" i="55"/>
  <c r="B38" i="55"/>
  <c r="F37" i="55"/>
  <c r="E37" i="55"/>
  <c r="D37" i="55"/>
  <c r="C37" i="55"/>
  <c r="B37" i="55"/>
  <c r="F36" i="55"/>
  <c r="E36" i="55"/>
  <c r="D36" i="55"/>
  <c r="C36" i="55"/>
  <c r="B36" i="55"/>
  <c r="F35" i="55"/>
  <c r="E35" i="55"/>
  <c r="D35" i="55"/>
  <c r="C35" i="55"/>
  <c r="B35" i="55"/>
  <c r="F34" i="55"/>
  <c r="E34" i="55"/>
  <c r="D34" i="55"/>
  <c r="C34" i="55"/>
  <c r="B34" i="55"/>
  <c r="F33" i="55"/>
  <c r="E33" i="55"/>
  <c r="D33" i="55"/>
  <c r="C33" i="55"/>
  <c r="B33" i="55"/>
  <c r="F32" i="55"/>
  <c r="E32" i="55"/>
  <c r="D32" i="55"/>
  <c r="C32" i="55"/>
  <c r="B32" i="55"/>
  <c r="F31" i="55"/>
  <c r="E31" i="55"/>
  <c r="D31" i="55"/>
  <c r="C31" i="55"/>
  <c r="B31" i="55"/>
  <c r="F30" i="55"/>
  <c r="E30" i="55"/>
  <c r="D30" i="55"/>
  <c r="C30" i="55"/>
  <c r="B30" i="55"/>
  <c r="F29" i="55"/>
  <c r="E29" i="55"/>
  <c r="D29" i="55"/>
  <c r="C29" i="55"/>
  <c r="B29" i="55"/>
  <c r="F28" i="55"/>
  <c r="E28" i="55"/>
  <c r="D28" i="55"/>
  <c r="C28" i="55"/>
  <c r="B28" i="55"/>
  <c r="K26" i="55"/>
  <c r="J26" i="55"/>
  <c r="I26" i="55"/>
  <c r="H26" i="55"/>
  <c r="G26" i="55"/>
  <c r="K25" i="55"/>
  <c r="J25" i="55"/>
  <c r="I25" i="55"/>
  <c r="H25" i="55"/>
  <c r="G25" i="55"/>
  <c r="K24" i="55"/>
  <c r="J24" i="55"/>
  <c r="I24" i="55"/>
  <c r="H24" i="55"/>
  <c r="G24" i="55"/>
  <c r="K23" i="55"/>
  <c r="J23" i="55"/>
  <c r="I23" i="55"/>
  <c r="H23" i="55"/>
  <c r="G23" i="55"/>
  <c r="K22" i="55"/>
  <c r="J22" i="55"/>
  <c r="I22" i="55"/>
  <c r="H22" i="55"/>
  <c r="G22" i="55"/>
  <c r="K21" i="55"/>
  <c r="J21" i="55"/>
  <c r="I21" i="55"/>
  <c r="H21" i="55"/>
  <c r="G21" i="55"/>
  <c r="K20" i="55"/>
  <c r="J20" i="55"/>
  <c r="I20" i="55"/>
  <c r="H20" i="55"/>
  <c r="G20" i="55"/>
  <c r="K19" i="55"/>
  <c r="J19" i="55"/>
  <c r="I19" i="55"/>
  <c r="H19" i="55"/>
  <c r="G19" i="55"/>
  <c r="K18" i="55"/>
  <c r="J18" i="55"/>
  <c r="I18" i="55"/>
  <c r="H18" i="55"/>
  <c r="G18" i="55"/>
  <c r="K17" i="55"/>
  <c r="J17" i="55"/>
  <c r="I17" i="55"/>
  <c r="H17" i="55"/>
  <c r="G17" i="55"/>
  <c r="K16" i="55"/>
  <c r="J16" i="55"/>
  <c r="I16" i="55"/>
  <c r="H16" i="55"/>
  <c r="G16" i="55"/>
  <c r="K15" i="55"/>
  <c r="J15" i="55"/>
  <c r="I15" i="55"/>
  <c r="H15" i="55"/>
  <c r="G15" i="55"/>
  <c r="K14" i="55"/>
  <c r="J14" i="55"/>
  <c r="I14" i="55"/>
  <c r="H14" i="55"/>
  <c r="G14" i="55"/>
  <c r="K13" i="55"/>
  <c r="J13" i="55"/>
  <c r="I13" i="55"/>
  <c r="H13" i="55"/>
  <c r="G13" i="55"/>
  <c r="K12" i="55"/>
  <c r="J12" i="55"/>
  <c r="I12" i="55"/>
  <c r="H12" i="55"/>
  <c r="G12" i="55"/>
  <c r="K11" i="55"/>
  <c r="J11" i="55"/>
  <c r="I11" i="55"/>
  <c r="H11" i="55"/>
  <c r="G11" i="55"/>
  <c r="K10" i="55"/>
  <c r="J10" i="55"/>
  <c r="I10" i="55"/>
  <c r="H10" i="55"/>
  <c r="G10" i="55"/>
  <c r="K9" i="55"/>
  <c r="J9" i="55"/>
  <c r="I9" i="55"/>
  <c r="H9" i="55"/>
  <c r="G9" i="55"/>
  <c r="K8" i="55"/>
  <c r="J8" i="55"/>
  <c r="I8" i="55"/>
  <c r="H8" i="55"/>
  <c r="G8" i="55"/>
  <c r="K7" i="55"/>
  <c r="J7" i="55"/>
  <c r="I7" i="55"/>
  <c r="H7" i="55"/>
  <c r="G7" i="55"/>
  <c r="K6" i="55"/>
  <c r="J6" i="55"/>
  <c r="I6" i="55"/>
  <c r="H6" i="55"/>
  <c r="G6" i="55"/>
  <c r="K91" i="54"/>
  <c r="J91" i="54"/>
  <c r="I91" i="54"/>
  <c r="H91" i="54"/>
  <c r="G91" i="54"/>
  <c r="K90" i="54"/>
  <c r="J90" i="54"/>
  <c r="I90" i="54"/>
  <c r="H90" i="54"/>
  <c r="G90" i="54"/>
  <c r="K89" i="54"/>
  <c r="J89" i="54"/>
  <c r="I89" i="54"/>
  <c r="H89" i="54"/>
  <c r="G89" i="54"/>
  <c r="K88" i="54"/>
  <c r="J88" i="54"/>
  <c r="I88" i="54"/>
  <c r="H88" i="54"/>
  <c r="G88" i="54"/>
  <c r="K87" i="54"/>
  <c r="J87" i="54"/>
  <c r="I87" i="54"/>
  <c r="H87" i="54"/>
  <c r="G87" i="54"/>
  <c r="K86" i="54"/>
  <c r="J86" i="54"/>
  <c r="I86" i="54"/>
  <c r="H86" i="54"/>
  <c r="G86" i="54"/>
  <c r="K85" i="54"/>
  <c r="J85" i="54"/>
  <c r="I85" i="54"/>
  <c r="H85" i="54"/>
  <c r="G85" i="54"/>
  <c r="K84" i="54"/>
  <c r="J84" i="54"/>
  <c r="I84" i="54"/>
  <c r="H84" i="54"/>
  <c r="G84" i="54"/>
  <c r="K83" i="54"/>
  <c r="J83" i="54"/>
  <c r="I83" i="54"/>
  <c r="H83" i="54"/>
  <c r="G83" i="54"/>
  <c r="K82" i="54"/>
  <c r="J82" i="54"/>
  <c r="I82" i="54"/>
  <c r="H82" i="54"/>
  <c r="G82" i="54"/>
  <c r="K81" i="54"/>
  <c r="J81" i="54"/>
  <c r="I81" i="54"/>
  <c r="H81" i="54"/>
  <c r="G81" i="54"/>
  <c r="K80" i="54"/>
  <c r="J80" i="54"/>
  <c r="I80" i="54"/>
  <c r="H80" i="54"/>
  <c r="G80" i="54"/>
  <c r="K79" i="54"/>
  <c r="J79" i="54"/>
  <c r="I79" i="54"/>
  <c r="H79" i="54"/>
  <c r="G79" i="54"/>
  <c r="K78" i="54"/>
  <c r="J78" i="54"/>
  <c r="I78" i="54"/>
  <c r="H78" i="54"/>
  <c r="G78" i="54"/>
  <c r="K77" i="54"/>
  <c r="J77" i="54"/>
  <c r="I77" i="54"/>
  <c r="H77" i="54"/>
  <c r="G77" i="54"/>
  <c r="K76" i="54"/>
  <c r="J76" i="54"/>
  <c r="I76" i="54"/>
  <c r="H76" i="54"/>
  <c r="G76" i="54"/>
  <c r="K75" i="54"/>
  <c r="J75" i="54"/>
  <c r="I75" i="54"/>
  <c r="H75" i="54"/>
  <c r="G75" i="54"/>
  <c r="K74" i="54"/>
  <c r="J74" i="54"/>
  <c r="I74" i="54"/>
  <c r="H74" i="54"/>
  <c r="G74" i="54"/>
  <c r="K73" i="54"/>
  <c r="J73" i="54"/>
  <c r="I73" i="54"/>
  <c r="H73" i="54"/>
  <c r="G73" i="54"/>
  <c r="K72" i="54"/>
  <c r="J72" i="54"/>
  <c r="I72" i="54"/>
  <c r="H72" i="54"/>
  <c r="G72" i="54"/>
  <c r="K71" i="54"/>
  <c r="J71" i="54"/>
  <c r="I71" i="54"/>
  <c r="H71" i="54"/>
  <c r="G71" i="54"/>
  <c r="K70" i="54"/>
  <c r="J70" i="54"/>
  <c r="I70" i="54"/>
  <c r="H70" i="54"/>
  <c r="G70" i="54"/>
  <c r="F61" i="54"/>
  <c r="E61" i="54"/>
  <c r="D61" i="54"/>
  <c r="C61" i="54"/>
  <c r="B61" i="54"/>
  <c r="F60" i="54"/>
  <c r="E60" i="54"/>
  <c r="D60" i="54"/>
  <c r="C60" i="54"/>
  <c r="B60" i="54"/>
  <c r="F59" i="54"/>
  <c r="E59" i="54"/>
  <c r="D59" i="54"/>
  <c r="C59" i="54"/>
  <c r="B59" i="54"/>
  <c r="F58" i="54"/>
  <c r="E58" i="54"/>
  <c r="D58" i="54"/>
  <c r="C58" i="54"/>
  <c r="B58" i="54"/>
  <c r="F57" i="54"/>
  <c r="E57" i="54"/>
  <c r="D57" i="54"/>
  <c r="C57" i="54"/>
  <c r="B57" i="54"/>
  <c r="F56" i="54"/>
  <c r="E56" i="54"/>
  <c r="D56" i="54"/>
  <c r="C56" i="54"/>
  <c r="B56" i="54"/>
  <c r="F55" i="54"/>
  <c r="E55" i="54"/>
  <c r="D55" i="54"/>
  <c r="C55" i="54"/>
  <c r="B55" i="54"/>
  <c r="F54" i="54"/>
  <c r="E54" i="54"/>
  <c r="D54" i="54"/>
  <c r="C54" i="54"/>
  <c r="B54" i="54"/>
  <c r="F53" i="54"/>
  <c r="E53" i="54"/>
  <c r="D53" i="54"/>
  <c r="C53" i="54"/>
  <c r="B53" i="54"/>
  <c r="F52" i="54"/>
  <c r="E52" i="54"/>
  <c r="D52" i="54"/>
  <c r="C52" i="54"/>
  <c r="B52" i="54"/>
  <c r="F51" i="54"/>
  <c r="E51" i="54"/>
  <c r="D51" i="54"/>
  <c r="C51" i="54"/>
  <c r="B51" i="54"/>
  <c r="F50" i="54"/>
  <c r="E50" i="54"/>
  <c r="D50" i="54"/>
  <c r="C50" i="54"/>
  <c r="B50" i="54"/>
  <c r="F49" i="54"/>
  <c r="E49" i="54"/>
  <c r="D49" i="54"/>
  <c r="C49" i="54"/>
  <c r="B49" i="54"/>
  <c r="F48" i="54"/>
  <c r="E48" i="54"/>
  <c r="D48" i="54"/>
  <c r="C48" i="54"/>
  <c r="B48" i="54"/>
  <c r="F47" i="54"/>
  <c r="E47" i="54"/>
  <c r="D47" i="54"/>
  <c r="C47" i="54"/>
  <c r="B47" i="54"/>
  <c r="F46" i="54"/>
  <c r="E46" i="54"/>
  <c r="D46" i="54"/>
  <c r="C46" i="54"/>
  <c r="B46" i="54"/>
  <c r="F45" i="54"/>
  <c r="E45" i="54"/>
  <c r="D45" i="54"/>
  <c r="C45" i="54"/>
  <c r="B45" i="54"/>
  <c r="F44" i="54"/>
  <c r="E44" i="54"/>
  <c r="D44" i="54"/>
  <c r="C44" i="54"/>
  <c r="B44" i="54"/>
  <c r="F43" i="54"/>
  <c r="E43" i="54"/>
  <c r="D43" i="54"/>
  <c r="C43" i="54"/>
  <c r="B43" i="54"/>
  <c r="F42" i="54"/>
  <c r="E42" i="54"/>
  <c r="D42" i="54"/>
  <c r="C42" i="54"/>
  <c r="B42" i="54"/>
  <c r="F41" i="54"/>
  <c r="E41" i="54"/>
  <c r="D41" i="54"/>
  <c r="C41" i="54"/>
  <c r="B41" i="54"/>
  <c r="F40" i="54"/>
  <c r="E40" i="54"/>
  <c r="D40" i="54"/>
  <c r="C40" i="54"/>
  <c r="B40" i="54"/>
  <c r="F39" i="54"/>
  <c r="E39" i="54"/>
  <c r="D39" i="54"/>
  <c r="C39" i="54"/>
  <c r="B39" i="54"/>
  <c r="F38" i="54"/>
  <c r="E38" i="54"/>
  <c r="D38" i="54"/>
  <c r="C38" i="54"/>
  <c r="B38" i="54"/>
  <c r="F37" i="54"/>
  <c r="E37" i="54"/>
  <c r="D37" i="54"/>
  <c r="C37" i="54"/>
  <c r="B37" i="54"/>
  <c r="F36" i="54"/>
  <c r="E36" i="54"/>
  <c r="D36" i="54"/>
  <c r="C36" i="54"/>
  <c r="B36" i="54"/>
  <c r="F35" i="54"/>
  <c r="E35" i="54"/>
  <c r="D35" i="54"/>
  <c r="C35" i="54"/>
  <c r="B35" i="54"/>
  <c r="F34" i="54"/>
  <c r="E34" i="54"/>
  <c r="D34" i="54"/>
  <c r="C34" i="54"/>
  <c r="B34" i="54"/>
  <c r="F33" i="54"/>
  <c r="E33" i="54"/>
  <c r="D33" i="54"/>
  <c r="C33" i="54"/>
  <c r="B33" i="54"/>
  <c r="F32" i="54"/>
  <c r="E32" i="54"/>
  <c r="D32" i="54"/>
  <c r="C32" i="54"/>
  <c r="B32" i="54"/>
  <c r="F31" i="54"/>
  <c r="E31" i="54"/>
  <c r="D31" i="54"/>
  <c r="C31" i="54"/>
  <c r="B31" i="54"/>
  <c r="F30" i="54"/>
  <c r="E30" i="54"/>
  <c r="D30" i="54"/>
  <c r="C30" i="54"/>
  <c r="B30" i="54"/>
  <c r="K28" i="54"/>
  <c r="J28" i="54"/>
  <c r="I28" i="54"/>
  <c r="H28" i="54"/>
  <c r="G28" i="54"/>
  <c r="K27" i="54"/>
  <c r="J27" i="54"/>
  <c r="I27" i="54"/>
  <c r="H27" i="54"/>
  <c r="G27" i="54"/>
  <c r="K26" i="54"/>
  <c r="J26" i="54"/>
  <c r="I26" i="54"/>
  <c r="H26" i="54"/>
  <c r="G26" i="54"/>
  <c r="K25" i="54"/>
  <c r="J25" i="54"/>
  <c r="I25" i="54"/>
  <c r="H25" i="54"/>
  <c r="G25" i="54"/>
  <c r="K24" i="54"/>
  <c r="J24" i="54"/>
  <c r="I24" i="54"/>
  <c r="H24" i="54"/>
  <c r="G24" i="54"/>
  <c r="K23" i="54"/>
  <c r="J23" i="54"/>
  <c r="I23" i="54"/>
  <c r="H23" i="54"/>
  <c r="G23" i="54"/>
  <c r="K22" i="54"/>
  <c r="J22" i="54"/>
  <c r="I22" i="54"/>
  <c r="H22" i="54"/>
  <c r="G22" i="54"/>
  <c r="K21" i="54"/>
  <c r="J21" i="54"/>
  <c r="I21" i="54"/>
  <c r="H21" i="54"/>
  <c r="G21" i="54"/>
  <c r="K20" i="54"/>
  <c r="J20" i="54"/>
  <c r="I20" i="54"/>
  <c r="H20" i="54"/>
  <c r="G20" i="54"/>
  <c r="K19" i="54"/>
  <c r="J19" i="54"/>
  <c r="I19" i="54"/>
  <c r="H19" i="54"/>
  <c r="G19" i="54"/>
  <c r="K18" i="54"/>
  <c r="J18" i="54"/>
  <c r="I18" i="54"/>
  <c r="H18" i="54"/>
  <c r="G18" i="54"/>
  <c r="K17" i="54"/>
  <c r="J17" i="54"/>
  <c r="I17" i="54"/>
  <c r="H17" i="54"/>
  <c r="G17" i="54"/>
  <c r="K16" i="54"/>
  <c r="J16" i="54"/>
  <c r="I16" i="54"/>
  <c r="H16" i="54"/>
  <c r="G16" i="54"/>
  <c r="K15" i="54"/>
  <c r="J15" i="54"/>
  <c r="I15" i="54"/>
  <c r="H15" i="54"/>
  <c r="G15" i="54"/>
  <c r="K14" i="54"/>
  <c r="J14" i="54"/>
  <c r="I14" i="54"/>
  <c r="H14" i="54"/>
  <c r="G14" i="54"/>
  <c r="K13" i="54"/>
  <c r="J13" i="54"/>
  <c r="I13" i="54"/>
  <c r="H13" i="54"/>
  <c r="G13" i="54"/>
  <c r="K12" i="54"/>
  <c r="J12" i="54"/>
  <c r="I12" i="54"/>
  <c r="H12" i="54"/>
  <c r="G12" i="54"/>
  <c r="K11" i="54"/>
  <c r="J11" i="54"/>
  <c r="I11" i="54"/>
  <c r="H11" i="54"/>
  <c r="G11" i="54"/>
  <c r="K10" i="54"/>
  <c r="J10" i="54"/>
  <c r="I10" i="54"/>
  <c r="H10" i="54"/>
  <c r="G10" i="54"/>
  <c r="K9" i="54"/>
  <c r="J9" i="54"/>
  <c r="I9" i="54"/>
  <c r="H9" i="54"/>
  <c r="G9" i="54"/>
  <c r="K8" i="54"/>
  <c r="J8" i="54"/>
  <c r="I8" i="54"/>
  <c r="H8" i="54"/>
  <c r="G8" i="54"/>
  <c r="K7" i="54"/>
  <c r="J7" i="54"/>
  <c r="I7" i="54"/>
  <c r="H7" i="54"/>
  <c r="G7" i="54"/>
  <c r="K6" i="54"/>
  <c r="J6" i="54"/>
  <c r="I6" i="54"/>
  <c r="H6" i="54"/>
  <c r="G6" i="54"/>
  <c r="K87" i="53"/>
  <c r="J87" i="53"/>
  <c r="I87" i="53"/>
  <c r="H87" i="53"/>
  <c r="G87" i="53"/>
  <c r="K86" i="53"/>
  <c r="J86" i="53"/>
  <c r="I86" i="53"/>
  <c r="H86" i="53"/>
  <c r="G86" i="53"/>
  <c r="K85" i="53"/>
  <c r="J85" i="53"/>
  <c r="I85" i="53"/>
  <c r="H85" i="53"/>
  <c r="G85" i="53"/>
  <c r="K84" i="53"/>
  <c r="J84" i="53"/>
  <c r="I84" i="53"/>
  <c r="H84" i="53"/>
  <c r="G84" i="53"/>
  <c r="K83" i="53"/>
  <c r="J83" i="53"/>
  <c r="I83" i="53"/>
  <c r="H83" i="53"/>
  <c r="G83" i="53"/>
  <c r="K82" i="53"/>
  <c r="J82" i="53"/>
  <c r="I82" i="53"/>
  <c r="H82" i="53"/>
  <c r="G82" i="53"/>
  <c r="K81" i="53"/>
  <c r="J81" i="53"/>
  <c r="I81" i="53"/>
  <c r="H81" i="53"/>
  <c r="G81" i="53"/>
  <c r="K80" i="53"/>
  <c r="J80" i="53"/>
  <c r="I80" i="53"/>
  <c r="H80" i="53"/>
  <c r="G80" i="53"/>
  <c r="K79" i="53"/>
  <c r="J79" i="53"/>
  <c r="I79" i="53"/>
  <c r="H79" i="53"/>
  <c r="G79" i="53"/>
  <c r="K78" i="53"/>
  <c r="J78" i="53"/>
  <c r="I78" i="53"/>
  <c r="H78" i="53"/>
  <c r="G78" i="53"/>
  <c r="K77" i="53"/>
  <c r="J77" i="53"/>
  <c r="I77" i="53"/>
  <c r="H77" i="53"/>
  <c r="G77" i="53"/>
  <c r="K76" i="53"/>
  <c r="J76" i="53"/>
  <c r="I76" i="53"/>
  <c r="H76" i="53"/>
  <c r="G76" i="53"/>
  <c r="K75" i="53"/>
  <c r="J75" i="53"/>
  <c r="I75" i="53"/>
  <c r="H75" i="53"/>
  <c r="G75" i="53"/>
  <c r="K74" i="53"/>
  <c r="J74" i="53"/>
  <c r="I74" i="53"/>
  <c r="H74" i="53"/>
  <c r="G74" i="53"/>
  <c r="K73" i="53"/>
  <c r="J73" i="53"/>
  <c r="I73" i="53"/>
  <c r="H73" i="53"/>
  <c r="G73" i="53"/>
  <c r="K72" i="53"/>
  <c r="J72" i="53"/>
  <c r="I72" i="53"/>
  <c r="H72" i="53"/>
  <c r="G72" i="53"/>
  <c r="K71" i="53"/>
  <c r="J71" i="53"/>
  <c r="I71" i="53"/>
  <c r="H71" i="53"/>
  <c r="G71" i="53"/>
  <c r="K70" i="53"/>
  <c r="J70" i="53"/>
  <c r="I70" i="53"/>
  <c r="H70" i="53"/>
  <c r="G70" i="53"/>
  <c r="K69" i="53"/>
  <c r="J69" i="53"/>
  <c r="I69" i="53"/>
  <c r="H69" i="53"/>
  <c r="G69" i="53"/>
  <c r="K68" i="53"/>
  <c r="J68" i="53"/>
  <c r="I68" i="53"/>
  <c r="H68" i="53"/>
  <c r="G68" i="53"/>
  <c r="K67" i="53"/>
  <c r="J67" i="53"/>
  <c r="I67" i="53"/>
  <c r="H67" i="53"/>
  <c r="G67" i="53"/>
  <c r="F58" i="53"/>
  <c r="E58" i="53"/>
  <c r="D58" i="53"/>
  <c r="C58" i="53"/>
  <c r="B58" i="53"/>
  <c r="F57" i="53"/>
  <c r="E57" i="53"/>
  <c r="D57" i="53"/>
  <c r="C57" i="53"/>
  <c r="B57" i="53"/>
  <c r="F56" i="53"/>
  <c r="E56" i="53"/>
  <c r="D56" i="53"/>
  <c r="C56" i="53"/>
  <c r="B56" i="53"/>
  <c r="F55" i="53"/>
  <c r="E55" i="53"/>
  <c r="D55" i="53"/>
  <c r="C55" i="53"/>
  <c r="B55" i="53"/>
  <c r="F54" i="53"/>
  <c r="E54" i="53"/>
  <c r="D54" i="53"/>
  <c r="C54" i="53"/>
  <c r="B54" i="53"/>
  <c r="F53" i="53"/>
  <c r="E53" i="53"/>
  <c r="D53" i="53"/>
  <c r="C53" i="53"/>
  <c r="B53" i="53"/>
  <c r="F52" i="53"/>
  <c r="E52" i="53"/>
  <c r="D52" i="53"/>
  <c r="C52" i="53"/>
  <c r="B52" i="53"/>
  <c r="F51" i="53"/>
  <c r="E51" i="53"/>
  <c r="D51" i="53"/>
  <c r="C51" i="53"/>
  <c r="B51" i="53"/>
  <c r="F50" i="53"/>
  <c r="E50" i="53"/>
  <c r="D50" i="53"/>
  <c r="C50" i="53"/>
  <c r="B50" i="53"/>
  <c r="F49" i="53"/>
  <c r="E49" i="53"/>
  <c r="D49" i="53"/>
  <c r="C49" i="53"/>
  <c r="B49" i="53"/>
  <c r="F48" i="53"/>
  <c r="E48" i="53"/>
  <c r="D48" i="53"/>
  <c r="C48" i="53"/>
  <c r="B48" i="53"/>
  <c r="F47" i="53"/>
  <c r="E47" i="53"/>
  <c r="D47" i="53"/>
  <c r="C47" i="53"/>
  <c r="B47" i="53"/>
  <c r="F46" i="53"/>
  <c r="E46" i="53"/>
  <c r="D46" i="53"/>
  <c r="C46" i="53"/>
  <c r="B46" i="53"/>
  <c r="F45" i="53"/>
  <c r="E45" i="53"/>
  <c r="D45" i="53"/>
  <c r="C45" i="53"/>
  <c r="B45" i="53"/>
  <c r="F44" i="53"/>
  <c r="E44" i="53"/>
  <c r="D44" i="53"/>
  <c r="C44" i="53"/>
  <c r="B44" i="53"/>
  <c r="F43" i="53"/>
  <c r="E43" i="53"/>
  <c r="D43" i="53"/>
  <c r="C43" i="53"/>
  <c r="B43" i="53"/>
  <c r="F42" i="53"/>
  <c r="E42" i="53"/>
  <c r="D42" i="53"/>
  <c r="C42" i="53"/>
  <c r="B42" i="53"/>
  <c r="F41" i="53"/>
  <c r="E41" i="53"/>
  <c r="D41" i="53"/>
  <c r="C41" i="53"/>
  <c r="B41" i="53"/>
  <c r="F40" i="53"/>
  <c r="E40" i="53"/>
  <c r="D40" i="53"/>
  <c r="C40" i="53"/>
  <c r="B40" i="53"/>
  <c r="F39" i="53"/>
  <c r="E39" i="53"/>
  <c r="D39" i="53"/>
  <c r="C39" i="53"/>
  <c r="B39" i="53"/>
  <c r="F38" i="53"/>
  <c r="E38" i="53"/>
  <c r="D38" i="53"/>
  <c r="C38" i="53"/>
  <c r="B38" i="53"/>
  <c r="F37" i="53"/>
  <c r="E37" i="53"/>
  <c r="D37" i="53"/>
  <c r="C37" i="53"/>
  <c r="B37" i="53"/>
  <c r="F36" i="53"/>
  <c r="E36" i="53"/>
  <c r="D36" i="53"/>
  <c r="C36" i="53"/>
  <c r="B36" i="53"/>
  <c r="F35" i="53"/>
  <c r="E35" i="53"/>
  <c r="D35" i="53"/>
  <c r="C35" i="53"/>
  <c r="B35" i="53"/>
  <c r="F34" i="53"/>
  <c r="E34" i="53"/>
  <c r="D34" i="53"/>
  <c r="C34" i="53"/>
  <c r="B34" i="53"/>
  <c r="F33" i="53"/>
  <c r="E33" i="53"/>
  <c r="D33" i="53"/>
  <c r="C33" i="53"/>
  <c r="B33" i="53"/>
  <c r="F32" i="53"/>
  <c r="E32" i="53"/>
  <c r="D32" i="53"/>
  <c r="C32" i="53"/>
  <c r="B32" i="53"/>
  <c r="F31" i="53"/>
  <c r="E31" i="53"/>
  <c r="D31" i="53"/>
  <c r="C31" i="53"/>
  <c r="B31" i="53"/>
  <c r="F30" i="53"/>
  <c r="E30" i="53"/>
  <c r="D30" i="53"/>
  <c r="C30" i="53"/>
  <c r="B30" i="53"/>
  <c r="F29" i="53"/>
  <c r="E29" i="53"/>
  <c r="D29" i="53"/>
  <c r="C29" i="53"/>
  <c r="B29" i="53"/>
  <c r="K27" i="53"/>
  <c r="J27" i="53"/>
  <c r="I27" i="53"/>
  <c r="H27" i="53"/>
  <c r="G27" i="53"/>
  <c r="K26" i="53"/>
  <c r="J26" i="53"/>
  <c r="I26" i="53"/>
  <c r="H26" i="53"/>
  <c r="G26" i="53"/>
  <c r="K25" i="53"/>
  <c r="J25" i="53"/>
  <c r="I25" i="53"/>
  <c r="H25" i="53"/>
  <c r="G25" i="53"/>
  <c r="K24" i="53"/>
  <c r="J24" i="53"/>
  <c r="I24" i="53"/>
  <c r="H24" i="53"/>
  <c r="G24" i="53"/>
  <c r="K23" i="53"/>
  <c r="J23" i="53"/>
  <c r="I23" i="53"/>
  <c r="H23" i="53"/>
  <c r="G23" i="53"/>
  <c r="K22" i="53"/>
  <c r="J22" i="53"/>
  <c r="I22" i="53"/>
  <c r="H22" i="53"/>
  <c r="G22" i="53"/>
  <c r="K21" i="53"/>
  <c r="J21" i="53"/>
  <c r="I21" i="53"/>
  <c r="H21" i="53"/>
  <c r="G21" i="53"/>
  <c r="K20" i="53"/>
  <c r="J20" i="53"/>
  <c r="I20" i="53"/>
  <c r="H20" i="53"/>
  <c r="G20" i="53"/>
  <c r="K19" i="53"/>
  <c r="J19" i="53"/>
  <c r="I19" i="53"/>
  <c r="H19" i="53"/>
  <c r="G19" i="53"/>
  <c r="K18" i="53"/>
  <c r="J18" i="53"/>
  <c r="I18" i="53"/>
  <c r="H18" i="53"/>
  <c r="G18" i="53"/>
  <c r="K17" i="53"/>
  <c r="J17" i="53"/>
  <c r="I17" i="53"/>
  <c r="H17" i="53"/>
  <c r="G17" i="53"/>
  <c r="K16" i="53"/>
  <c r="J16" i="53"/>
  <c r="I16" i="53"/>
  <c r="H16" i="53"/>
  <c r="G16" i="53"/>
  <c r="K15" i="53"/>
  <c r="J15" i="53"/>
  <c r="I15" i="53"/>
  <c r="H15" i="53"/>
  <c r="G15" i="53"/>
  <c r="K14" i="53"/>
  <c r="J14" i="53"/>
  <c r="I14" i="53"/>
  <c r="H14" i="53"/>
  <c r="G14" i="53"/>
  <c r="K13" i="53"/>
  <c r="J13" i="53"/>
  <c r="I13" i="53"/>
  <c r="H13" i="53"/>
  <c r="G13" i="53"/>
  <c r="K12" i="53"/>
  <c r="J12" i="53"/>
  <c r="I12" i="53"/>
  <c r="H12" i="53"/>
  <c r="G12" i="53"/>
  <c r="K11" i="53"/>
  <c r="J11" i="53"/>
  <c r="I11" i="53"/>
  <c r="H11" i="53"/>
  <c r="G11" i="53"/>
  <c r="K10" i="53"/>
  <c r="J10" i="53"/>
  <c r="I10" i="53"/>
  <c r="H10" i="53"/>
  <c r="G10" i="53"/>
  <c r="K9" i="53"/>
  <c r="J9" i="53"/>
  <c r="I9" i="53"/>
  <c r="H9" i="53"/>
  <c r="G9" i="53"/>
  <c r="K8" i="53"/>
  <c r="J8" i="53"/>
  <c r="I8" i="53"/>
  <c r="H8" i="53"/>
  <c r="G8" i="53"/>
  <c r="K7" i="53"/>
  <c r="J7" i="53"/>
  <c r="I7" i="53"/>
  <c r="H7" i="53"/>
  <c r="G7" i="53"/>
  <c r="K6" i="53"/>
  <c r="J6" i="53"/>
  <c r="I6" i="53"/>
  <c r="H6" i="53"/>
  <c r="G6" i="53"/>
  <c r="K90" i="52"/>
  <c r="J90" i="52"/>
  <c r="I90" i="52"/>
  <c r="H90" i="52"/>
  <c r="G90" i="52"/>
  <c r="K89" i="52"/>
  <c r="J89" i="52"/>
  <c r="I89" i="52"/>
  <c r="H89" i="52"/>
  <c r="G89" i="52"/>
  <c r="K88" i="52"/>
  <c r="J88" i="52"/>
  <c r="I88" i="52"/>
  <c r="H88" i="52"/>
  <c r="G88" i="52"/>
  <c r="K87" i="52"/>
  <c r="J87" i="52"/>
  <c r="I87" i="52"/>
  <c r="H87" i="52"/>
  <c r="G87" i="52"/>
  <c r="K86" i="52"/>
  <c r="J86" i="52"/>
  <c r="I86" i="52"/>
  <c r="H86" i="52"/>
  <c r="G86" i="52"/>
  <c r="K85" i="52"/>
  <c r="J85" i="52"/>
  <c r="I85" i="52"/>
  <c r="H85" i="52"/>
  <c r="G85" i="52"/>
  <c r="K84" i="52"/>
  <c r="J84" i="52"/>
  <c r="I84" i="52"/>
  <c r="H84" i="52"/>
  <c r="G84" i="52"/>
  <c r="K83" i="52"/>
  <c r="J83" i="52"/>
  <c r="I83" i="52"/>
  <c r="H83" i="52"/>
  <c r="G83" i="52"/>
  <c r="K82" i="52"/>
  <c r="J82" i="52"/>
  <c r="I82" i="52"/>
  <c r="H82" i="52"/>
  <c r="G82" i="52"/>
  <c r="K81" i="52"/>
  <c r="J81" i="52"/>
  <c r="I81" i="52"/>
  <c r="H81" i="52"/>
  <c r="G81" i="52"/>
  <c r="K80" i="52"/>
  <c r="J80" i="52"/>
  <c r="I80" i="52"/>
  <c r="H80" i="52"/>
  <c r="G80" i="52"/>
  <c r="K79" i="52"/>
  <c r="J79" i="52"/>
  <c r="I79" i="52"/>
  <c r="H79" i="52"/>
  <c r="G79" i="52"/>
  <c r="K78" i="52"/>
  <c r="J78" i="52"/>
  <c r="I78" i="52"/>
  <c r="H78" i="52"/>
  <c r="G78" i="52"/>
  <c r="K77" i="52"/>
  <c r="J77" i="52"/>
  <c r="I77" i="52"/>
  <c r="H77" i="52"/>
  <c r="G77" i="52"/>
  <c r="K76" i="52"/>
  <c r="J76" i="52"/>
  <c r="I76" i="52"/>
  <c r="H76" i="52"/>
  <c r="G76" i="52"/>
  <c r="K75" i="52"/>
  <c r="J75" i="52"/>
  <c r="I75" i="52"/>
  <c r="H75" i="52"/>
  <c r="G75" i="52"/>
  <c r="K74" i="52"/>
  <c r="J74" i="52"/>
  <c r="I74" i="52"/>
  <c r="H74" i="52"/>
  <c r="G74" i="52"/>
  <c r="K73" i="52"/>
  <c r="J73" i="52"/>
  <c r="I73" i="52"/>
  <c r="H73" i="52"/>
  <c r="G73" i="52"/>
  <c r="K72" i="52"/>
  <c r="J72" i="52"/>
  <c r="I72" i="52"/>
  <c r="H72" i="52"/>
  <c r="G72" i="52"/>
  <c r="K71" i="52"/>
  <c r="J71" i="52"/>
  <c r="I71" i="52"/>
  <c r="H71" i="52"/>
  <c r="G71" i="52"/>
  <c r="K70" i="52"/>
  <c r="J70" i="52"/>
  <c r="I70" i="52"/>
  <c r="H70" i="52"/>
  <c r="G70" i="52"/>
  <c r="K69" i="52"/>
  <c r="J69" i="52"/>
  <c r="I69" i="52"/>
  <c r="H69" i="52"/>
  <c r="G69" i="52"/>
  <c r="F60" i="52"/>
  <c r="E60" i="52"/>
  <c r="D60" i="52"/>
  <c r="C60" i="52"/>
  <c r="B60" i="52"/>
  <c r="F59" i="52"/>
  <c r="E59" i="52"/>
  <c r="D59" i="52"/>
  <c r="C59" i="52"/>
  <c r="B59" i="52"/>
  <c r="F58" i="52"/>
  <c r="E58" i="52"/>
  <c r="D58" i="52"/>
  <c r="C58" i="52"/>
  <c r="B58" i="52"/>
  <c r="F57" i="52"/>
  <c r="E57" i="52"/>
  <c r="D57" i="52"/>
  <c r="C57" i="52"/>
  <c r="B57" i="52"/>
  <c r="F56" i="52"/>
  <c r="E56" i="52"/>
  <c r="D56" i="52"/>
  <c r="C56" i="52"/>
  <c r="B56" i="52"/>
  <c r="F55" i="52"/>
  <c r="E55" i="52"/>
  <c r="D55" i="52"/>
  <c r="C55" i="52"/>
  <c r="B55" i="52"/>
  <c r="F54" i="52"/>
  <c r="E54" i="52"/>
  <c r="D54" i="52"/>
  <c r="C54" i="52"/>
  <c r="B54" i="52"/>
  <c r="F53" i="52"/>
  <c r="E53" i="52"/>
  <c r="D53" i="52"/>
  <c r="C53" i="52"/>
  <c r="B53" i="52"/>
  <c r="F52" i="52"/>
  <c r="E52" i="52"/>
  <c r="D52" i="52"/>
  <c r="C52" i="52"/>
  <c r="B52" i="52"/>
  <c r="F51" i="52"/>
  <c r="E51" i="52"/>
  <c r="D51" i="52"/>
  <c r="C51" i="52"/>
  <c r="B51" i="52"/>
  <c r="F50" i="52"/>
  <c r="E50" i="52"/>
  <c r="D50" i="52"/>
  <c r="C50" i="52"/>
  <c r="B50" i="52"/>
  <c r="F49" i="52"/>
  <c r="E49" i="52"/>
  <c r="D49" i="52"/>
  <c r="C49" i="52"/>
  <c r="B49" i="52"/>
  <c r="F48" i="52"/>
  <c r="E48" i="52"/>
  <c r="D48" i="52"/>
  <c r="C48" i="52"/>
  <c r="B48" i="52"/>
  <c r="F47" i="52"/>
  <c r="E47" i="52"/>
  <c r="D47" i="52"/>
  <c r="C47" i="52"/>
  <c r="B47" i="52"/>
  <c r="F46" i="52"/>
  <c r="E46" i="52"/>
  <c r="D46" i="52"/>
  <c r="C46" i="52"/>
  <c r="B46" i="52"/>
  <c r="F45" i="52"/>
  <c r="E45" i="52"/>
  <c r="D45" i="52"/>
  <c r="C45" i="52"/>
  <c r="B45" i="52"/>
  <c r="F44" i="52"/>
  <c r="E44" i="52"/>
  <c r="D44" i="52"/>
  <c r="C44" i="52"/>
  <c r="B44" i="52"/>
  <c r="F43" i="52"/>
  <c r="E43" i="52"/>
  <c r="D43" i="52"/>
  <c r="C43" i="52"/>
  <c r="B43" i="52"/>
  <c r="F42" i="52"/>
  <c r="E42" i="52"/>
  <c r="D42" i="52"/>
  <c r="C42" i="52"/>
  <c r="B42" i="52"/>
  <c r="F41" i="52"/>
  <c r="E41" i="52"/>
  <c r="D41" i="52"/>
  <c r="C41" i="52"/>
  <c r="B41" i="52"/>
  <c r="F40" i="52"/>
  <c r="E40" i="52"/>
  <c r="D40" i="52"/>
  <c r="C40" i="52"/>
  <c r="B40" i="52"/>
  <c r="F39" i="52"/>
  <c r="E39" i="52"/>
  <c r="D39" i="52"/>
  <c r="C39" i="52"/>
  <c r="B39" i="52"/>
  <c r="F38" i="52"/>
  <c r="E38" i="52"/>
  <c r="D38" i="52"/>
  <c r="C38" i="52"/>
  <c r="B38" i="52"/>
  <c r="F37" i="52"/>
  <c r="E37" i="52"/>
  <c r="D37" i="52"/>
  <c r="C37" i="52"/>
  <c r="B37" i="52"/>
  <c r="F36" i="52"/>
  <c r="E36" i="52"/>
  <c r="D36" i="52"/>
  <c r="C36" i="52"/>
  <c r="B36" i="52"/>
  <c r="F35" i="52"/>
  <c r="E35" i="52"/>
  <c r="D35" i="52"/>
  <c r="C35" i="52"/>
  <c r="B35" i="52"/>
  <c r="F34" i="52"/>
  <c r="E34" i="52"/>
  <c r="D34" i="52"/>
  <c r="C34" i="52"/>
  <c r="B34" i="52"/>
  <c r="F33" i="52"/>
  <c r="E33" i="52"/>
  <c r="D33" i="52"/>
  <c r="C33" i="52"/>
  <c r="B33" i="52"/>
  <c r="F32" i="52"/>
  <c r="E32" i="52"/>
  <c r="D32" i="52"/>
  <c r="C32" i="52"/>
  <c r="B32" i="52"/>
  <c r="F31" i="52"/>
  <c r="E31" i="52"/>
  <c r="D31" i="52"/>
  <c r="C31" i="52"/>
  <c r="B31" i="52"/>
  <c r="F30" i="52"/>
  <c r="E30" i="52"/>
  <c r="D30" i="52"/>
  <c r="C30" i="52"/>
  <c r="B30" i="52"/>
  <c r="K28" i="52"/>
  <c r="J28" i="52"/>
  <c r="I28" i="52"/>
  <c r="H28" i="52"/>
  <c r="G28" i="52"/>
  <c r="K27" i="52"/>
  <c r="J27" i="52"/>
  <c r="I27" i="52"/>
  <c r="H27" i="52"/>
  <c r="G27" i="52"/>
  <c r="K26" i="52"/>
  <c r="J26" i="52"/>
  <c r="I26" i="52"/>
  <c r="H26" i="52"/>
  <c r="G26" i="52"/>
  <c r="K25" i="52"/>
  <c r="J25" i="52"/>
  <c r="I25" i="52"/>
  <c r="H25" i="52"/>
  <c r="G25" i="52"/>
  <c r="K24" i="52"/>
  <c r="J24" i="52"/>
  <c r="I24" i="52"/>
  <c r="H24" i="52"/>
  <c r="G24" i="52"/>
  <c r="K23" i="52"/>
  <c r="J23" i="52"/>
  <c r="I23" i="52"/>
  <c r="H23" i="52"/>
  <c r="G23" i="52"/>
  <c r="K22" i="52"/>
  <c r="J22" i="52"/>
  <c r="I22" i="52"/>
  <c r="H22" i="52"/>
  <c r="G22" i="52"/>
  <c r="K21" i="52"/>
  <c r="J21" i="52"/>
  <c r="I21" i="52"/>
  <c r="H21" i="52"/>
  <c r="G21" i="52"/>
  <c r="K20" i="52"/>
  <c r="J20" i="52"/>
  <c r="I20" i="52"/>
  <c r="H20" i="52"/>
  <c r="G20" i="52"/>
  <c r="K19" i="52"/>
  <c r="J19" i="52"/>
  <c r="I19" i="52"/>
  <c r="H19" i="52"/>
  <c r="G19" i="52"/>
  <c r="K18" i="52"/>
  <c r="J18" i="52"/>
  <c r="I18" i="52"/>
  <c r="H18" i="52"/>
  <c r="G18" i="52"/>
  <c r="K17" i="52"/>
  <c r="J17" i="52"/>
  <c r="I17" i="52"/>
  <c r="H17" i="52"/>
  <c r="G17" i="52"/>
  <c r="K16" i="52"/>
  <c r="J16" i="52"/>
  <c r="I16" i="52"/>
  <c r="H16" i="52"/>
  <c r="G16" i="52"/>
  <c r="K15" i="52"/>
  <c r="J15" i="52"/>
  <c r="I15" i="52"/>
  <c r="H15" i="52"/>
  <c r="G15" i="52"/>
  <c r="K14" i="52"/>
  <c r="J14" i="52"/>
  <c r="I14" i="52"/>
  <c r="H14" i="52"/>
  <c r="G14" i="52"/>
  <c r="K13" i="52"/>
  <c r="J13" i="52"/>
  <c r="I13" i="52"/>
  <c r="H13" i="52"/>
  <c r="G13" i="52"/>
  <c r="K12" i="52"/>
  <c r="J12" i="52"/>
  <c r="I12" i="52"/>
  <c r="H12" i="52"/>
  <c r="G12" i="52"/>
  <c r="K11" i="52"/>
  <c r="J11" i="52"/>
  <c r="I11" i="52"/>
  <c r="H11" i="52"/>
  <c r="G11" i="52"/>
  <c r="K10" i="52"/>
  <c r="J10" i="52"/>
  <c r="I10" i="52"/>
  <c r="H10" i="52"/>
  <c r="G10" i="52"/>
  <c r="K9" i="52"/>
  <c r="J9" i="52"/>
  <c r="I9" i="52"/>
  <c r="H9" i="52"/>
  <c r="G9" i="52"/>
  <c r="K8" i="52"/>
  <c r="J8" i="52"/>
  <c r="I8" i="52"/>
  <c r="H8" i="52"/>
  <c r="G8" i="52"/>
  <c r="K7" i="52"/>
  <c r="J7" i="52"/>
  <c r="I7" i="52"/>
  <c r="H7" i="52"/>
  <c r="G7" i="52"/>
  <c r="K6" i="52"/>
  <c r="J6" i="52"/>
  <c r="I6" i="52"/>
  <c r="H6" i="52"/>
  <c r="G6" i="52"/>
  <c r="K83" i="51"/>
  <c r="J83" i="51"/>
  <c r="I83" i="51"/>
  <c r="H83" i="51"/>
  <c r="G83" i="51"/>
  <c r="A83" i="51"/>
  <c r="K82" i="51"/>
  <c r="J82" i="51"/>
  <c r="I82" i="51"/>
  <c r="H82" i="51"/>
  <c r="G82" i="51"/>
  <c r="A82" i="51"/>
  <c r="K81" i="51"/>
  <c r="J81" i="51"/>
  <c r="I81" i="51"/>
  <c r="H81" i="51"/>
  <c r="G81" i="51"/>
  <c r="A81" i="51"/>
  <c r="K80" i="51"/>
  <c r="J80" i="51"/>
  <c r="I80" i="51"/>
  <c r="H80" i="51"/>
  <c r="G80" i="51"/>
  <c r="A80" i="51"/>
  <c r="K79" i="51"/>
  <c r="J79" i="51"/>
  <c r="I79" i="51"/>
  <c r="H79" i="51"/>
  <c r="G79" i="51"/>
  <c r="A79" i="51"/>
  <c r="K78" i="51"/>
  <c r="J78" i="51"/>
  <c r="I78" i="51"/>
  <c r="H78" i="51"/>
  <c r="G78" i="51"/>
  <c r="A78" i="51"/>
  <c r="K77" i="51"/>
  <c r="J77" i="51"/>
  <c r="I77" i="51"/>
  <c r="H77" i="51"/>
  <c r="G77" i="51"/>
  <c r="A77" i="51"/>
  <c r="K76" i="51"/>
  <c r="J76" i="51"/>
  <c r="I76" i="51"/>
  <c r="H76" i="51"/>
  <c r="G76" i="51"/>
  <c r="A76" i="51"/>
  <c r="K75" i="51"/>
  <c r="J75" i="51"/>
  <c r="I75" i="51"/>
  <c r="H75" i="51"/>
  <c r="G75" i="51"/>
  <c r="A75" i="51"/>
  <c r="K74" i="51"/>
  <c r="J74" i="51"/>
  <c r="I74" i="51"/>
  <c r="H74" i="51"/>
  <c r="G74" i="51"/>
  <c r="A74" i="51"/>
  <c r="K73" i="51"/>
  <c r="J73" i="51"/>
  <c r="I73" i="51"/>
  <c r="H73" i="51"/>
  <c r="G73" i="51"/>
  <c r="A73" i="51"/>
  <c r="K72" i="51"/>
  <c r="J72" i="51"/>
  <c r="I72" i="51"/>
  <c r="H72" i="51"/>
  <c r="G72" i="51"/>
  <c r="A72" i="51"/>
  <c r="K71" i="51"/>
  <c r="J71" i="51"/>
  <c r="I71" i="51"/>
  <c r="H71" i="51"/>
  <c r="G71" i="51"/>
  <c r="A71" i="51"/>
  <c r="K70" i="51"/>
  <c r="J70" i="51"/>
  <c r="I70" i="51"/>
  <c r="H70" i="51"/>
  <c r="G70" i="51"/>
  <c r="A70" i="51"/>
  <c r="K69" i="51"/>
  <c r="J69" i="51"/>
  <c r="I69" i="51"/>
  <c r="H69" i="51"/>
  <c r="G69" i="51"/>
  <c r="A69" i="51"/>
  <c r="K68" i="51"/>
  <c r="J68" i="51"/>
  <c r="I68" i="51"/>
  <c r="H68" i="51"/>
  <c r="G68" i="51"/>
  <c r="A68" i="51"/>
  <c r="K67" i="51"/>
  <c r="J67" i="51"/>
  <c r="I67" i="51"/>
  <c r="H67" i="51"/>
  <c r="G67" i="51"/>
  <c r="A67" i="51"/>
  <c r="K66" i="51"/>
  <c r="J66" i="51"/>
  <c r="I66" i="51"/>
  <c r="H66" i="51"/>
  <c r="G66" i="51"/>
  <c r="A66" i="51"/>
  <c r="K65" i="51"/>
  <c r="J65" i="51"/>
  <c r="I65" i="51"/>
  <c r="H65" i="51"/>
  <c r="G65" i="51"/>
  <c r="A65" i="51"/>
  <c r="F56" i="51"/>
  <c r="E56" i="51"/>
  <c r="B56" i="51"/>
  <c r="F55" i="51"/>
  <c r="E55" i="51"/>
  <c r="B55" i="51"/>
  <c r="F54" i="51"/>
  <c r="E54" i="51"/>
  <c r="B54" i="51"/>
  <c r="F53" i="51"/>
  <c r="E53" i="51"/>
  <c r="B53" i="51"/>
  <c r="F52" i="51"/>
  <c r="E52" i="51"/>
  <c r="B52" i="51"/>
  <c r="F51" i="51"/>
  <c r="E51" i="51"/>
  <c r="B51" i="51"/>
  <c r="F50" i="51"/>
  <c r="E50" i="51"/>
  <c r="B50" i="51"/>
  <c r="F49" i="51"/>
  <c r="E49" i="51"/>
  <c r="B49" i="51"/>
  <c r="F48" i="51"/>
  <c r="E48" i="51"/>
  <c r="B48" i="51"/>
  <c r="F47" i="51"/>
  <c r="E47" i="51"/>
  <c r="B47" i="51"/>
  <c r="F46" i="51"/>
  <c r="E46" i="51"/>
  <c r="B46" i="51"/>
  <c r="F45" i="51"/>
  <c r="E45" i="51"/>
  <c r="B45" i="51"/>
  <c r="F44" i="51"/>
  <c r="E44" i="51"/>
  <c r="B44" i="51"/>
  <c r="F43" i="51"/>
  <c r="E43" i="51"/>
  <c r="B43" i="51"/>
  <c r="F42" i="51"/>
  <c r="E42" i="51"/>
  <c r="B42" i="51"/>
  <c r="F41" i="51"/>
  <c r="E41" i="51"/>
  <c r="B41" i="51"/>
  <c r="F40" i="51"/>
  <c r="E40" i="51"/>
  <c r="B40" i="51"/>
  <c r="F39" i="51"/>
  <c r="E39" i="51"/>
  <c r="B39" i="51"/>
  <c r="F38" i="51"/>
  <c r="E38" i="51"/>
  <c r="B38" i="51"/>
  <c r="F37" i="51"/>
  <c r="E37" i="51"/>
  <c r="B37" i="51"/>
  <c r="F36" i="51"/>
  <c r="E36" i="51"/>
  <c r="B36" i="51"/>
  <c r="F35" i="51"/>
  <c r="E35" i="51"/>
  <c r="B35" i="51"/>
  <c r="F34" i="51"/>
  <c r="E34" i="51"/>
  <c r="B34" i="51"/>
  <c r="F33" i="51"/>
  <c r="E33" i="51"/>
  <c r="B33" i="51"/>
  <c r="F32" i="51"/>
  <c r="E32" i="51"/>
  <c r="B32" i="51"/>
  <c r="F31" i="51"/>
  <c r="E31" i="51"/>
  <c r="B31" i="51"/>
  <c r="F30" i="51"/>
  <c r="E30" i="51"/>
  <c r="B30" i="51"/>
  <c r="F29" i="51"/>
  <c r="E29" i="51"/>
  <c r="B29" i="51"/>
  <c r="F28" i="51"/>
  <c r="E28" i="51"/>
  <c r="B28" i="51"/>
  <c r="F27" i="51"/>
  <c r="E27" i="51"/>
  <c r="B27" i="51"/>
  <c r="K25" i="51"/>
  <c r="J25" i="51"/>
  <c r="G25" i="51"/>
  <c r="K24" i="51"/>
  <c r="J24" i="51"/>
  <c r="G24" i="51"/>
  <c r="K23" i="51"/>
  <c r="J23" i="51"/>
  <c r="G23" i="51"/>
  <c r="K22" i="51"/>
  <c r="J22" i="51"/>
  <c r="G22" i="51"/>
  <c r="K21" i="51"/>
  <c r="J21" i="51"/>
  <c r="G21" i="51"/>
  <c r="K20" i="51"/>
  <c r="J20" i="51"/>
  <c r="G20" i="51"/>
  <c r="K19" i="51"/>
  <c r="J19" i="51"/>
  <c r="G19" i="51"/>
  <c r="K18" i="51"/>
  <c r="J18" i="51"/>
  <c r="G18" i="51"/>
  <c r="K17" i="51"/>
  <c r="J17" i="51"/>
  <c r="G17" i="51"/>
  <c r="K16" i="51"/>
  <c r="J16" i="51"/>
  <c r="G16" i="51"/>
  <c r="K15" i="51"/>
  <c r="J15" i="51"/>
  <c r="G15" i="51"/>
  <c r="K14" i="51"/>
  <c r="J14" i="51"/>
  <c r="G14" i="51"/>
  <c r="K13" i="51"/>
  <c r="J13" i="51"/>
  <c r="G13" i="51"/>
  <c r="K12" i="51"/>
  <c r="J12" i="51"/>
  <c r="G12" i="51"/>
  <c r="K11" i="51"/>
  <c r="J11" i="51"/>
  <c r="G11" i="51"/>
  <c r="K10" i="51"/>
  <c r="J10" i="51"/>
  <c r="G10" i="51"/>
  <c r="K9" i="51"/>
  <c r="J9" i="51"/>
  <c r="G9" i="51"/>
  <c r="K8" i="51"/>
  <c r="J8" i="51"/>
  <c r="G8" i="51"/>
  <c r="K7" i="51"/>
  <c r="J7" i="51"/>
  <c r="G7" i="51"/>
  <c r="K6" i="51"/>
  <c r="J6" i="51"/>
  <c r="G6" i="51"/>
  <c r="K85" i="49"/>
  <c r="J85" i="49"/>
  <c r="I85" i="49"/>
  <c r="H85" i="49"/>
  <c r="G85" i="49"/>
  <c r="K84" i="49"/>
  <c r="J84" i="49"/>
  <c r="I84" i="49"/>
  <c r="H84" i="49"/>
  <c r="G84" i="49"/>
  <c r="K83" i="49"/>
  <c r="J83" i="49"/>
  <c r="I83" i="49"/>
  <c r="H83" i="49"/>
  <c r="G83" i="49"/>
  <c r="K82" i="49"/>
  <c r="J82" i="49"/>
  <c r="I82" i="49"/>
  <c r="H82" i="49"/>
  <c r="G82" i="49"/>
  <c r="K81" i="49"/>
  <c r="J81" i="49"/>
  <c r="I81" i="49"/>
  <c r="H81" i="49"/>
  <c r="G81" i="49"/>
  <c r="K80" i="49"/>
  <c r="J80" i="49"/>
  <c r="I80" i="49"/>
  <c r="H80" i="49"/>
  <c r="G80" i="49"/>
  <c r="K79" i="49"/>
  <c r="J79" i="49"/>
  <c r="I79" i="49"/>
  <c r="H79" i="49"/>
  <c r="G79" i="49"/>
  <c r="K78" i="49"/>
  <c r="J78" i="49"/>
  <c r="I78" i="49"/>
  <c r="H78" i="49"/>
  <c r="G78" i="49"/>
  <c r="K77" i="49"/>
  <c r="J77" i="49"/>
  <c r="I77" i="49"/>
  <c r="H77" i="49"/>
  <c r="G77" i="49"/>
  <c r="K76" i="49"/>
  <c r="J76" i="49"/>
  <c r="I76" i="49"/>
  <c r="H76" i="49"/>
  <c r="G76" i="49"/>
  <c r="K75" i="49"/>
  <c r="J75" i="49"/>
  <c r="I75" i="49"/>
  <c r="H75" i="49"/>
  <c r="G75" i="49"/>
  <c r="K74" i="49"/>
  <c r="J74" i="49"/>
  <c r="I74" i="49"/>
  <c r="H74" i="49"/>
  <c r="G74" i="49"/>
  <c r="K73" i="49"/>
  <c r="J73" i="49"/>
  <c r="I73" i="49"/>
  <c r="H73" i="49"/>
  <c r="G73" i="49"/>
  <c r="K72" i="49"/>
  <c r="J72" i="49"/>
  <c r="I72" i="49"/>
  <c r="H72" i="49"/>
  <c r="G72" i="49"/>
  <c r="K71" i="49"/>
  <c r="J71" i="49"/>
  <c r="I71" i="49"/>
  <c r="H71" i="49"/>
  <c r="G71" i="49"/>
  <c r="K70" i="49"/>
  <c r="J70" i="49"/>
  <c r="I70" i="49"/>
  <c r="H70" i="49"/>
  <c r="G70" i="49"/>
  <c r="K69" i="49"/>
  <c r="J69" i="49"/>
  <c r="I69" i="49"/>
  <c r="H69" i="49"/>
  <c r="G69" i="49"/>
  <c r="K68" i="49"/>
  <c r="J68" i="49"/>
  <c r="I68" i="49"/>
  <c r="H68" i="49"/>
  <c r="G68" i="49"/>
  <c r="K67" i="49"/>
  <c r="J67" i="49"/>
  <c r="I67" i="49"/>
  <c r="H67" i="49"/>
  <c r="G67" i="49"/>
  <c r="K66" i="49"/>
  <c r="J66" i="49"/>
  <c r="I66" i="49"/>
  <c r="H66" i="49"/>
  <c r="G66" i="49"/>
  <c r="F57" i="49"/>
  <c r="E57" i="49"/>
  <c r="D57" i="49"/>
  <c r="C57" i="49"/>
  <c r="B57" i="49"/>
  <c r="F56" i="49"/>
  <c r="E56" i="49"/>
  <c r="D56" i="49"/>
  <c r="C56" i="49"/>
  <c r="B56" i="49"/>
  <c r="F55" i="49"/>
  <c r="E55" i="49"/>
  <c r="D55" i="49"/>
  <c r="C55" i="49"/>
  <c r="B55" i="49"/>
  <c r="F54" i="49"/>
  <c r="E54" i="49"/>
  <c r="D54" i="49"/>
  <c r="C54" i="49"/>
  <c r="B54" i="49"/>
  <c r="F53" i="49"/>
  <c r="E53" i="49"/>
  <c r="D53" i="49"/>
  <c r="C53" i="49"/>
  <c r="B53" i="49"/>
  <c r="F52" i="49"/>
  <c r="E52" i="49"/>
  <c r="D52" i="49"/>
  <c r="C52" i="49"/>
  <c r="B52" i="49"/>
  <c r="F51" i="49"/>
  <c r="E51" i="49"/>
  <c r="D51" i="49"/>
  <c r="C51" i="49"/>
  <c r="B51" i="49"/>
  <c r="F50" i="49"/>
  <c r="E50" i="49"/>
  <c r="D50" i="49"/>
  <c r="C50" i="49"/>
  <c r="B50" i="49"/>
  <c r="F49" i="49"/>
  <c r="E49" i="49"/>
  <c r="D49" i="49"/>
  <c r="C49" i="49"/>
  <c r="B49" i="49"/>
  <c r="F48" i="49"/>
  <c r="E48" i="49"/>
  <c r="D48" i="49"/>
  <c r="C48" i="49"/>
  <c r="B48" i="49"/>
  <c r="F47" i="49"/>
  <c r="E47" i="49"/>
  <c r="D47" i="49"/>
  <c r="C47" i="49"/>
  <c r="B47" i="49"/>
  <c r="F46" i="49"/>
  <c r="E46" i="49"/>
  <c r="D46" i="49"/>
  <c r="C46" i="49"/>
  <c r="B46" i="49"/>
  <c r="F45" i="49"/>
  <c r="E45" i="49"/>
  <c r="D45" i="49"/>
  <c r="C45" i="49"/>
  <c r="B45" i="49"/>
  <c r="F44" i="49"/>
  <c r="E44" i="49"/>
  <c r="D44" i="49"/>
  <c r="C44" i="49"/>
  <c r="B44" i="49"/>
  <c r="F43" i="49"/>
  <c r="E43" i="49"/>
  <c r="D43" i="49"/>
  <c r="C43" i="49"/>
  <c r="B43" i="49"/>
  <c r="F42" i="49"/>
  <c r="E42" i="49"/>
  <c r="D42" i="49"/>
  <c r="C42" i="49"/>
  <c r="B42" i="49"/>
  <c r="F41" i="49"/>
  <c r="E41" i="49"/>
  <c r="D41" i="49"/>
  <c r="C41" i="49"/>
  <c r="B41" i="49"/>
  <c r="F40" i="49"/>
  <c r="E40" i="49"/>
  <c r="D40" i="49"/>
  <c r="C40" i="49"/>
  <c r="B40" i="49"/>
  <c r="F39" i="49"/>
  <c r="E39" i="49"/>
  <c r="D39" i="49"/>
  <c r="C39" i="49"/>
  <c r="B39" i="49"/>
  <c r="F38" i="49"/>
  <c r="E38" i="49"/>
  <c r="D38" i="49"/>
  <c r="C38" i="49"/>
  <c r="B38" i="49"/>
  <c r="F37" i="49"/>
  <c r="E37" i="49"/>
  <c r="D37" i="49"/>
  <c r="C37" i="49"/>
  <c r="B37" i="49"/>
  <c r="F36" i="49"/>
  <c r="E36" i="49"/>
  <c r="D36" i="49"/>
  <c r="C36" i="49"/>
  <c r="B36" i="49"/>
  <c r="F35" i="49"/>
  <c r="E35" i="49"/>
  <c r="D35" i="49"/>
  <c r="C35" i="49"/>
  <c r="B35" i="49"/>
  <c r="F34" i="49"/>
  <c r="E34" i="49"/>
  <c r="D34" i="49"/>
  <c r="C34" i="49"/>
  <c r="B34" i="49"/>
  <c r="F33" i="49"/>
  <c r="E33" i="49"/>
  <c r="D33" i="49"/>
  <c r="C33" i="49"/>
  <c r="B33" i="49"/>
  <c r="F32" i="49"/>
  <c r="E32" i="49"/>
  <c r="D32" i="49"/>
  <c r="C32" i="49"/>
  <c r="B32" i="49"/>
  <c r="F31" i="49"/>
  <c r="E31" i="49"/>
  <c r="D31" i="49"/>
  <c r="C31" i="49"/>
  <c r="B31" i="49"/>
  <c r="F30" i="49"/>
  <c r="E30" i="49"/>
  <c r="D30" i="49"/>
  <c r="C30" i="49"/>
  <c r="B30" i="49"/>
  <c r="F29" i="49"/>
  <c r="E29" i="49"/>
  <c r="D29" i="49"/>
  <c r="C29" i="49"/>
  <c r="B29" i="49"/>
  <c r="F28" i="49"/>
  <c r="E28" i="49"/>
  <c r="D28" i="49"/>
  <c r="C28" i="49"/>
  <c r="B28" i="49"/>
  <c r="K26" i="49"/>
  <c r="J26" i="49"/>
  <c r="I26" i="49"/>
  <c r="H26" i="49"/>
  <c r="G26" i="49"/>
  <c r="K25" i="49"/>
  <c r="J25" i="49"/>
  <c r="I25" i="49"/>
  <c r="H25" i="49"/>
  <c r="G25" i="49"/>
  <c r="K24" i="49"/>
  <c r="J24" i="49"/>
  <c r="I24" i="49"/>
  <c r="H24" i="49"/>
  <c r="G24" i="49"/>
  <c r="K23" i="49"/>
  <c r="J23" i="49"/>
  <c r="I23" i="49"/>
  <c r="H23" i="49"/>
  <c r="G23" i="49"/>
  <c r="K22" i="49"/>
  <c r="J22" i="49"/>
  <c r="I22" i="49"/>
  <c r="H22" i="49"/>
  <c r="G22" i="49"/>
  <c r="K21" i="49"/>
  <c r="J21" i="49"/>
  <c r="I21" i="49"/>
  <c r="H21" i="49"/>
  <c r="G21" i="49"/>
  <c r="K20" i="49"/>
  <c r="J20" i="49"/>
  <c r="I20" i="49"/>
  <c r="H20" i="49"/>
  <c r="G20" i="49"/>
  <c r="K19" i="49"/>
  <c r="J19" i="49"/>
  <c r="I19" i="49"/>
  <c r="H19" i="49"/>
  <c r="G19" i="49"/>
  <c r="K18" i="49"/>
  <c r="J18" i="49"/>
  <c r="I18" i="49"/>
  <c r="H18" i="49"/>
  <c r="G18" i="49"/>
  <c r="K17" i="49"/>
  <c r="J17" i="49"/>
  <c r="I17" i="49"/>
  <c r="H17" i="49"/>
  <c r="G17" i="49"/>
  <c r="K16" i="49"/>
  <c r="J16" i="49"/>
  <c r="I16" i="49"/>
  <c r="H16" i="49"/>
  <c r="G16" i="49"/>
  <c r="K15" i="49"/>
  <c r="J15" i="49"/>
  <c r="I15" i="49"/>
  <c r="H15" i="49"/>
  <c r="G15" i="49"/>
  <c r="K14" i="49"/>
  <c r="J14" i="49"/>
  <c r="I14" i="49"/>
  <c r="H14" i="49"/>
  <c r="G14" i="49"/>
  <c r="K13" i="49"/>
  <c r="J13" i="49"/>
  <c r="I13" i="49"/>
  <c r="H13" i="49"/>
  <c r="G13" i="49"/>
  <c r="K12" i="49"/>
  <c r="J12" i="49"/>
  <c r="I12" i="49"/>
  <c r="H12" i="49"/>
  <c r="G12" i="49"/>
  <c r="K11" i="49"/>
  <c r="J11" i="49"/>
  <c r="I11" i="49"/>
  <c r="H11" i="49"/>
  <c r="G11" i="49"/>
  <c r="K10" i="49"/>
  <c r="J10" i="49"/>
  <c r="I10" i="49"/>
  <c r="H10" i="49"/>
  <c r="G10" i="49"/>
  <c r="K9" i="49"/>
  <c r="J9" i="49"/>
  <c r="I9" i="49"/>
  <c r="H9" i="49"/>
  <c r="G9" i="49"/>
  <c r="K8" i="49"/>
  <c r="J8" i="49"/>
  <c r="I8" i="49"/>
  <c r="H8" i="49"/>
  <c r="G8" i="49"/>
  <c r="K7" i="49"/>
  <c r="J7" i="49"/>
  <c r="I7" i="49"/>
  <c r="H7" i="49"/>
  <c r="G7" i="49"/>
  <c r="K6" i="49"/>
  <c r="J6" i="49"/>
  <c r="I6" i="49"/>
  <c r="H6" i="49"/>
  <c r="G6" i="49"/>
  <c r="K59" i="48"/>
  <c r="J59" i="48"/>
  <c r="I59" i="48"/>
  <c r="H59" i="48"/>
  <c r="G59" i="48"/>
  <c r="K58" i="48"/>
  <c r="J58" i="48"/>
  <c r="I58" i="48"/>
  <c r="H58" i="48"/>
  <c r="G58" i="48"/>
  <c r="K57" i="48"/>
  <c r="J57" i="48"/>
  <c r="I57" i="48"/>
  <c r="H57" i="48"/>
  <c r="G57" i="48"/>
  <c r="K56" i="48"/>
  <c r="J56" i="48"/>
  <c r="I56" i="48"/>
  <c r="H56" i="48"/>
  <c r="G56" i="48"/>
  <c r="K55" i="48"/>
  <c r="J55" i="48"/>
  <c r="I55" i="48"/>
  <c r="H55" i="48"/>
  <c r="G55" i="48"/>
  <c r="K54" i="48"/>
  <c r="J54" i="48"/>
  <c r="I54" i="48"/>
  <c r="H54" i="48"/>
  <c r="G54" i="48"/>
  <c r="A53" i="48"/>
  <c r="K12" i="48"/>
  <c r="J12" i="48"/>
  <c r="I12" i="48"/>
  <c r="H12" i="48"/>
  <c r="G12" i="48"/>
  <c r="K11" i="48"/>
  <c r="J11" i="48"/>
  <c r="I11" i="48"/>
  <c r="H11" i="48"/>
  <c r="G11" i="48"/>
  <c r="K10" i="48"/>
  <c r="J10" i="48"/>
  <c r="I10" i="48"/>
  <c r="H10" i="48"/>
  <c r="G10" i="48"/>
  <c r="K9" i="48"/>
  <c r="J9" i="48"/>
  <c r="I9" i="48"/>
  <c r="H9" i="48"/>
  <c r="G9" i="48"/>
  <c r="K8" i="48"/>
  <c r="J8" i="48"/>
  <c r="I8" i="48"/>
  <c r="H8" i="48"/>
  <c r="G8" i="48"/>
  <c r="K7" i="48"/>
  <c r="J7" i="48"/>
  <c r="I7" i="48"/>
  <c r="H7" i="48"/>
  <c r="G7" i="48"/>
  <c r="K6" i="48"/>
  <c r="J6" i="48"/>
  <c r="I6" i="48"/>
  <c r="H6" i="48"/>
  <c r="G6" i="48"/>
  <c r="K74" i="47"/>
  <c r="J74" i="47"/>
  <c r="I74" i="47"/>
  <c r="H74" i="47"/>
  <c r="G74" i="47"/>
  <c r="K73" i="47"/>
  <c r="J73" i="47"/>
  <c r="I73" i="47"/>
  <c r="H73" i="47"/>
  <c r="G73" i="47"/>
  <c r="K72" i="47"/>
  <c r="J72" i="47"/>
  <c r="I72" i="47"/>
  <c r="H72" i="47"/>
  <c r="G72" i="47"/>
  <c r="K71" i="47"/>
  <c r="J71" i="47"/>
  <c r="I71" i="47"/>
  <c r="H71" i="47"/>
  <c r="G71" i="47"/>
  <c r="K70" i="47"/>
  <c r="J70" i="47"/>
  <c r="I70" i="47"/>
  <c r="H70" i="47"/>
  <c r="G70" i="47"/>
  <c r="K69" i="47"/>
  <c r="J69" i="47"/>
  <c r="I69" i="47"/>
  <c r="H69" i="47"/>
  <c r="G69" i="47"/>
  <c r="K68" i="47"/>
  <c r="J68" i="47"/>
  <c r="I68" i="47"/>
  <c r="H68" i="47"/>
  <c r="G68" i="47"/>
  <c r="K67" i="47"/>
  <c r="J67" i="47"/>
  <c r="I67" i="47"/>
  <c r="H67" i="47"/>
  <c r="G67" i="47"/>
  <c r="K66" i="47"/>
  <c r="J66" i="47"/>
  <c r="I66" i="47"/>
  <c r="H66" i="47"/>
  <c r="G66" i="47"/>
  <c r="K65" i="47"/>
  <c r="J65" i="47"/>
  <c r="I65" i="47"/>
  <c r="H65" i="47"/>
  <c r="G65" i="47"/>
  <c r="K64" i="47"/>
  <c r="J64" i="47"/>
  <c r="I64" i="47"/>
  <c r="H64" i="47"/>
  <c r="G64" i="47"/>
  <c r="K63" i="47"/>
  <c r="J63" i="47"/>
  <c r="I63" i="47"/>
  <c r="H63" i="47"/>
  <c r="G63" i="47"/>
  <c r="K62" i="47"/>
  <c r="J62" i="47"/>
  <c r="I62" i="47"/>
  <c r="H62" i="47"/>
  <c r="G62" i="47"/>
  <c r="K20" i="47"/>
  <c r="J20" i="47"/>
  <c r="I20" i="47"/>
  <c r="H20" i="47"/>
  <c r="G20" i="47"/>
  <c r="K19" i="47"/>
  <c r="J19" i="47"/>
  <c r="I19" i="47"/>
  <c r="H19" i="47"/>
  <c r="G19" i="47"/>
  <c r="K18" i="47"/>
  <c r="J18" i="47"/>
  <c r="I18" i="47"/>
  <c r="H18" i="47"/>
  <c r="G18" i="47"/>
  <c r="K17" i="47"/>
  <c r="J17" i="47"/>
  <c r="I17" i="47"/>
  <c r="H17" i="47"/>
  <c r="G17" i="47"/>
  <c r="K16" i="47"/>
  <c r="J16" i="47"/>
  <c r="I16" i="47"/>
  <c r="H16" i="47"/>
  <c r="G16" i="47"/>
  <c r="K15" i="47"/>
  <c r="J15" i="47"/>
  <c r="I15" i="47"/>
  <c r="H15" i="47"/>
  <c r="G15" i="47"/>
  <c r="K14" i="47"/>
  <c r="J14" i="47"/>
  <c r="I14" i="47"/>
  <c r="H14" i="47"/>
  <c r="G14" i="47"/>
  <c r="K13" i="47"/>
  <c r="J13" i="47"/>
  <c r="I13" i="47"/>
  <c r="H13" i="47"/>
  <c r="G13" i="47"/>
  <c r="K12" i="47"/>
  <c r="J12" i="47"/>
  <c r="I12" i="47"/>
  <c r="H12" i="47"/>
  <c r="G12" i="47"/>
  <c r="K11" i="47"/>
  <c r="J11" i="47"/>
  <c r="I11" i="47"/>
  <c r="H11" i="47"/>
  <c r="G11" i="47"/>
  <c r="K10" i="47"/>
  <c r="J10" i="47"/>
  <c r="I10" i="47"/>
  <c r="H10" i="47"/>
  <c r="G10" i="47"/>
  <c r="K9" i="47"/>
  <c r="J9" i="47"/>
  <c r="I9" i="47"/>
  <c r="H9" i="47"/>
  <c r="G9" i="47"/>
  <c r="K8" i="47"/>
  <c r="J8" i="47"/>
  <c r="I8" i="47"/>
  <c r="H8" i="47"/>
  <c r="G8" i="47"/>
  <c r="K7" i="47"/>
  <c r="J7" i="47"/>
  <c r="I7" i="47"/>
  <c r="H7" i="47"/>
  <c r="G7" i="47"/>
  <c r="K6" i="47"/>
  <c r="J6" i="47"/>
  <c r="I6" i="47"/>
  <c r="H6" i="47"/>
  <c r="G6" i="47"/>
  <c r="K85" i="46"/>
  <c r="J85" i="46"/>
  <c r="I85" i="46"/>
  <c r="H85" i="46"/>
  <c r="G85" i="46"/>
  <c r="K84" i="46"/>
  <c r="J84" i="46"/>
  <c r="I84" i="46"/>
  <c r="H84" i="46"/>
  <c r="G84" i="46"/>
  <c r="K83" i="46"/>
  <c r="J83" i="46"/>
  <c r="I83" i="46"/>
  <c r="H83" i="46"/>
  <c r="G83" i="46"/>
  <c r="K82" i="46"/>
  <c r="J82" i="46"/>
  <c r="I82" i="46"/>
  <c r="H82" i="46"/>
  <c r="G82" i="46"/>
  <c r="K81" i="46"/>
  <c r="J81" i="46"/>
  <c r="I81" i="46"/>
  <c r="H81" i="46"/>
  <c r="G81" i="46"/>
  <c r="K80" i="46"/>
  <c r="J80" i="46"/>
  <c r="I80" i="46"/>
  <c r="H80" i="46"/>
  <c r="G80" i="46"/>
  <c r="K79" i="46"/>
  <c r="J79" i="46"/>
  <c r="I79" i="46"/>
  <c r="H79" i="46"/>
  <c r="G79" i="46"/>
  <c r="K78" i="46"/>
  <c r="J78" i="46"/>
  <c r="I78" i="46"/>
  <c r="H78" i="46"/>
  <c r="G78" i="46"/>
  <c r="K77" i="46"/>
  <c r="J77" i="46"/>
  <c r="I77" i="46"/>
  <c r="H77" i="46"/>
  <c r="G77" i="46"/>
  <c r="K76" i="46"/>
  <c r="J76" i="46"/>
  <c r="I76" i="46"/>
  <c r="H76" i="46"/>
  <c r="G76" i="46"/>
  <c r="K75" i="46"/>
  <c r="J75" i="46"/>
  <c r="I75" i="46"/>
  <c r="H75" i="46"/>
  <c r="G75" i="46"/>
  <c r="K74" i="46"/>
  <c r="J74" i="46"/>
  <c r="I74" i="46"/>
  <c r="H74" i="46"/>
  <c r="G74" i="46"/>
  <c r="K73" i="46"/>
  <c r="J73" i="46"/>
  <c r="I73" i="46"/>
  <c r="H73" i="46"/>
  <c r="G73" i="46"/>
  <c r="K72" i="46"/>
  <c r="J72" i="46"/>
  <c r="I72" i="46"/>
  <c r="H72" i="46"/>
  <c r="G72" i="46"/>
  <c r="K71" i="46"/>
  <c r="J71" i="46"/>
  <c r="I71" i="46"/>
  <c r="H71" i="46"/>
  <c r="G71" i="46"/>
  <c r="K70" i="46"/>
  <c r="J70" i="46"/>
  <c r="I70" i="46"/>
  <c r="H70" i="46"/>
  <c r="G70" i="46"/>
  <c r="K69" i="46"/>
  <c r="J69" i="46"/>
  <c r="I69" i="46"/>
  <c r="H69" i="46"/>
  <c r="G69" i="46"/>
  <c r="K68" i="46"/>
  <c r="J68" i="46"/>
  <c r="I68" i="46"/>
  <c r="H68" i="46"/>
  <c r="G68" i="46"/>
  <c r="K67" i="46"/>
  <c r="J67" i="46"/>
  <c r="I67" i="46"/>
  <c r="H67" i="46"/>
  <c r="G67" i="46"/>
  <c r="K66" i="46"/>
  <c r="J66" i="46"/>
  <c r="I66" i="46"/>
  <c r="H66" i="46"/>
  <c r="G66" i="46"/>
  <c r="F57" i="46"/>
  <c r="E57" i="46"/>
  <c r="D57" i="46"/>
  <c r="C57" i="46"/>
  <c r="B57" i="46"/>
  <c r="F56" i="46"/>
  <c r="E56" i="46"/>
  <c r="D56" i="46"/>
  <c r="C56" i="46"/>
  <c r="B56" i="46"/>
  <c r="F55" i="46"/>
  <c r="E55" i="46"/>
  <c r="D55" i="46"/>
  <c r="C55" i="46"/>
  <c r="B55" i="46"/>
  <c r="F54" i="46"/>
  <c r="E54" i="46"/>
  <c r="D54" i="46"/>
  <c r="C54" i="46"/>
  <c r="B54" i="46"/>
  <c r="F53" i="46"/>
  <c r="E53" i="46"/>
  <c r="D53" i="46"/>
  <c r="C53" i="46"/>
  <c r="B53" i="46"/>
  <c r="F52" i="46"/>
  <c r="E52" i="46"/>
  <c r="D52" i="46"/>
  <c r="C52" i="46"/>
  <c r="B52" i="46"/>
  <c r="F51" i="46"/>
  <c r="E51" i="46"/>
  <c r="D51" i="46"/>
  <c r="C51" i="46"/>
  <c r="B51" i="46"/>
  <c r="F50" i="46"/>
  <c r="E50" i="46"/>
  <c r="D50" i="46"/>
  <c r="C50" i="46"/>
  <c r="B50" i="46"/>
  <c r="F49" i="46"/>
  <c r="E49" i="46"/>
  <c r="D49" i="46"/>
  <c r="C49" i="46"/>
  <c r="B49" i="46"/>
  <c r="F48" i="46"/>
  <c r="E48" i="46"/>
  <c r="D48" i="46"/>
  <c r="C48" i="46"/>
  <c r="B48" i="46"/>
  <c r="F47" i="46"/>
  <c r="E47" i="46"/>
  <c r="D47" i="46"/>
  <c r="C47" i="46"/>
  <c r="B47" i="46"/>
  <c r="F46" i="46"/>
  <c r="E46" i="46"/>
  <c r="D46" i="46"/>
  <c r="C46" i="46"/>
  <c r="B46" i="46"/>
  <c r="F45" i="46"/>
  <c r="E45" i="46"/>
  <c r="D45" i="46"/>
  <c r="C45" i="46"/>
  <c r="B45" i="46"/>
  <c r="F44" i="46"/>
  <c r="E44" i="46"/>
  <c r="D44" i="46"/>
  <c r="C44" i="46"/>
  <c r="B44" i="46"/>
  <c r="F43" i="46"/>
  <c r="E43" i="46"/>
  <c r="D43" i="46"/>
  <c r="C43" i="46"/>
  <c r="B43" i="46"/>
  <c r="F42" i="46"/>
  <c r="E42" i="46"/>
  <c r="D42" i="46"/>
  <c r="C42" i="46"/>
  <c r="B42" i="46"/>
  <c r="F41" i="46"/>
  <c r="E41" i="46"/>
  <c r="D41" i="46"/>
  <c r="C41" i="46"/>
  <c r="B41" i="46"/>
  <c r="F40" i="46"/>
  <c r="E40" i="46"/>
  <c r="D40" i="46"/>
  <c r="C40" i="46"/>
  <c r="B40" i="46"/>
  <c r="F39" i="46"/>
  <c r="E39" i="46"/>
  <c r="D39" i="46"/>
  <c r="C39" i="46"/>
  <c r="B39" i="46"/>
  <c r="F38" i="46"/>
  <c r="E38" i="46"/>
  <c r="D38" i="46"/>
  <c r="C38" i="46"/>
  <c r="B38" i="46"/>
  <c r="F37" i="46"/>
  <c r="E37" i="46"/>
  <c r="D37" i="46"/>
  <c r="C37" i="46"/>
  <c r="B37" i="46"/>
  <c r="F36" i="46"/>
  <c r="E36" i="46"/>
  <c r="D36" i="46"/>
  <c r="C36" i="46"/>
  <c r="B36" i="46"/>
  <c r="F35" i="46"/>
  <c r="E35" i="46"/>
  <c r="D35" i="46"/>
  <c r="C35" i="46"/>
  <c r="B35" i="46"/>
  <c r="F34" i="46"/>
  <c r="E34" i="46"/>
  <c r="D34" i="46"/>
  <c r="C34" i="46"/>
  <c r="B34" i="46"/>
  <c r="F33" i="46"/>
  <c r="E33" i="46"/>
  <c r="D33" i="46"/>
  <c r="C33" i="46"/>
  <c r="B33" i="46"/>
  <c r="F32" i="46"/>
  <c r="E32" i="46"/>
  <c r="D32" i="46"/>
  <c r="C32" i="46"/>
  <c r="B32" i="46"/>
  <c r="F31" i="46"/>
  <c r="E31" i="46"/>
  <c r="D31" i="46"/>
  <c r="C31" i="46"/>
  <c r="B31" i="46"/>
  <c r="F30" i="46"/>
  <c r="E30" i="46"/>
  <c r="D30" i="46"/>
  <c r="C30" i="46"/>
  <c r="B30" i="46"/>
  <c r="F29" i="46"/>
  <c r="E29" i="46"/>
  <c r="D29" i="46"/>
  <c r="C29" i="46"/>
  <c r="B29" i="46"/>
  <c r="F28" i="46"/>
  <c r="E28" i="46"/>
  <c r="D28" i="46"/>
  <c r="C28" i="46"/>
  <c r="B28" i="46"/>
  <c r="K26" i="46"/>
  <c r="J26" i="46"/>
  <c r="I26" i="46"/>
  <c r="H26" i="46"/>
  <c r="G26" i="46"/>
  <c r="K25" i="46"/>
  <c r="J25" i="46"/>
  <c r="I25" i="46"/>
  <c r="H25" i="46"/>
  <c r="G25" i="46"/>
  <c r="K24" i="46"/>
  <c r="J24" i="46"/>
  <c r="I24" i="46"/>
  <c r="H24" i="46"/>
  <c r="G24" i="46"/>
  <c r="K23" i="46"/>
  <c r="J23" i="46"/>
  <c r="I23" i="46"/>
  <c r="H23" i="46"/>
  <c r="G23" i="46"/>
  <c r="K22" i="46"/>
  <c r="J22" i="46"/>
  <c r="I22" i="46"/>
  <c r="H22" i="46"/>
  <c r="G22" i="46"/>
  <c r="K21" i="46"/>
  <c r="J21" i="46"/>
  <c r="I21" i="46"/>
  <c r="H21" i="46"/>
  <c r="G21" i="46"/>
  <c r="K20" i="46"/>
  <c r="J20" i="46"/>
  <c r="I20" i="46"/>
  <c r="H20" i="46"/>
  <c r="G20" i="46"/>
  <c r="K19" i="46"/>
  <c r="J19" i="46"/>
  <c r="I19" i="46"/>
  <c r="H19" i="46"/>
  <c r="G19" i="46"/>
  <c r="K18" i="46"/>
  <c r="J18" i="46"/>
  <c r="I18" i="46"/>
  <c r="H18" i="46"/>
  <c r="G18" i="46"/>
  <c r="K17" i="46"/>
  <c r="J17" i="46"/>
  <c r="I17" i="46"/>
  <c r="H17" i="46"/>
  <c r="G17" i="46"/>
  <c r="K16" i="46"/>
  <c r="J16" i="46"/>
  <c r="I16" i="46"/>
  <c r="H16" i="46"/>
  <c r="G16" i="46"/>
  <c r="K15" i="46"/>
  <c r="J15" i="46"/>
  <c r="I15" i="46"/>
  <c r="H15" i="46"/>
  <c r="G15" i="46"/>
  <c r="K14" i="46"/>
  <c r="J14" i="46"/>
  <c r="I14" i="46"/>
  <c r="H14" i="46"/>
  <c r="G14" i="46"/>
  <c r="K13" i="46"/>
  <c r="J13" i="46"/>
  <c r="I13" i="46"/>
  <c r="H13" i="46"/>
  <c r="G13" i="46"/>
  <c r="K12" i="46"/>
  <c r="J12" i="46"/>
  <c r="I12" i="46"/>
  <c r="H12" i="46"/>
  <c r="G12" i="46"/>
  <c r="K11" i="46"/>
  <c r="J11" i="46"/>
  <c r="I11" i="46"/>
  <c r="H11" i="46"/>
  <c r="G11" i="46"/>
  <c r="K10" i="46"/>
  <c r="J10" i="46"/>
  <c r="I10" i="46"/>
  <c r="H10" i="46"/>
  <c r="G10" i="46"/>
  <c r="K9" i="46"/>
  <c r="J9" i="46"/>
  <c r="I9" i="46"/>
  <c r="H9" i="46"/>
  <c r="G9" i="46"/>
  <c r="K8" i="46"/>
  <c r="J8" i="46"/>
  <c r="I8" i="46"/>
  <c r="H8" i="46"/>
  <c r="G8" i="46"/>
  <c r="K7" i="46"/>
  <c r="J7" i="46"/>
  <c r="I7" i="46"/>
  <c r="H7" i="46"/>
  <c r="G7" i="46"/>
  <c r="K6" i="46"/>
  <c r="J6" i="46"/>
  <c r="I6" i="46"/>
  <c r="H6" i="46"/>
  <c r="G6" i="46"/>
  <c r="K87" i="45"/>
  <c r="J87" i="45"/>
  <c r="I87" i="45"/>
  <c r="H87" i="45"/>
  <c r="G87" i="45"/>
  <c r="K86" i="45"/>
  <c r="J86" i="45"/>
  <c r="I86" i="45"/>
  <c r="H86" i="45"/>
  <c r="G86" i="45"/>
  <c r="K85" i="45"/>
  <c r="J85" i="45"/>
  <c r="I85" i="45"/>
  <c r="H85" i="45"/>
  <c r="G85" i="45"/>
  <c r="K84" i="45"/>
  <c r="J84" i="45"/>
  <c r="I84" i="45"/>
  <c r="H84" i="45"/>
  <c r="G84" i="45"/>
  <c r="K83" i="45"/>
  <c r="J83" i="45"/>
  <c r="I83" i="45"/>
  <c r="H83" i="45"/>
  <c r="G83" i="45"/>
  <c r="K82" i="45"/>
  <c r="J82" i="45"/>
  <c r="I82" i="45"/>
  <c r="H82" i="45"/>
  <c r="G82" i="45"/>
  <c r="K81" i="45"/>
  <c r="J81" i="45"/>
  <c r="I81" i="45"/>
  <c r="H81" i="45"/>
  <c r="G81" i="45"/>
  <c r="K80" i="45"/>
  <c r="J80" i="45"/>
  <c r="I80" i="45"/>
  <c r="H80" i="45"/>
  <c r="G80" i="45"/>
  <c r="K79" i="45"/>
  <c r="J79" i="45"/>
  <c r="I79" i="45"/>
  <c r="H79" i="45"/>
  <c r="G79" i="45"/>
  <c r="K78" i="45"/>
  <c r="J78" i="45"/>
  <c r="I78" i="45"/>
  <c r="H78" i="45"/>
  <c r="G78" i="45"/>
  <c r="K77" i="45"/>
  <c r="J77" i="45"/>
  <c r="I77" i="45"/>
  <c r="H77" i="45"/>
  <c r="G77" i="45"/>
  <c r="K76" i="45"/>
  <c r="J76" i="45"/>
  <c r="I76" i="45"/>
  <c r="H76" i="45"/>
  <c r="G76" i="45"/>
  <c r="K75" i="45"/>
  <c r="J75" i="45"/>
  <c r="I75" i="45"/>
  <c r="H75" i="45"/>
  <c r="G75" i="45"/>
  <c r="K74" i="45"/>
  <c r="J74" i="45"/>
  <c r="I74" i="45"/>
  <c r="H74" i="45"/>
  <c r="G74" i="45"/>
  <c r="K73" i="45"/>
  <c r="J73" i="45"/>
  <c r="I73" i="45"/>
  <c r="H73" i="45"/>
  <c r="G73" i="45"/>
  <c r="K72" i="45"/>
  <c r="J72" i="45"/>
  <c r="I72" i="45"/>
  <c r="H72" i="45"/>
  <c r="G72" i="45"/>
  <c r="K71" i="45"/>
  <c r="J71" i="45"/>
  <c r="I71" i="45"/>
  <c r="H71" i="45"/>
  <c r="G71" i="45"/>
  <c r="K70" i="45"/>
  <c r="J70" i="45"/>
  <c r="I70" i="45"/>
  <c r="H70" i="45"/>
  <c r="G70" i="45"/>
  <c r="K69" i="45"/>
  <c r="J69" i="45"/>
  <c r="I69" i="45"/>
  <c r="H69" i="45"/>
  <c r="G69" i="45"/>
  <c r="K68" i="45"/>
  <c r="J68" i="45"/>
  <c r="I68" i="45"/>
  <c r="H68" i="45"/>
  <c r="G68" i="45"/>
  <c r="K67" i="45"/>
  <c r="J67" i="45"/>
  <c r="I67" i="45"/>
  <c r="H67" i="45"/>
  <c r="G67" i="45"/>
  <c r="F58" i="45"/>
  <c r="E58" i="45"/>
  <c r="D58" i="45"/>
  <c r="C58" i="45"/>
  <c r="B58" i="45"/>
  <c r="F57" i="45"/>
  <c r="E57" i="45"/>
  <c r="D57" i="45"/>
  <c r="C57" i="45"/>
  <c r="B57" i="45"/>
  <c r="F56" i="45"/>
  <c r="E56" i="45"/>
  <c r="D56" i="45"/>
  <c r="C56" i="45"/>
  <c r="B56" i="45"/>
  <c r="F55" i="45"/>
  <c r="E55" i="45"/>
  <c r="D55" i="45"/>
  <c r="C55" i="45"/>
  <c r="B55" i="45"/>
  <c r="F54" i="45"/>
  <c r="E54" i="45"/>
  <c r="D54" i="45"/>
  <c r="C54" i="45"/>
  <c r="B54" i="45"/>
  <c r="F53" i="45"/>
  <c r="E53" i="45"/>
  <c r="D53" i="45"/>
  <c r="C53" i="45"/>
  <c r="B53" i="45"/>
  <c r="F52" i="45"/>
  <c r="E52" i="45"/>
  <c r="D52" i="45"/>
  <c r="C52" i="45"/>
  <c r="B52" i="45"/>
  <c r="F51" i="45"/>
  <c r="E51" i="45"/>
  <c r="D51" i="45"/>
  <c r="C51" i="45"/>
  <c r="B51" i="45"/>
  <c r="F50" i="45"/>
  <c r="E50" i="45"/>
  <c r="D50" i="45"/>
  <c r="C50" i="45"/>
  <c r="B50" i="45"/>
  <c r="F49" i="45"/>
  <c r="E49" i="45"/>
  <c r="D49" i="45"/>
  <c r="C49" i="45"/>
  <c r="B49" i="45"/>
  <c r="F48" i="45"/>
  <c r="E48" i="45"/>
  <c r="D48" i="45"/>
  <c r="C48" i="45"/>
  <c r="B48" i="45"/>
  <c r="F47" i="45"/>
  <c r="E47" i="45"/>
  <c r="D47" i="45"/>
  <c r="C47" i="45"/>
  <c r="B47" i="45"/>
  <c r="F46" i="45"/>
  <c r="E46" i="45"/>
  <c r="D46" i="45"/>
  <c r="C46" i="45"/>
  <c r="B46" i="45"/>
  <c r="F45" i="45"/>
  <c r="E45" i="45"/>
  <c r="D45" i="45"/>
  <c r="C45" i="45"/>
  <c r="B45" i="45"/>
  <c r="F44" i="45"/>
  <c r="E44" i="45"/>
  <c r="D44" i="45"/>
  <c r="C44" i="45"/>
  <c r="B44" i="45"/>
  <c r="F43" i="45"/>
  <c r="E43" i="45"/>
  <c r="D43" i="45"/>
  <c r="C43" i="45"/>
  <c r="B43" i="45"/>
  <c r="F42" i="45"/>
  <c r="E42" i="45"/>
  <c r="D42" i="45"/>
  <c r="C42" i="45"/>
  <c r="B42" i="45"/>
  <c r="F41" i="45"/>
  <c r="E41" i="45"/>
  <c r="D41" i="45"/>
  <c r="C41" i="45"/>
  <c r="B41" i="45"/>
  <c r="F40" i="45"/>
  <c r="E40" i="45"/>
  <c r="D40" i="45"/>
  <c r="C40" i="45"/>
  <c r="B40" i="45"/>
  <c r="F39" i="45"/>
  <c r="E39" i="45"/>
  <c r="D39" i="45"/>
  <c r="C39" i="45"/>
  <c r="B39" i="45"/>
  <c r="F38" i="45"/>
  <c r="E38" i="45"/>
  <c r="D38" i="45"/>
  <c r="C38" i="45"/>
  <c r="B38" i="45"/>
  <c r="F37" i="45"/>
  <c r="E37" i="45"/>
  <c r="D37" i="45"/>
  <c r="C37" i="45"/>
  <c r="B37" i="45"/>
  <c r="F36" i="45"/>
  <c r="E36" i="45"/>
  <c r="D36" i="45"/>
  <c r="C36" i="45"/>
  <c r="B36" i="45"/>
  <c r="F35" i="45"/>
  <c r="E35" i="45"/>
  <c r="D35" i="45"/>
  <c r="C35" i="45"/>
  <c r="B35" i="45"/>
  <c r="F34" i="45"/>
  <c r="E34" i="45"/>
  <c r="D34" i="45"/>
  <c r="C34" i="45"/>
  <c r="B34" i="45"/>
  <c r="F33" i="45"/>
  <c r="E33" i="45"/>
  <c r="D33" i="45"/>
  <c r="C33" i="45"/>
  <c r="B33" i="45"/>
  <c r="F32" i="45"/>
  <c r="E32" i="45"/>
  <c r="D32" i="45"/>
  <c r="C32" i="45"/>
  <c r="B32" i="45"/>
  <c r="F31" i="45"/>
  <c r="E31" i="45"/>
  <c r="D31" i="45"/>
  <c r="C31" i="45"/>
  <c r="B31" i="45"/>
  <c r="F30" i="45"/>
  <c r="E30" i="45"/>
  <c r="D30" i="45"/>
  <c r="C30" i="45"/>
  <c r="B30" i="45"/>
  <c r="F29" i="45"/>
  <c r="E29" i="45"/>
  <c r="D29" i="45"/>
  <c r="C29" i="45"/>
  <c r="B29" i="45"/>
  <c r="K27" i="45"/>
  <c r="J27" i="45"/>
  <c r="I27" i="45"/>
  <c r="H27" i="45"/>
  <c r="G27" i="45"/>
  <c r="K26" i="45"/>
  <c r="J26" i="45"/>
  <c r="I26" i="45"/>
  <c r="H26" i="45"/>
  <c r="G26" i="45"/>
  <c r="K25" i="45"/>
  <c r="J25" i="45"/>
  <c r="I25" i="45"/>
  <c r="H25" i="45"/>
  <c r="G25" i="45"/>
  <c r="K24" i="45"/>
  <c r="J24" i="45"/>
  <c r="I24" i="45"/>
  <c r="H24" i="45"/>
  <c r="G24" i="45"/>
  <c r="K23" i="45"/>
  <c r="J23" i="45"/>
  <c r="I23" i="45"/>
  <c r="H23" i="45"/>
  <c r="G23" i="45"/>
  <c r="K22" i="45"/>
  <c r="J22" i="45"/>
  <c r="I22" i="45"/>
  <c r="H22" i="45"/>
  <c r="G22" i="45"/>
  <c r="K21" i="45"/>
  <c r="J21" i="45"/>
  <c r="I21" i="45"/>
  <c r="H21" i="45"/>
  <c r="G21" i="45"/>
  <c r="K20" i="45"/>
  <c r="J20" i="45"/>
  <c r="I20" i="45"/>
  <c r="H20" i="45"/>
  <c r="G20" i="45"/>
  <c r="K19" i="45"/>
  <c r="J19" i="45"/>
  <c r="I19" i="45"/>
  <c r="H19" i="45"/>
  <c r="G19" i="45"/>
  <c r="K18" i="45"/>
  <c r="J18" i="45"/>
  <c r="I18" i="45"/>
  <c r="H18" i="45"/>
  <c r="G18" i="45"/>
  <c r="K17" i="45"/>
  <c r="J17" i="45"/>
  <c r="I17" i="45"/>
  <c r="H17" i="45"/>
  <c r="G17" i="45"/>
  <c r="K16" i="45"/>
  <c r="J16" i="45"/>
  <c r="I16" i="45"/>
  <c r="H16" i="45"/>
  <c r="G16" i="45"/>
  <c r="K15" i="45"/>
  <c r="J15" i="45"/>
  <c r="I15" i="45"/>
  <c r="H15" i="45"/>
  <c r="G15" i="45"/>
  <c r="K14" i="45"/>
  <c r="J14" i="45"/>
  <c r="I14" i="45"/>
  <c r="H14" i="45"/>
  <c r="G14" i="45"/>
  <c r="K13" i="45"/>
  <c r="J13" i="45"/>
  <c r="I13" i="45"/>
  <c r="H13" i="45"/>
  <c r="G13" i="45"/>
  <c r="K12" i="45"/>
  <c r="J12" i="45"/>
  <c r="I12" i="45"/>
  <c r="H12" i="45"/>
  <c r="G12" i="45"/>
  <c r="K11" i="45"/>
  <c r="J11" i="45"/>
  <c r="I11" i="45"/>
  <c r="H11" i="45"/>
  <c r="G11" i="45"/>
  <c r="K10" i="45"/>
  <c r="J10" i="45"/>
  <c r="I10" i="45"/>
  <c r="H10" i="45"/>
  <c r="G10" i="45"/>
  <c r="K9" i="45"/>
  <c r="J9" i="45"/>
  <c r="I9" i="45"/>
  <c r="H9" i="45"/>
  <c r="G9" i="45"/>
  <c r="K8" i="45"/>
  <c r="J8" i="45"/>
  <c r="I8" i="45"/>
  <c r="H8" i="45"/>
  <c r="G8" i="45"/>
  <c r="K7" i="45"/>
  <c r="J7" i="45"/>
  <c r="I7" i="45"/>
  <c r="H7" i="45"/>
  <c r="G7" i="45"/>
  <c r="K6" i="45"/>
  <c r="J6" i="45"/>
  <c r="I6" i="45"/>
  <c r="H6" i="45"/>
  <c r="G6" i="45"/>
  <c r="K86" i="44"/>
  <c r="J86" i="44"/>
  <c r="I86" i="44"/>
  <c r="H86" i="44"/>
  <c r="G86" i="44"/>
  <c r="K85" i="44"/>
  <c r="J85" i="44"/>
  <c r="I85" i="44"/>
  <c r="H85" i="44"/>
  <c r="G85" i="44"/>
  <c r="K84" i="44"/>
  <c r="J84" i="44"/>
  <c r="I84" i="44"/>
  <c r="H84" i="44"/>
  <c r="G84" i="44"/>
  <c r="K83" i="44"/>
  <c r="J83" i="44"/>
  <c r="I83" i="44"/>
  <c r="H83" i="44"/>
  <c r="G83" i="44"/>
  <c r="K82" i="44"/>
  <c r="J82" i="44"/>
  <c r="I82" i="44"/>
  <c r="H82" i="44"/>
  <c r="G82" i="44"/>
  <c r="K81" i="44"/>
  <c r="J81" i="44"/>
  <c r="I81" i="44"/>
  <c r="H81" i="44"/>
  <c r="G81" i="44"/>
  <c r="K80" i="44"/>
  <c r="J80" i="44"/>
  <c r="I80" i="44"/>
  <c r="H80" i="44"/>
  <c r="G80" i="44"/>
  <c r="K79" i="44"/>
  <c r="J79" i="44"/>
  <c r="I79" i="44"/>
  <c r="H79" i="44"/>
  <c r="G79" i="44"/>
  <c r="K78" i="44"/>
  <c r="J78" i="44"/>
  <c r="I78" i="44"/>
  <c r="H78" i="44"/>
  <c r="G78" i="44"/>
  <c r="K77" i="44"/>
  <c r="J77" i="44"/>
  <c r="I77" i="44"/>
  <c r="H77" i="44"/>
  <c r="G77" i="44"/>
  <c r="K76" i="44"/>
  <c r="J76" i="44"/>
  <c r="I76" i="44"/>
  <c r="H76" i="44"/>
  <c r="G76" i="44"/>
  <c r="K75" i="44"/>
  <c r="J75" i="44"/>
  <c r="I75" i="44"/>
  <c r="H75" i="44"/>
  <c r="G75" i="44"/>
  <c r="K74" i="44"/>
  <c r="J74" i="44"/>
  <c r="I74" i="44"/>
  <c r="H74" i="44"/>
  <c r="G74" i="44"/>
  <c r="K73" i="44"/>
  <c r="J73" i="44"/>
  <c r="I73" i="44"/>
  <c r="H73" i="44"/>
  <c r="G73" i="44"/>
  <c r="K72" i="44"/>
  <c r="J72" i="44"/>
  <c r="I72" i="44"/>
  <c r="H72" i="44"/>
  <c r="G72" i="44"/>
  <c r="K71" i="44"/>
  <c r="J71" i="44"/>
  <c r="I71" i="44"/>
  <c r="H71" i="44"/>
  <c r="G71" i="44"/>
  <c r="K70" i="44"/>
  <c r="J70" i="44"/>
  <c r="I70" i="44"/>
  <c r="H70" i="44"/>
  <c r="G70" i="44"/>
  <c r="K69" i="44"/>
  <c r="J69" i="44"/>
  <c r="I69" i="44"/>
  <c r="H69" i="44"/>
  <c r="G69" i="44"/>
  <c r="K68" i="44"/>
  <c r="J68" i="44"/>
  <c r="I68" i="44"/>
  <c r="H68" i="44"/>
  <c r="G68" i="44"/>
  <c r="K67" i="44"/>
  <c r="J67" i="44"/>
  <c r="I67" i="44"/>
  <c r="H67" i="44"/>
  <c r="G67" i="44"/>
  <c r="F58" i="44"/>
  <c r="E58" i="44"/>
  <c r="D58" i="44"/>
  <c r="C58" i="44"/>
  <c r="B58" i="44"/>
  <c r="F57" i="44"/>
  <c r="E57" i="44"/>
  <c r="D57" i="44"/>
  <c r="C57" i="44"/>
  <c r="B57" i="44"/>
  <c r="F56" i="44"/>
  <c r="E56" i="44"/>
  <c r="D56" i="44"/>
  <c r="C56" i="44"/>
  <c r="B56" i="44"/>
  <c r="F55" i="44"/>
  <c r="E55" i="44"/>
  <c r="D55" i="44"/>
  <c r="C55" i="44"/>
  <c r="B55" i="44"/>
  <c r="F54" i="44"/>
  <c r="E54" i="44"/>
  <c r="D54" i="44"/>
  <c r="C54" i="44"/>
  <c r="B54" i="44"/>
  <c r="F53" i="44"/>
  <c r="E53" i="44"/>
  <c r="D53" i="44"/>
  <c r="C53" i="44"/>
  <c r="B53" i="44"/>
  <c r="F52" i="44"/>
  <c r="E52" i="44"/>
  <c r="D52" i="44"/>
  <c r="C52" i="44"/>
  <c r="B52" i="44"/>
  <c r="F51" i="44"/>
  <c r="E51" i="44"/>
  <c r="D51" i="44"/>
  <c r="C51" i="44"/>
  <c r="B51" i="44"/>
  <c r="F50" i="44"/>
  <c r="E50" i="44"/>
  <c r="D50" i="44"/>
  <c r="C50" i="44"/>
  <c r="B50" i="44"/>
  <c r="F49" i="44"/>
  <c r="E49" i="44"/>
  <c r="D49" i="44"/>
  <c r="C49" i="44"/>
  <c r="B49" i="44"/>
  <c r="F48" i="44"/>
  <c r="E48" i="44"/>
  <c r="D48" i="44"/>
  <c r="C48" i="44"/>
  <c r="B48" i="44"/>
  <c r="F47" i="44"/>
  <c r="E47" i="44"/>
  <c r="D47" i="44"/>
  <c r="C47" i="44"/>
  <c r="B47" i="44"/>
  <c r="F46" i="44"/>
  <c r="E46" i="44"/>
  <c r="D46" i="44"/>
  <c r="C46" i="44"/>
  <c r="B46" i="44"/>
  <c r="F45" i="44"/>
  <c r="E45" i="44"/>
  <c r="D45" i="44"/>
  <c r="C45" i="44"/>
  <c r="B45" i="44"/>
  <c r="F44" i="44"/>
  <c r="E44" i="44"/>
  <c r="D44" i="44"/>
  <c r="C44" i="44"/>
  <c r="B44" i="44"/>
  <c r="F43" i="44"/>
  <c r="E43" i="44"/>
  <c r="D43" i="44"/>
  <c r="C43" i="44"/>
  <c r="B43" i="44"/>
  <c r="F42" i="44"/>
  <c r="E42" i="44"/>
  <c r="D42" i="44"/>
  <c r="C42" i="44"/>
  <c r="B42" i="44"/>
  <c r="F41" i="44"/>
  <c r="E41" i="44"/>
  <c r="D41" i="44"/>
  <c r="C41" i="44"/>
  <c r="B41" i="44"/>
  <c r="F40" i="44"/>
  <c r="E40" i="44"/>
  <c r="D40" i="44"/>
  <c r="C40" i="44"/>
  <c r="B40" i="44"/>
  <c r="F39" i="44"/>
  <c r="E39" i="44"/>
  <c r="D39" i="44"/>
  <c r="C39" i="44"/>
  <c r="B39" i="44"/>
  <c r="F38" i="44"/>
  <c r="E38" i="44"/>
  <c r="D38" i="44"/>
  <c r="C38" i="44"/>
  <c r="B38" i="44"/>
  <c r="F37" i="44"/>
  <c r="E37" i="44"/>
  <c r="D37" i="44"/>
  <c r="C37" i="44"/>
  <c r="B37" i="44"/>
  <c r="F36" i="44"/>
  <c r="E36" i="44"/>
  <c r="D36" i="44"/>
  <c r="C36" i="44"/>
  <c r="B36" i="44"/>
  <c r="F35" i="44"/>
  <c r="E35" i="44"/>
  <c r="D35" i="44"/>
  <c r="C35" i="44"/>
  <c r="B35" i="44"/>
  <c r="F34" i="44"/>
  <c r="E34" i="44"/>
  <c r="D34" i="44"/>
  <c r="C34" i="44"/>
  <c r="B34" i="44"/>
  <c r="F33" i="44"/>
  <c r="E33" i="44"/>
  <c r="D33" i="44"/>
  <c r="C33" i="44"/>
  <c r="B33" i="44"/>
  <c r="F32" i="44"/>
  <c r="E32" i="44"/>
  <c r="D32" i="44"/>
  <c r="C32" i="44"/>
  <c r="B32" i="44"/>
  <c r="F31" i="44"/>
  <c r="E31" i="44"/>
  <c r="D31" i="44"/>
  <c r="C31" i="44"/>
  <c r="B31" i="44"/>
  <c r="F30" i="44"/>
  <c r="E30" i="44"/>
  <c r="D30" i="44"/>
  <c r="C30" i="44"/>
  <c r="B30" i="44"/>
  <c r="F29" i="44"/>
  <c r="E29" i="44"/>
  <c r="D29" i="44"/>
  <c r="C29" i="44"/>
  <c r="B29" i="44"/>
  <c r="F28" i="44"/>
  <c r="E28" i="44"/>
  <c r="D28" i="44"/>
  <c r="C28" i="44"/>
  <c r="B28" i="44"/>
  <c r="K26" i="44"/>
  <c r="J26" i="44"/>
  <c r="I26" i="44"/>
  <c r="H26" i="44"/>
  <c r="G26" i="44"/>
  <c r="K25" i="44"/>
  <c r="J25" i="44"/>
  <c r="I25" i="44"/>
  <c r="H25" i="44"/>
  <c r="G25" i="44"/>
  <c r="K24" i="44"/>
  <c r="J24" i="44"/>
  <c r="I24" i="44"/>
  <c r="H24" i="44"/>
  <c r="G24" i="44"/>
  <c r="K23" i="44"/>
  <c r="J23" i="44"/>
  <c r="I23" i="44"/>
  <c r="H23" i="44"/>
  <c r="G23" i="44"/>
  <c r="K22" i="44"/>
  <c r="J22" i="44"/>
  <c r="I22" i="44"/>
  <c r="H22" i="44"/>
  <c r="G22" i="44"/>
  <c r="K21" i="44"/>
  <c r="J21" i="44"/>
  <c r="I21" i="44"/>
  <c r="H21" i="44"/>
  <c r="G21" i="44"/>
  <c r="K20" i="44"/>
  <c r="J20" i="44"/>
  <c r="I20" i="44"/>
  <c r="H20" i="44"/>
  <c r="G20" i="44"/>
  <c r="K19" i="44"/>
  <c r="J19" i="44"/>
  <c r="I19" i="44"/>
  <c r="H19" i="44"/>
  <c r="G19" i="44"/>
  <c r="K18" i="44"/>
  <c r="J18" i="44"/>
  <c r="I18" i="44"/>
  <c r="H18" i="44"/>
  <c r="G18" i="44"/>
  <c r="K17" i="44"/>
  <c r="J17" i="44"/>
  <c r="I17" i="44"/>
  <c r="H17" i="44"/>
  <c r="G17" i="44"/>
  <c r="K16" i="44"/>
  <c r="J16" i="44"/>
  <c r="I16" i="44"/>
  <c r="H16" i="44"/>
  <c r="G16" i="44"/>
  <c r="K15" i="44"/>
  <c r="J15" i="44"/>
  <c r="I15" i="44"/>
  <c r="H15" i="44"/>
  <c r="G15" i="44"/>
  <c r="K14" i="44"/>
  <c r="J14" i="44"/>
  <c r="I14" i="44"/>
  <c r="H14" i="44"/>
  <c r="G14" i="44"/>
  <c r="K13" i="44"/>
  <c r="J13" i="44"/>
  <c r="I13" i="44"/>
  <c r="H13" i="44"/>
  <c r="G13" i="44"/>
  <c r="K12" i="44"/>
  <c r="J12" i="44"/>
  <c r="I12" i="44"/>
  <c r="H12" i="44"/>
  <c r="G12" i="44"/>
  <c r="K11" i="44"/>
  <c r="J11" i="44"/>
  <c r="I11" i="44"/>
  <c r="H11" i="44"/>
  <c r="G11" i="44"/>
  <c r="K10" i="44"/>
  <c r="J10" i="44"/>
  <c r="I10" i="44"/>
  <c r="H10" i="44"/>
  <c r="G10" i="44"/>
  <c r="K9" i="44"/>
  <c r="J9" i="44"/>
  <c r="I9" i="44"/>
  <c r="H9" i="44"/>
  <c r="G9" i="44"/>
  <c r="K8" i="44"/>
  <c r="J8" i="44"/>
  <c r="I8" i="44"/>
  <c r="H8" i="44"/>
  <c r="G8" i="44"/>
  <c r="K7" i="44"/>
  <c r="J7" i="44"/>
  <c r="I7" i="44"/>
  <c r="H7" i="44"/>
  <c r="G7" i="44"/>
  <c r="K6" i="44"/>
  <c r="J6" i="44"/>
  <c r="I6" i="44"/>
  <c r="H6" i="44"/>
  <c r="G6" i="44"/>
  <c r="K83" i="43"/>
  <c r="J83" i="43"/>
  <c r="I83" i="43"/>
  <c r="H83" i="43"/>
  <c r="G83" i="43"/>
  <c r="A83" i="43"/>
  <c r="K82" i="43"/>
  <c r="J82" i="43"/>
  <c r="I82" i="43"/>
  <c r="H82" i="43"/>
  <c r="G82" i="43"/>
  <c r="A82" i="43"/>
  <c r="K81" i="43"/>
  <c r="J81" i="43"/>
  <c r="I81" i="43"/>
  <c r="H81" i="43"/>
  <c r="G81" i="43"/>
  <c r="A81" i="43"/>
  <c r="K80" i="43"/>
  <c r="J80" i="43"/>
  <c r="I80" i="43"/>
  <c r="H80" i="43"/>
  <c r="G80" i="43"/>
  <c r="A80" i="43"/>
  <c r="K79" i="43"/>
  <c r="J79" i="43"/>
  <c r="I79" i="43"/>
  <c r="H79" i="43"/>
  <c r="G79" i="43"/>
  <c r="A79" i="43"/>
  <c r="K78" i="43"/>
  <c r="J78" i="43"/>
  <c r="I78" i="43"/>
  <c r="H78" i="43"/>
  <c r="G78" i="43"/>
  <c r="A78" i="43"/>
  <c r="K77" i="43"/>
  <c r="J77" i="43"/>
  <c r="I77" i="43"/>
  <c r="H77" i="43"/>
  <c r="G77" i="43"/>
  <c r="A77" i="43"/>
  <c r="K76" i="43"/>
  <c r="J76" i="43"/>
  <c r="I76" i="43"/>
  <c r="H76" i="43"/>
  <c r="G76" i="43"/>
  <c r="A76" i="43"/>
  <c r="K75" i="43"/>
  <c r="J75" i="43"/>
  <c r="I75" i="43"/>
  <c r="H75" i="43"/>
  <c r="G75" i="43"/>
  <c r="A75" i="43"/>
  <c r="K74" i="43"/>
  <c r="J74" i="43"/>
  <c r="I74" i="43"/>
  <c r="H74" i="43"/>
  <c r="G74" i="43"/>
  <c r="A74" i="43"/>
  <c r="K73" i="43"/>
  <c r="J73" i="43"/>
  <c r="I73" i="43"/>
  <c r="H73" i="43"/>
  <c r="G73" i="43"/>
  <c r="A73" i="43"/>
  <c r="K72" i="43"/>
  <c r="J72" i="43"/>
  <c r="I72" i="43"/>
  <c r="H72" i="43"/>
  <c r="G72" i="43"/>
  <c r="A72" i="43"/>
  <c r="K71" i="43"/>
  <c r="J71" i="43"/>
  <c r="I71" i="43"/>
  <c r="H71" i="43"/>
  <c r="G71" i="43"/>
  <c r="A71" i="43"/>
  <c r="K70" i="43"/>
  <c r="J70" i="43"/>
  <c r="I70" i="43"/>
  <c r="H70" i="43"/>
  <c r="G70" i="43"/>
  <c r="A70" i="43"/>
  <c r="K69" i="43"/>
  <c r="J69" i="43"/>
  <c r="I69" i="43"/>
  <c r="H69" i="43"/>
  <c r="G69" i="43"/>
  <c r="A69" i="43"/>
  <c r="K68" i="43"/>
  <c r="J68" i="43"/>
  <c r="I68" i="43"/>
  <c r="H68" i="43"/>
  <c r="G68" i="43"/>
  <c r="A68" i="43"/>
  <c r="K67" i="43"/>
  <c r="J67" i="43"/>
  <c r="I67" i="43"/>
  <c r="H67" i="43"/>
  <c r="G67" i="43"/>
  <c r="A67" i="43"/>
  <c r="K66" i="43"/>
  <c r="J66" i="43"/>
  <c r="I66" i="43"/>
  <c r="H66" i="43"/>
  <c r="G66" i="43"/>
  <c r="A66" i="43"/>
  <c r="K65" i="43"/>
  <c r="J65" i="43"/>
  <c r="I65" i="43"/>
  <c r="H65" i="43"/>
  <c r="G65" i="43"/>
  <c r="A65" i="43"/>
  <c r="A64" i="43"/>
  <c r="F56" i="43"/>
  <c r="E56" i="43"/>
  <c r="D56" i="43"/>
  <c r="C56" i="43"/>
  <c r="B56" i="43"/>
  <c r="F55" i="43"/>
  <c r="E55" i="43"/>
  <c r="D55" i="43"/>
  <c r="C55" i="43"/>
  <c r="B55" i="43"/>
  <c r="F54" i="43"/>
  <c r="E54" i="43"/>
  <c r="D54" i="43"/>
  <c r="C54" i="43"/>
  <c r="B54" i="43"/>
  <c r="F53" i="43"/>
  <c r="E53" i="43"/>
  <c r="D53" i="43"/>
  <c r="C53" i="43"/>
  <c r="B53" i="43"/>
  <c r="F52" i="43"/>
  <c r="E52" i="43"/>
  <c r="D52" i="43"/>
  <c r="C52" i="43"/>
  <c r="B52" i="43"/>
  <c r="F51" i="43"/>
  <c r="E51" i="43"/>
  <c r="D51" i="43"/>
  <c r="C51" i="43"/>
  <c r="B51" i="43"/>
  <c r="F50" i="43"/>
  <c r="E50" i="43"/>
  <c r="D50" i="43"/>
  <c r="C50" i="43"/>
  <c r="B50" i="43"/>
  <c r="F49" i="43"/>
  <c r="E49" i="43"/>
  <c r="D49" i="43"/>
  <c r="C49" i="43"/>
  <c r="B49" i="43"/>
  <c r="F48" i="43"/>
  <c r="E48" i="43"/>
  <c r="D48" i="43"/>
  <c r="C48" i="43"/>
  <c r="B48" i="43"/>
  <c r="F47" i="43"/>
  <c r="E47" i="43"/>
  <c r="D47" i="43"/>
  <c r="C47" i="43"/>
  <c r="B47" i="43"/>
  <c r="F46" i="43"/>
  <c r="E46" i="43"/>
  <c r="D46" i="43"/>
  <c r="C46" i="43"/>
  <c r="B46" i="43"/>
  <c r="F45" i="43"/>
  <c r="E45" i="43"/>
  <c r="D45" i="43"/>
  <c r="C45" i="43"/>
  <c r="B45" i="43"/>
  <c r="F44" i="43"/>
  <c r="E44" i="43"/>
  <c r="D44" i="43"/>
  <c r="C44" i="43"/>
  <c r="B44" i="43"/>
  <c r="F43" i="43"/>
  <c r="E43" i="43"/>
  <c r="D43" i="43"/>
  <c r="C43" i="43"/>
  <c r="B43" i="43"/>
  <c r="F42" i="43"/>
  <c r="E42" i="43"/>
  <c r="D42" i="43"/>
  <c r="C42" i="43"/>
  <c r="B42" i="43"/>
  <c r="F41" i="43"/>
  <c r="E41" i="43"/>
  <c r="D41" i="43"/>
  <c r="C41" i="43"/>
  <c r="B41" i="43"/>
  <c r="F40" i="43"/>
  <c r="E40" i="43"/>
  <c r="D40" i="43"/>
  <c r="C40" i="43"/>
  <c r="B40" i="43"/>
  <c r="F39" i="43"/>
  <c r="E39" i="43"/>
  <c r="D39" i="43"/>
  <c r="C39" i="43"/>
  <c r="B39" i="43"/>
  <c r="F38" i="43"/>
  <c r="E38" i="43"/>
  <c r="D38" i="43"/>
  <c r="C38" i="43"/>
  <c r="B38" i="43"/>
  <c r="F37" i="43"/>
  <c r="E37" i="43"/>
  <c r="D37" i="43"/>
  <c r="C37" i="43"/>
  <c r="B37" i="43"/>
  <c r="F36" i="43"/>
  <c r="E36" i="43"/>
  <c r="D36" i="43"/>
  <c r="C36" i="43"/>
  <c r="B36" i="43"/>
  <c r="F35" i="43"/>
  <c r="E35" i="43"/>
  <c r="D35" i="43"/>
  <c r="C35" i="43"/>
  <c r="B35" i="43"/>
  <c r="F34" i="43"/>
  <c r="E34" i="43"/>
  <c r="D34" i="43"/>
  <c r="C34" i="43"/>
  <c r="B34" i="43"/>
  <c r="F33" i="43"/>
  <c r="E33" i="43"/>
  <c r="D33" i="43"/>
  <c r="C33" i="43"/>
  <c r="B33" i="43"/>
  <c r="F32" i="43"/>
  <c r="E32" i="43"/>
  <c r="D32" i="43"/>
  <c r="C32" i="43"/>
  <c r="B32" i="43"/>
  <c r="F31" i="43"/>
  <c r="E31" i="43"/>
  <c r="D31" i="43"/>
  <c r="C31" i="43"/>
  <c r="B31" i="43"/>
  <c r="F30" i="43"/>
  <c r="E30" i="43"/>
  <c r="D30" i="43"/>
  <c r="C30" i="43"/>
  <c r="B30" i="43"/>
  <c r="F29" i="43"/>
  <c r="E29" i="43"/>
  <c r="D29" i="43"/>
  <c r="C29" i="43"/>
  <c r="B29" i="43"/>
  <c r="F28" i="43"/>
  <c r="E28" i="43"/>
  <c r="D28" i="43"/>
  <c r="C28" i="43"/>
  <c r="B28" i="43"/>
  <c r="F27" i="43"/>
  <c r="E27" i="43"/>
  <c r="D27" i="43"/>
  <c r="C27" i="43"/>
  <c r="B27" i="43"/>
  <c r="K25" i="43"/>
  <c r="J25" i="43"/>
  <c r="I25" i="43"/>
  <c r="H25" i="43"/>
  <c r="G25" i="43"/>
  <c r="K24" i="43"/>
  <c r="J24" i="43"/>
  <c r="I24" i="43"/>
  <c r="H24" i="43"/>
  <c r="G24" i="43"/>
  <c r="K23" i="43"/>
  <c r="J23" i="43"/>
  <c r="I23" i="43"/>
  <c r="H23" i="43"/>
  <c r="G23" i="43"/>
  <c r="K22" i="43"/>
  <c r="J22" i="43"/>
  <c r="I22" i="43"/>
  <c r="H22" i="43"/>
  <c r="G22" i="43"/>
  <c r="K21" i="43"/>
  <c r="J21" i="43"/>
  <c r="I21" i="43"/>
  <c r="H21" i="43"/>
  <c r="G21" i="43"/>
  <c r="K20" i="43"/>
  <c r="J20" i="43"/>
  <c r="I20" i="43"/>
  <c r="H20" i="43"/>
  <c r="G20" i="43"/>
  <c r="K19" i="43"/>
  <c r="J19" i="43"/>
  <c r="I19" i="43"/>
  <c r="H19" i="43"/>
  <c r="G19" i="43"/>
  <c r="K18" i="43"/>
  <c r="J18" i="43"/>
  <c r="I18" i="43"/>
  <c r="H18" i="43"/>
  <c r="G18" i="43"/>
  <c r="K17" i="43"/>
  <c r="J17" i="43"/>
  <c r="I17" i="43"/>
  <c r="H17" i="43"/>
  <c r="G17" i="43"/>
  <c r="K16" i="43"/>
  <c r="J16" i="43"/>
  <c r="I16" i="43"/>
  <c r="H16" i="43"/>
  <c r="G16" i="43"/>
  <c r="K15" i="43"/>
  <c r="J15" i="43"/>
  <c r="I15" i="43"/>
  <c r="H15" i="43"/>
  <c r="G15" i="43"/>
  <c r="K14" i="43"/>
  <c r="J14" i="43"/>
  <c r="I14" i="43"/>
  <c r="H14" i="43"/>
  <c r="G14" i="43"/>
  <c r="K13" i="43"/>
  <c r="J13" i="43"/>
  <c r="I13" i="43"/>
  <c r="H13" i="43"/>
  <c r="G13" i="43"/>
  <c r="K12" i="43"/>
  <c r="J12" i="43"/>
  <c r="I12" i="43"/>
  <c r="H12" i="43"/>
  <c r="G12" i="43"/>
  <c r="K11" i="43"/>
  <c r="J11" i="43"/>
  <c r="I11" i="43"/>
  <c r="H11" i="43"/>
  <c r="G11" i="43"/>
  <c r="K10" i="43"/>
  <c r="J10" i="43"/>
  <c r="I10" i="43"/>
  <c r="H10" i="43"/>
  <c r="G10" i="43"/>
  <c r="K9" i="43"/>
  <c r="J9" i="43"/>
  <c r="I9" i="43"/>
  <c r="H9" i="43"/>
  <c r="G9" i="43"/>
  <c r="K8" i="43"/>
  <c r="J8" i="43"/>
  <c r="I8" i="43"/>
  <c r="H8" i="43"/>
  <c r="G8" i="43"/>
  <c r="K7" i="43"/>
  <c r="J7" i="43"/>
  <c r="I7" i="43"/>
  <c r="G7" i="43"/>
  <c r="K6" i="43"/>
  <c r="J6" i="43"/>
  <c r="I6" i="43"/>
  <c r="H6" i="43"/>
  <c r="G6" i="43"/>
  <c r="K64" i="41"/>
  <c r="J64" i="41"/>
  <c r="I64" i="41"/>
  <c r="H64" i="41"/>
  <c r="G64" i="41"/>
  <c r="K63" i="41"/>
  <c r="J63" i="41"/>
  <c r="I63" i="41"/>
  <c r="H63" i="41"/>
  <c r="G63" i="41"/>
  <c r="K62" i="41"/>
  <c r="J62" i="41"/>
  <c r="I62" i="41"/>
  <c r="H62" i="41"/>
  <c r="G62" i="41"/>
  <c r="K61" i="41"/>
  <c r="J61" i="41"/>
  <c r="I61" i="41"/>
  <c r="H61" i="41"/>
  <c r="G61" i="41"/>
  <c r="K60" i="41"/>
  <c r="J60" i="41"/>
  <c r="I60" i="41"/>
  <c r="H60" i="41"/>
  <c r="G60" i="41"/>
  <c r="K59" i="41"/>
  <c r="J59" i="41"/>
  <c r="I59" i="41"/>
  <c r="H59" i="41"/>
  <c r="G59" i="41"/>
  <c r="K58" i="41"/>
  <c r="J58" i="41"/>
  <c r="I58" i="41"/>
  <c r="H58" i="41"/>
  <c r="G58" i="41"/>
  <c r="K57" i="41"/>
  <c r="J57" i="41"/>
  <c r="I57" i="41"/>
  <c r="H57" i="41"/>
  <c r="G57" i="41"/>
  <c r="K14" i="41"/>
  <c r="J14" i="41"/>
  <c r="I14" i="41"/>
  <c r="H14" i="41"/>
  <c r="G14" i="41"/>
  <c r="K13" i="41"/>
  <c r="J13" i="41"/>
  <c r="I13" i="41"/>
  <c r="H13" i="41"/>
  <c r="G13" i="41"/>
  <c r="K12" i="41"/>
  <c r="J12" i="41"/>
  <c r="I12" i="41"/>
  <c r="H12" i="41"/>
  <c r="G12" i="41"/>
  <c r="K11" i="41"/>
  <c r="J11" i="41"/>
  <c r="I11" i="41"/>
  <c r="H11" i="41"/>
  <c r="G11" i="41"/>
  <c r="K10" i="41"/>
  <c r="J10" i="41"/>
  <c r="I10" i="41"/>
  <c r="H10" i="41"/>
  <c r="G10" i="41"/>
  <c r="K9" i="41"/>
  <c r="J9" i="41"/>
  <c r="I9" i="41"/>
  <c r="H9" i="41"/>
  <c r="G9" i="41"/>
  <c r="K8" i="41"/>
  <c r="J8" i="41"/>
  <c r="I8" i="41"/>
  <c r="H8" i="41"/>
  <c r="G8" i="41"/>
  <c r="K7" i="41"/>
  <c r="J7" i="41"/>
  <c r="I7" i="41"/>
  <c r="H7" i="41"/>
  <c r="G7" i="41"/>
  <c r="K6" i="41"/>
  <c r="J6" i="41"/>
  <c r="I6" i="41"/>
  <c r="H6" i="41"/>
  <c r="G6" i="41"/>
  <c r="K85" i="40"/>
  <c r="J85" i="40"/>
  <c r="I85" i="40"/>
  <c r="H85" i="40"/>
  <c r="G85" i="40"/>
  <c r="A85" i="40"/>
  <c r="K84" i="40"/>
  <c r="J84" i="40"/>
  <c r="I84" i="40"/>
  <c r="H84" i="40"/>
  <c r="G84" i="40"/>
  <c r="A84" i="40"/>
  <c r="K83" i="40"/>
  <c r="J83" i="40"/>
  <c r="I83" i="40"/>
  <c r="H83" i="40"/>
  <c r="G83" i="40"/>
  <c r="A83" i="40"/>
  <c r="K82" i="40"/>
  <c r="J82" i="40"/>
  <c r="I82" i="40"/>
  <c r="H82" i="40"/>
  <c r="G82" i="40"/>
  <c r="A82" i="40"/>
  <c r="K81" i="40"/>
  <c r="J81" i="40"/>
  <c r="I81" i="40"/>
  <c r="H81" i="40"/>
  <c r="G81" i="40"/>
  <c r="A81" i="40"/>
  <c r="K80" i="40"/>
  <c r="J80" i="40"/>
  <c r="I80" i="40"/>
  <c r="H80" i="40"/>
  <c r="G80" i="40"/>
  <c r="A80" i="40"/>
  <c r="K79" i="40"/>
  <c r="J79" i="40"/>
  <c r="I79" i="40"/>
  <c r="H79" i="40"/>
  <c r="G79" i="40"/>
  <c r="A79" i="40"/>
  <c r="K78" i="40"/>
  <c r="J78" i="40"/>
  <c r="I78" i="40"/>
  <c r="H78" i="40"/>
  <c r="G78" i="40"/>
  <c r="A78" i="40"/>
  <c r="K77" i="40"/>
  <c r="J77" i="40"/>
  <c r="I77" i="40"/>
  <c r="H77" i="40"/>
  <c r="G77" i="40"/>
  <c r="A77" i="40"/>
  <c r="K76" i="40"/>
  <c r="J76" i="40"/>
  <c r="I76" i="40"/>
  <c r="H76" i="40"/>
  <c r="G76" i="40"/>
  <c r="A76" i="40"/>
  <c r="K75" i="40"/>
  <c r="J75" i="40"/>
  <c r="I75" i="40"/>
  <c r="H75" i="40"/>
  <c r="G75" i="40"/>
  <c r="A75" i="40"/>
  <c r="K74" i="40"/>
  <c r="J74" i="40"/>
  <c r="I74" i="40"/>
  <c r="H74" i="40"/>
  <c r="G74" i="40"/>
  <c r="A74" i="40"/>
  <c r="K73" i="40"/>
  <c r="J73" i="40"/>
  <c r="I73" i="40"/>
  <c r="H73" i="40"/>
  <c r="G73" i="40"/>
  <c r="A73" i="40"/>
  <c r="K72" i="40"/>
  <c r="J72" i="40"/>
  <c r="I72" i="40"/>
  <c r="H72" i="40"/>
  <c r="G72" i="40"/>
  <c r="A72" i="40"/>
  <c r="K71" i="40"/>
  <c r="J71" i="40"/>
  <c r="I71" i="40"/>
  <c r="H71" i="40"/>
  <c r="G71" i="40"/>
  <c r="A71" i="40"/>
  <c r="K70" i="40"/>
  <c r="J70" i="40"/>
  <c r="I70" i="40"/>
  <c r="H70" i="40"/>
  <c r="G70" i="40"/>
  <c r="A70" i="40"/>
  <c r="K69" i="40"/>
  <c r="J69" i="40"/>
  <c r="I69" i="40"/>
  <c r="H69" i="40"/>
  <c r="G69" i="40"/>
  <c r="A69" i="40"/>
  <c r="K68" i="40"/>
  <c r="J68" i="40"/>
  <c r="I68" i="40"/>
  <c r="H68" i="40"/>
  <c r="G68" i="40"/>
  <c r="A68" i="40"/>
  <c r="K67" i="40"/>
  <c r="J67" i="40"/>
  <c r="I67" i="40"/>
  <c r="H67" i="40"/>
  <c r="G67" i="40"/>
  <c r="A67" i="40"/>
  <c r="K66" i="40"/>
  <c r="J66" i="40"/>
  <c r="I66" i="40"/>
  <c r="H66" i="40"/>
  <c r="G66" i="40"/>
  <c r="F57" i="40"/>
  <c r="E57" i="40"/>
  <c r="D57" i="40"/>
  <c r="B57" i="40"/>
  <c r="F56" i="40"/>
  <c r="E56" i="40"/>
  <c r="D56" i="40"/>
  <c r="B56" i="40"/>
  <c r="F55" i="40"/>
  <c r="E55" i="40"/>
  <c r="D55" i="40"/>
  <c r="B55" i="40"/>
  <c r="F54" i="40"/>
  <c r="E54" i="40"/>
  <c r="D54" i="40"/>
  <c r="B54" i="40"/>
  <c r="F53" i="40"/>
  <c r="E53" i="40"/>
  <c r="D53" i="40"/>
  <c r="B53" i="40"/>
  <c r="F52" i="40"/>
  <c r="E52" i="40"/>
  <c r="D52" i="40"/>
  <c r="B52" i="40"/>
  <c r="F51" i="40"/>
  <c r="E51" i="40"/>
  <c r="D51" i="40"/>
  <c r="B51" i="40"/>
  <c r="F50" i="40"/>
  <c r="E50" i="40"/>
  <c r="D50" i="40"/>
  <c r="B50" i="40"/>
  <c r="F49" i="40"/>
  <c r="E49" i="40"/>
  <c r="D49" i="40"/>
  <c r="B49" i="40"/>
  <c r="F48" i="40"/>
  <c r="E48" i="40"/>
  <c r="D48" i="40"/>
  <c r="B48" i="40"/>
  <c r="F47" i="40"/>
  <c r="E47" i="40"/>
  <c r="D47" i="40"/>
  <c r="B47" i="40"/>
  <c r="F46" i="40"/>
  <c r="E46" i="40"/>
  <c r="D46" i="40"/>
  <c r="B46" i="40"/>
  <c r="F45" i="40"/>
  <c r="E45" i="40"/>
  <c r="D45" i="40"/>
  <c r="B45" i="40"/>
  <c r="F44" i="40"/>
  <c r="E44" i="40"/>
  <c r="D44" i="40"/>
  <c r="B44" i="40"/>
  <c r="F43" i="40"/>
  <c r="E43" i="40"/>
  <c r="D43" i="40"/>
  <c r="B43" i="40"/>
  <c r="F42" i="40"/>
  <c r="E42" i="40"/>
  <c r="D42" i="40"/>
  <c r="B42" i="40"/>
  <c r="F41" i="40"/>
  <c r="E41" i="40"/>
  <c r="D41" i="40"/>
  <c r="B41" i="40"/>
  <c r="F40" i="40"/>
  <c r="E40" i="40"/>
  <c r="D40" i="40"/>
  <c r="B40" i="40"/>
  <c r="F39" i="40"/>
  <c r="E39" i="40"/>
  <c r="D39" i="40"/>
  <c r="B39" i="40"/>
  <c r="F38" i="40"/>
  <c r="E38" i="40"/>
  <c r="D38" i="40"/>
  <c r="B38" i="40"/>
  <c r="F37" i="40"/>
  <c r="E37" i="40"/>
  <c r="D37" i="40"/>
  <c r="B37" i="40"/>
  <c r="F36" i="40"/>
  <c r="E36" i="40"/>
  <c r="D36" i="40"/>
  <c r="B36" i="40"/>
  <c r="F35" i="40"/>
  <c r="E35" i="40"/>
  <c r="D35" i="40"/>
  <c r="B35" i="40"/>
  <c r="F34" i="40"/>
  <c r="E34" i="40"/>
  <c r="D34" i="40"/>
  <c r="B34" i="40"/>
  <c r="F33" i="40"/>
  <c r="E33" i="40"/>
  <c r="D33" i="40"/>
  <c r="B33" i="40"/>
  <c r="F32" i="40"/>
  <c r="E32" i="40"/>
  <c r="D32" i="40"/>
  <c r="B32" i="40"/>
  <c r="F31" i="40"/>
  <c r="E31" i="40"/>
  <c r="D31" i="40"/>
  <c r="B31" i="40"/>
  <c r="F30" i="40"/>
  <c r="E30" i="40"/>
  <c r="D30" i="40"/>
  <c r="B30" i="40"/>
  <c r="F29" i="40"/>
  <c r="E29" i="40"/>
  <c r="D29" i="40"/>
  <c r="B29" i="40"/>
  <c r="F28" i="40"/>
  <c r="E28" i="40"/>
  <c r="D28" i="40"/>
  <c r="B28" i="40"/>
  <c r="K26" i="40"/>
  <c r="J26" i="40"/>
  <c r="I26" i="40"/>
  <c r="G26" i="40"/>
  <c r="K25" i="40"/>
  <c r="J25" i="40"/>
  <c r="I25" i="40"/>
  <c r="G25" i="40"/>
  <c r="K24" i="40"/>
  <c r="J24" i="40"/>
  <c r="I24" i="40"/>
  <c r="G24" i="40"/>
  <c r="K23" i="40"/>
  <c r="J23" i="40"/>
  <c r="I23" i="40"/>
  <c r="G23" i="40"/>
  <c r="K22" i="40"/>
  <c r="J22" i="40"/>
  <c r="I22" i="40"/>
  <c r="G22" i="40"/>
  <c r="K21" i="40"/>
  <c r="J21" i="40"/>
  <c r="I21" i="40"/>
  <c r="G21" i="40"/>
  <c r="K20" i="40"/>
  <c r="J20" i="40"/>
  <c r="I20" i="40"/>
  <c r="G20" i="40"/>
  <c r="K19" i="40"/>
  <c r="J19" i="40"/>
  <c r="I19" i="40"/>
  <c r="G19" i="40"/>
  <c r="K18" i="40"/>
  <c r="J18" i="40"/>
  <c r="I18" i="40"/>
  <c r="G18" i="40"/>
  <c r="K17" i="40"/>
  <c r="J17" i="40"/>
  <c r="I17" i="40"/>
  <c r="G17" i="40"/>
  <c r="K16" i="40"/>
  <c r="J16" i="40"/>
  <c r="I16" i="40"/>
  <c r="G16" i="40"/>
  <c r="K15" i="40"/>
  <c r="J15" i="40"/>
  <c r="I15" i="40"/>
  <c r="G15" i="40"/>
  <c r="K14" i="40"/>
  <c r="J14" i="40"/>
  <c r="I14" i="40"/>
  <c r="G14" i="40"/>
  <c r="K13" i="40"/>
  <c r="J13" i="40"/>
  <c r="I13" i="40"/>
  <c r="G13" i="40"/>
  <c r="K12" i="40"/>
  <c r="J12" i="40"/>
  <c r="I12" i="40"/>
  <c r="G12" i="40"/>
  <c r="K11" i="40"/>
  <c r="J11" i="40"/>
  <c r="I11" i="40"/>
  <c r="G11" i="40"/>
  <c r="K10" i="40"/>
  <c r="J10" i="40"/>
  <c r="I10" i="40"/>
  <c r="G10" i="40"/>
  <c r="K9" i="40"/>
  <c r="J9" i="40"/>
  <c r="I9" i="40"/>
  <c r="G9" i="40"/>
  <c r="K8" i="40"/>
  <c r="J8" i="40"/>
  <c r="I8" i="40"/>
  <c r="G8" i="40"/>
  <c r="K7" i="40"/>
  <c r="J7" i="40"/>
  <c r="I7" i="40"/>
  <c r="G7" i="40"/>
  <c r="K6" i="40"/>
  <c r="J6" i="40"/>
  <c r="I6" i="40"/>
  <c r="G6" i="40"/>
  <c r="K83" i="39"/>
  <c r="J83" i="39"/>
  <c r="I83" i="39"/>
  <c r="H83" i="39"/>
  <c r="G83" i="39"/>
  <c r="A83" i="39"/>
  <c r="K82" i="39"/>
  <c r="J82" i="39"/>
  <c r="I82" i="39"/>
  <c r="H82" i="39"/>
  <c r="G82" i="39"/>
  <c r="A82" i="39"/>
  <c r="K81" i="39"/>
  <c r="J81" i="39"/>
  <c r="I81" i="39"/>
  <c r="H81" i="39"/>
  <c r="G81" i="39"/>
  <c r="A81" i="39"/>
  <c r="K80" i="39"/>
  <c r="J80" i="39"/>
  <c r="I80" i="39"/>
  <c r="H80" i="39"/>
  <c r="G80" i="39"/>
  <c r="A80" i="39"/>
  <c r="K79" i="39"/>
  <c r="J79" i="39"/>
  <c r="I79" i="39"/>
  <c r="H79" i="39"/>
  <c r="G79" i="39"/>
  <c r="A79" i="39"/>
  <c r="K78" i="39"/>
  <c r="J78" i="39"/>
  <c r="I78" i="39"/>
  <c r="H78" i="39"/>
  <c r="G78" i="39"/>
  <c r="A78" i="39"/>
  <c r="K77" i="39"/>
  <c r="J77" i="39"/>
  <c r="I77" i="39"/>
  <c r="H77" i="39"/>
  <c r="G77" i="39"/>
  <c r="A77" i="39"/>
  <c r="K76" i="39"/>
  <c r="J76" i="39"/>
  <c r="I76" i="39"/>
  <c r="H76" i="39"/>
  <c r="G76" i="39"/>
  <c r="A76" i="39"/>
  <c r="K75" i="39"/>
  <c r="J75" i="39"/>
  <c r="I75" i="39"/>
  <c r="H75" i="39"/>
  <c r="G75" i="39"/>
  <c r="A75" i="39"/>
  <c r="K74" i="39"/>
  <c r="J74" i="39"/>
  <c r="I74" i="39"/>
  <c r="H74" i="39"/>
  <c r="G74" i="39"/>
  <c r="A74" i="39"/>
  <c r="K73" i="39"/>
  <c r="J73" i="39"/>
  <c r="I73" i="39"/>
  <c r="H73" i="39"/>
  <c r="G73" i="39"/>
  <c r="A73" i="39"/>
  <c r="K72" i="39"/>
  <c r="J72" i="39"/>
  <c r="I72" i="39"/>
  <c r="H72" i="39"/>
  <c r="G72" i="39"/>
  <c r="A72" i="39"/>
  <c r="K71" i="39"/>
  <c r="J71" i="39"/>
  <c r="I71" i="39"/>
  <c r="H71" i="39"/>
  <c r="G71" i="39"/>
  <c r="A71" i="39"/>
  <c r="K70" i="39"/>
  <c r="J70" i="39"/>
  <c r="I70" i="39"/>
  <c r="H70" i="39"/>
  <c r="G70" i="39"/>
  <c r="A70" i="39"/>
  <c r="K69" i="39"/>
  <c r="J69" i="39"/>
  <c r="I69" i="39"/>
  <c r="H69" i="39"/>
  <c r="G69" i="39"/>
  <c r="A69" i="39"/>
  <c r="K68" i="39"/>
  <c r="J68" i="39"/>
  <c r="I68" i="39"/>
  <c r="H68" i="39"/>
  <c r="G68" i="39"/>
  <c r="A68" i="39"/>
  <c r="K67" i="39"/>
  <c r="J67" i="39"/>
  <c r="I67" i="39"/>
  <c r="H67" i="39"/>
  <c r="G67" i="39"/>
  <c r="A67" i="39"/>
  <c r="K66" i="39"/>
  <c r="J66" i="39"/>
  <c r="I66" i="39"/>
  <c r="H66" i="39"/>
  <c r="G66" i="39"/>
  <c r="A66" i="39"/>
  <c r="K65" i="39"/>
  <c r="J65" i="39"/>
  <c r="I65" i="39"/>
  <c r="H65" i="39"/>
  <c r="G65" i="39"/>
  <c r="A65" i="39"/>
  <c r="A64" i="39"/>
  <c r="F56" i="39"/>
  <c r="E56" i="39"/>
  <c r="D56" i="39"/>
  <c r="C56" i="39"/>
  <c r="B56" i="39"/>
  <c r="F55" i="39"/>
  <c r="E55" i="39"/>
  <c r="D55" i="39"/>
  <c r="C55" i="39"/>
  <c r="B55" i="39"/>
  <c r="F54" i="39"/>
  <c r="E54" i="39"/>
  <c r="D54" i="39"/>
  <c r="C54" i="39"/>
  <c r="B54" i="39"/>
  <c r="F53" i="39"/>
  <c r="E53" i="39"/>
  <c r="D53" i="39"/>
  <c r="C53" i="39"/>
  <c r="B53" i="39"/>
  <c r="F52" i="39"/>
  <c r="E52" i="39"/>
  <c r="D52" i="39"/>
  <c r="C52" i="39"/>
  <c r="B52" i="39"/>
  <c r="F51" i="39"/>
  <c r="E51" i="39"/>
  <c r="D51" i="39"/>
  <c r="C51" i="39"/>
  <c r="B51" i="39"/>
  <c r="F50" i="39"/>
  <c r="E50" i="39"/>
  <c r="D50" i="39"/>
  <c r="C50" i="39"/>
  <c r="B50" i="39"/>
  <c r="F49" i="39"/>
  <c r="E49" i="39"/>
  <c r="D49" i="39"/>
  <c r="C49" i="39"/>
  <c r="B49" i="39"/>
  <c r="F48" i="39"/>
  <c r="E48" i="39"/>
  <c r="D48" i="39"/>
  <c r="C48" i="39"/>
  <c r="B48" i="39"/>
  <c r="F47" i="39"/>
  <c r="E47" i="39"/>
  <c r="D47" i="39"/>
  <c r="C47" i="39"/>
  <c r="B47" i="39"/>
  <c r="F46" i="39"/>
  <c r="E46" i="39"/>
  <c r="D46" i="39"/>
  <c r="C46" i="39"/>
  <c r="B46" i="39"/>
  <c r="F45" i="39"/>
  <c r="E45" i="39"/>
  <c r="D45" i="39"/>
  <c r="C45" i="39"/>
  <c r="B45" i="39"/>
  <c r="F44" i="39"/>
  <c r="E44" i="39"/>
  <c r="D44" i="39"/>
  <c r="C44" i="39"/>
  <c r="B44" i="39"/>
  <c r="F43" i="39"/>
  <c r="E43" i="39"/>
  <c r="D43" i="39"/>
  <c r="C43" i="39"/>
  <c r="B43" i="39"/>
  <c r="F42" i="39"/>
  <c r="E42" i="39"/>
  <c r="D42" i="39"/>
  <c r="C42" i="39"/>
  <c r="B42" i="39"/>
  <c r="F41" i="39"/>
  <c r="E41" i="39"/>
  <c r="D41" i="39"/>
  <c r="C41" i="39"/>
  <c r="B41" i="39"/>
  <c r="F40" i="39"/>
  <c r="E40" i="39"/>
  <c r="D40" i="39"/>
  <c r="C40" i="39"/>
  <c r="B40" i="39"/>
  <c r="F39" i="39"/>
  <c r="E39" i="39"/>
  <c r="D39" i="39"/>
  <c r="C39" i="39"/>
  <c r="B39" i="39"/>
  <c r="F38" i="39"/>
  <c r="E38" i="39"/>
  <c r="D38" i="39"/>
  <c r="C38" i="39"/>
  <c r="B38" i="39"/>
  <c r="F37" i="39"/>
  <c r="E37" i="39"/>
  <c r="D37" i="39"/>
  <c r="C37" i="39"/>
  <c r="B37" i="39"/>
  <c r="F36" i="39"/>
  <c r="E36" i="39"/>
  <c r="D36" i="39"/>
  <c r="C36" i="39"/>
  <c r="B36" i="39"/>
  <c r="F35" i="39"/>
  <c r="E35" i="39"/>
  <c r="D35" i="39"/>
  <c r="C35" i="39"/>
  <c r="B35" i="39"/>
  <c r="F34" i="39"/>
  <c r="E34" i="39"/>
  <c r="D34" i="39"/>
  <c r="C34" i="39"/>
  <c r="B34" i="39"/>
  <c r="F33" i="39"/>
  <c r="E33" i="39"/>
  <c r="D33" i="39"/>
  <c r="C33" i="39"/>
  <c r="B33" i="39"/>
  <c r="F32" i="39"/>
  <c r="E32" i="39"/>
  <c r="D32" i="39"/>
  <c r="C32" i="39"/>
  <c r="B32" i="39"/>
  <c r="F31" i="39"/>
  <c r="E31" i="39"/>
  <c r="D31" i="39"/>
  <c r="C31" i="39"/>
  <c r="B31" i="39"/>
  <c r="F30" i="39"/>
  <c r="E30" i="39"/>
  <c r="D30" i="39"/>
  <c r="C30" i="39"/>
  <c r="B30" i="39"/>
  <c r="F29" i="39"/>
  <c r="E29" i="39"/>
  <c r="D29" i="39"/>
  <c r="C29" i="39"/>
  <c r="B29" i="39"/>
  <c r="F28" i="39"/>
  <c r="E28" i="39"/>
  <c r="D28" i="39"/>
  <c r="C28" i="39"/>
  <c r="B28" i="39"/>
  <c r="F27" i="39"/>
  <c r="E27" i="39"/>
  <c r="D27" i="39"/>
  <c r="C27" i="39"/>
  <c r="B27" i="39"/>
  <c r="K25" i="39"/>
  <c r="J25" i="39"/>
  <c r="I25" i="39"/>
  <c r="H25" i="39"/>
  <c r="G25" i="39"/>
  <c r="K24" i="39"/>
  <c r="J24" i="39"/>
  <c r="I24" i="39"/>
  <c r="H24" i="39"/>
  <c r="G24" i="39"/>
  <c r="K23" i="39"/>
  <c r="J23" i="39"/>
  <c r="I23" i="39"/>
  <c r="H23" i="39"/>
  <c r="G23" i="39"/>
  <c r="K22" i="39"/>
  <c r="J22" i="39"/>
  <c r="I22" i="39"/>
  <c r="H22" i="39"/>
  <c r="G22" i="39"/>
  <c r="K21" i="39"/>
  <c r="J21" i="39"/>
  <c r="I21" i="39"/>
  <c r="H21" i="39"/>
  <c r="G21" i="39"/>
  <c r="K20" i="39"/>
  <c r="J20" i="39"/>
  <c r="I20" i="39"/>
  <c r="H20" i="39"/>
  <c r="G20" i="39"/>
  <c r="K19" i="39"/>
  <c r="J19" i="39"/>
  <c r="I19" i="39"/>
  <c r="H19" i="39"/>
  <c r="G19" i="39"/>
  <c r="K18" i="39"/>
  <c r="J18" i="39"/>
  <c r="I18" i="39"/>
  <c r="H18" i="39"/>
  <c r="G18" i="39"/>
  <c r="K17" i="39"/>
  <c r="J17" i="39"/>
  <c r="I17" i="39"/>
  <c r="H17" i="39"/>
  <c r="G17" i="39"/>
  <c r="K16" i="39"/>
  <c r="J16" i="39"/>
  <c r="I16" i="39"/>
  <c r="H16" i="39"/>
  <c r="G16" i="39"/>
  <c r="K15" i="39"/>
  <c r="J15" i="39"/>
  <c r="I15" i="39"/>
  <c r="H15" i="39"/>
  <c r="G15" i="39"/>
  <c r="K14" i="39"/>
  <c r="J14" i="39"/>
  <c r="I14" i="39"/>
  <c r="H14" i="39"/>
  <c r="G14" i="39"/>
  <c r="K13" i="39"/>
  <c r="J13" i="39"/>
  <c r="I13" i="39"/>
  <c r="H13" i="39"/>
  <c r="G13" i="39"/>
  <c r="K12" i="39"/>
  <c r="J12" i="39"/>
  <c r="I12" i="39"/>
  <c r="H12" i="39"/>
  <c r="G12" i="39"/>
  <c r="K11" i="39"/>
  <c r="J11" i="39"/>
  <c r="I11" i="39"/>
  <c r="H11" i="39"/>
  <c r="G11" i="39"/>
  <c r="K10" i="39"/>
  <c r="J10" i="39"/>
  <c r="I10" i="39"/>
  <c r="H10" i="39"/>
  <c r="G10" i="39"/>
  <c r="K9" i="39"/>
  <c r="J9" i="39"/>
  <c r="I9" i="39"/>
  <c r="H9" i="39"/>
  <c r="G9" i="39"/>
  <c r="K8" i="39"/>
  <c r="J8" i="39"/>
  <c r="I8" i="39"/>
  <c r="H8" i="39"/>
  <c r="G8" i="39"/>
  <c r="K7" i="39"/>
  <c r="J7" i="39"/>
  <c r="I7" i="39"/>
  <c r="H7" i="39"/>
  <c r="G7" i="39"/>
  <c r="K6" i="39"/>
  <c r="J6" i="39"/>
  <c r="I6" i="39"/>
  <c r="H6" i="39"/>
  <c r="G6" i="39"/>
  <c r="K70" i="38"/>
  <c r="J70" i="38"/>
  <c r="I70" i="38"/>
  <c r="H70" i="38"/>
  <c r="G70" i="38"/>
  <c r="K69" i="38"/>
  <c r="J69" i="38"/>
  <c r="I69" i="38"/>
  <c r="H69" i="38"/>
  <c r="G69" i="38"/>
  <c r="K68" i="38"/>
  <c r="J68" i="38"/>
  <c r="I68" i="38"/>
  <c r="H68" i="38"/>
  <c r="G68" i="38"/>
  <c r="K67" i="38"/>
  <c r="J67" i="38"/>
  <c r="I67" i="38"/>
  <c r="H67" i="38"/>
  <c r="G67" i="38"/>
  <c r="K66" i="38"/>
  <c r="J66" i="38"/>
  <c r="I66" i="38"/>
  <c r="H66" i="38"/>
  <c r="G66" i="38"/>
  <c r="K65" i="38"/>
  <c r="J65" i="38"/>
  <c r="I65" i="38"/>
  <c r="H65" i="38"/>
  <c r="G65" i="38"/>
  <c r="K64" i="38"/>
  <c r="J64" i="38"/>
  <c r="I64" i="38"/>
  <c r="H64" i="38"/>
  <c r="G64" i="38"/>
  <c r="K63" i="38"/>
  <c r="J63" i="38"/>
  <c r="I63" i="38"/>
  <c r="H63" i="38"/>
  <c r="G63" i="38"/>
  <c r="K62" i="38"/>
  <c r="J62" i="38"/>
  <c r="I62" i="38"/>
  <c r="H62" i="38"/>
  <c r="G62" i="38"/>
  <c r="K61" i="38"/>
  <c r="J61" i="38"/>
  <c r="I61" i="38"/>
  <c r="H61" i="38"/>
  <c r="G61" i="38"/>
  <c r="K60" i="38"/>
  <c r="J60" i="38"/>
  <c r="I60" i="38"/>
  <c r="H60" i="38"/>
  <c r="G60" i="38"/>
  <c r="K59" i="38"/>
  <c r="J59" i="38"/>
  <c r="I59" i="38"/>
  <c r="H59" i="38"/>
  <c r="G59" i="38"/>
  <c r="K18" i="38"/>
  <c r="J18" i="38"/>
  <c r="I18" i="38"/>
  <c r="H18" i="38"/>
  <c r="G18" i="38"/>
  <c r="K17" i="38"/>
  <c r="J17" i="38"/>
  <c r="I17" i="38"/>
  <c r="H17" i="38"/>
  <c r="G17" i="38"/>
  <c r="K16" i="38"/>
  <c r="J16" i="38"/>
  <c r="I16" i="38"/>
  <c r="H16" i="38"/>
  <c r="G16" i="38"/>
  <c r="K15" i="38"/>
  <c r="J15" i="38"/>
  <c r="I15" i="38"/>
  <c r="H15" i="38"/>
  <c r="G15" i="38"/>
  <c r="K14" i="38"/>
  <c r="J14" i="38"/>
  <c r="I14" i="38"/>
  <c r="H14" i="38"/>
  <c r="G14" i="38"/>
  <c r="K13" i="38"/>
  <c r="J13" i="38"/>
  <c r="I13" i="38"/>
  <c r="H13" i="38"/>
  <c r="G13" i="38"/>
  <c r="K12" i="38"/>
  <c r="J12" i="38"/>
  <c r="I12" i="38"/>
  <c r="H12" i="38"/>
  <c r="G12" i="38"/>
  <c r="K11" i="38"/>
  <c r="J11" i="38"/>
  <c r="I11" i="38"/>
  <c r="H11" i="38"/>
  <c r="G11" i="38"/>
  <c r="K10" i="38"/>
  <c r="J10" i="38"/>
  <c r="I10" i="38"/>
  <c r="H10" i="38"/>
  <c r="G10" i="38"/>
  <c r="K9" i="38"/>
  <c r="J9" i="38"/>
  <c r="I9" i="38"/>
  <c r="H9" i="38"/>
  <c r="G9" i="38"/>
  <c r="K8" i="38"/>
  <c r="J8" i="38"/>
  <c r="I8" i="38"/>
  <c r="H8" i="38"/>
  <c r="G8" i="38"/>
  <c r="K7" i="38"/>
  <c r="J7" i="38"/>
  <c r="I7" i="38"/>
  <c r="H7" i="38"/>
  <c r="G7" i="38"/>
  <c r="J6" i="38"/>
  <c r="I6" i="38"/>
  <c r="H6" i="38"/>
  <c r="G6" i="38"/>
  <c r="K87" i="37"/>
  <c r="J87" i="37"/>
  <c r="I87" i="37"/>
  <c r="H87" i="37"/>
  <c r="G87" i="37"/>
  <c r="K86" i="37"/>
  <c r="J86" i="37"/>
  <c r="I86" i="37"/>
  <c r="H86" i="37"/>
  <c r="G86" i="37"/>
  <c r="K85" i="37"/>
  <c r="J85" i="37"/>
  <c r="I85" i="37"/>
  <c r="H85" i="37"/>
  <c r="G85" i="37"/>
  <c r="K84" i="37"/>
  <c r="J84" i="37"/>
  <c r="I84" i="37"/>
  <c r="H84" i="37"/>
  <c r="G84" i="37"/>
  <c r="K83" i="37"/>
  <c r="J83" i="37"/>
  <c r="I83" i="37"/>
  <c r="H83" i="37"/>
  <c r="G83" i="37"/>
  <c r="K82" i="37"/>
  <c r="J82" i="37"/>
  <c r="I82" i="37"/>
  <c r="H82" i="37"/>
  <c r="G82" i="37"/>
  <c r="K81" i="37"/>
  <c r="J81" i="37"/>
  <c r="I81" i="37"/>
  <c r="H81" i="37"/>
  <c r="G81" i="37"/>
  <c r="K80" i="37"/>
  <c r="J80" i="37"/>
  <c r="I80" i="37"/>
  <c r="H80" i="37"/>
  <c r="G80" i="37"/>
  <c r="K79" i="37"/>
  <c r="J79" i="37"/>
  <c r="I79" i="37"/>
  <c r="H79" i="37"/>
  <c r="G79" i="37"/>
  <c r="K78" i="37"/>
  <c r="J78" i="37"/>
  <c r="I78" i="37"/>
  <c r="H78" i="37"/>
  <c r="G78" i="37"/>
  <c r="K77" i="37"/>
  <c r="J77" i="37"/>
  <c r="I77" i="37"/>
  <c r="H77" i="37"/>
  <c r="G77" i="37"/>
  <c r="K76" i="37"/>
  <c r="J76" i="37"/>
  <c r="I76" i="37"/>
  <c r="H76" i="37"/>
  <c r="G76" i="37"/>
  <c r="K75" i="37"/>
  <c r="J75" i="37"/>
  <c r="I75" i="37"/>
  <c r="H75" i="37"/>
  <c r="G75" i="37"/>
  <c r="K74" i="37"/>
  <c r="J74" i="37"/>
  <c r="I74" i="37"/>
  <c r="H74" i="37"/>
  <c r="G74" i="37"/>
  <c r="K73" i="37"/>
  <c r="J73" i="37"/>
  <c r="I73" i="37"/>
  <c r="H73" i="37"/>
  <c r="G73" i="37"/>
  <c r="K72" i="37"/>
  <c r="J72" i="37"/>
  <c r="I72" i="37"/>
  <c r="H72" i="37"/>
  <c r="G72" i="37"/>
  <c r="K71" i="37"/>
  <c r="J71" i="37"/>
  <c r="I71" i="37"/>
  <c r="H71" i="37"/>
  <c r="G71" i="37"/>
  <c r="K70" i="37"/>
  <c r="J70" i="37"/>
  <c r="I70" i="37"/>
  <c r="H70" i="37"/>
  <c r="G70" i="37"/>
  <c r="K69" i="37"/>
  <c r="J69" i="37"/>
  <c r="I69" i="37"/>
  <c r="H69" i="37"/>
  <c r="G69" i="37"/>
  <c r="K68" i="37"/>
  <c r="J68" i="37"/>
  <c r="I68" i="37"/>
  <c r="H68" i="37"/>
  <c r="G68" i="37"/>
  <c r="K67" i="37"/>
  <c r="J67" i="37"/>
  <c r="I67" i="37"/>
  <c r="H67" i="37"/>
  <c r="G67" i="37"/>
  <c r="F58" i="37"/>
  <c r="E58" i="37"/>
  <c r="D58" i="37"/>
  <c r="C58" i="37"/>
  <c r="B58" i="37"/>
  <c r="F57" i="37"/>
  <c r="E57" i="37"/>
  <c r="D57" i="37"/>
  <c r="C57" i="37"/>
  <c r="B57" i="37"/>
  <c r="F56" i="37"/>
  <c r="E56" i="37"/>
  <c r="D56" i="37"/>
  <c r="C56" i="37"/>
  <c r="B56" i="37"/>
  <c r="F55" i="37"/>
  <c r="E55" i="37"/>
  <c r="D55" i="37"/>
  <c r="C55" i="37"/>
  <c r="B55" i="37"/>
  <c r="F54" i="37"/>
  <c r="E54" i="37"/>
  <c r="D54" i="37"/>
  <c r="C54" i="37"/>
  <c r="B54" i="37"/>
  <c r="F53" i="37"/>
  <c r="E53" i="37"/>
  <c r="D53" i="37"/>
  <c r="C53" i="37"/>
  <c r="B53" i="37"/>
  <c r="F52" i="37"/>
  <c r="E52" i="37"/>
  <c r="D52" i="37"/>
  <c r="C52" i="37"/>
  <c r="B52" i="37"/>
  <c r="F51" i="37"/>
  <c r="E51" i="37"/>
  <c r="D51" i="37"/>
  <c r="C51" i="37"/>
  <c r="B51" i="37"/>
  <c r="F50" i="37"/>
  <c r="E50" i="37"/>
  <c r="D50" i="37"/>
  <c r="C50" i="37"/>
  <c r="B50" i="37"/>
  <c r="F49" i="37"/>
  <c r="E49" i="37"/>
  <c r="D49" i="37"/>
  <c r="C49" i="37"/>
  <c r="B49" i="37"/>
  <c r="F48" i="37"/>
  <c r="E48" i="37"/>
  <c r="D48" i="37"/>
  <c r="C48" i="37"/>
  <c r="B48" i="37"/>
  <c r="F47" i="37"/>
  <c r="E47" i="37"/>
  <c r="D47" i="37"/>
  <c r="C47" i="37"/>
  <c r="B47" i="37"/>
  <c r="F46" i="37"/>
  <c r="E46" i="37"/>
  <c r="D46" i="37"/>
  <c r="C46" i="37"/>
  <c r="B46" i="37"/>
  <c r="F45" i="37"/>
  <c r="E45" i="37"/>
  <c r="D45" i="37"/>
  <c r="C45" i="37"/>
  <c r="B45" i="37"/>
  <c r="F44" i="37"/>
  <c r="E44" i="37"/>
  <c r="D44" i="37"/>
  <c r="C44" i="37"/>
  <c r="B44" i="37"/>
  <c r="F43" i="37"/>
  <c r="E43" i="37"/>
  <c r="D43" i="37"/>
  <c r="C43" i="37"/>
  <c r="B43" i="37"/>
  <c r="F42" i="37"/>
  <c r="E42" i="37"/>
  <c r="D42" i="37"/>
  <c r="C42" i="37"/>
  <c r="B42" i="37"/>
  <c r="F41" i="37"/>
  <c r="E41" i="37"/>
  <c r="D41" i="37"/>
  <c r="C41" i="37"/>
  <c r="B41" i="37"/>
  <c r="F40" i="37"/>
  <c r="E40" i="37"/>
  <c r="D40" i="37"/>
  <c r="C40" i="37"/>
  <c r="B40" i="37"/>
  <c r="F39" i="37"/>
  <c r="E39" i="37"/>
  <c r="D39" i="37"/>
  <c r="C39" i="37"/>
  <c r="B39" i="37"/>
  <c r="F38" i="37"/>
  <c r="E38" i="37"/>
  <c r="D38" i="37"/>
  <c r="C38" i="37"/>
  <c r="B38" i="37"/>
  <c r="F37" i="37"/>
  <c r="E37" i="37"/>
  <c r="D37" i="37"/>
  <c r="C37" i="37"/>
  <c r="B37" i="37"/>
  <c r="F36" i="37"/>
  <c r="E36" i="37"/>
  <c r="D36" i="37"/>
  <c r="C36" i="37"/>
  <c r="B36" i="37"/>
  <c r="F35" i="37"/>
  <c r="E35" i="37"/>
  <c r="D35" i="37"/>
  <c r="C35" i="37"/>
  <c r="B35" i="37"/>
  <c r="F34" i="37"/>
  <c r="E34" i="37"/>
  <c r="D34" i="37"/>
  <c r="C34" i="37"/>
  <c r="B34" i="37"/>
  <c r="F33" i="37"/>
  <c r="E33" i="37"/>
  <c r="D33" i="37"/>
  <c r="C33" i="37"/>
  <c r="B33" i="37"/>
  <c r="F32" i="37"/>
  <c r="E32" i="37"/>
  <c r="D32" i="37"/>
  <c r="C32" i="37"/>
  <c r="B32" i="37"/>
  <c r="F31" i="37"/>
  <c r="E31" i="37"/>
  <c r="D31" i="37"/>
  <c r="C31" i="37"/>
  <c r="B31" i="37"/>
  <c r="F30" i="37"/>
  <c r="E30" i="37"/>
  <c r="D30" i="37"/>
  <c r="C30" i="37"/>
  <c r="B30" i="37"/>
  <c r="F29" i="37"/>
  <c r="E29" i="37"/>
  <c r="D29" i="37"/>
  <c r="C29" i="37"/>
  <c r="B29" i="37"/>
  <c r="K27" i="37"/>
  <c r="J27" i="37"/>
  <c r="I27" i="37"/>
  <c r="H27" i="37"/>
  <c r="G27" i="37"/>
  <c r="K26" i="37"/>
  <c r="J26" i="37"/>
  <c r="I26" i="37"/>
  <c r="H26" i="37"/>
  <c r="G26" i="37"/>
  <c r="K25" i="37"/>
  <c r="J25" i="37"/>
  <c r="I25" i="37"/>
  <c r="H25" i="37"/>
  <c r="G25" i="37"/>
  <c r="K24" i="37"/>
  <c r="J24" i="37"/>
  <c r="I24" i="37"/>
  <c r="H24" i="37"/>
  <c r="G24" i="37"/>
  <c r="K23" i="37"/>
  <c r="J23" i="37"/>
  <c r="I23" i="37"/>
  <c r="H23" i="37"/>
  <c r="G23" i="37"/>
  <c r="K22" i="37"/>
  <c r="J22" i="37"/>
  <c r="I22" i="37"/>
  <c r="H22" i="37"/>
  <c r="G22" i="37"/>
  <c r="K21" i="37"/>
  <c r="J21" i="37"/>
  <c r="I21" i="37"/>
  <c r="H21" i="37"/>
  <c r="G21" i="37"/>
  <c r="K20" i="37"/>
  <c r="J20" i="37"/>
  <c r="I20" i="37"/>
  <c r="H20" i="37"/>
  <c r="G20" i="37"/>
  <c r="K19" i="37"/>
  <c r="J19" i="37"/>
  <c r="I19" i="37"/>
  <c r="H19" i="37"/>
  <c r="G19" i="37"/>
  <c r="K18" i="37"/>
  <c r="J18" i="37"/>
  <c r="I18" i="37"/>
  <c r="H18" i="37"/>
  <c r="G18" i="37"/>
  <c r="K17" i="37"/>
  <c r="J17" i="37"/>
  <c r="I17" i="37"/>
  <c r="H17" i="37"/>
  <c r="G17" i="37"/>
  <c r="K16" i="37"/>
  <c r="J16" i="37"/>
  <c r="I16" i="37"/>
  <c r="H16" i="37"/>
  <c r="G16" i="37"/>
  <c r="K15" i="37"/>
  <c r="J15" i="37"/>
  <c r="I15" i="37"/>
  <c r="H15" i="37"/>
  <c r="G15" i="37"/>
  <c r="K14" i="37"/>
  <c r="J14" i="37"/>
  <c r="I14" i="37"/>
  <c r="H14" i="37"/>
  <c r="G14" i="37"/>
  <c r="K13" i="37"/>
  <c r="J13" i="37"/>
  <c r="I13" i="37"/>
  <c r="H13" i="37"/>
  <c r="G13" i="37"/>
  <c r="K12" i="37"/>
  <c r="J12" i="37"/>
  <c r="I12" i="37"/>
  <c r="H12" i="37"/>
  <c r="G12" i="37"/>
  <c r="K11" i="37"/>
  <c r="J11" i="37"/>
  <c r="I11" i="37"/>
  <c r="H11" i="37"/>
  <c r="G11" i="37"/>
  <c r="K10" i="37"/>
  <c r="J10" i="37"/>
  <c r="I10" i="37"/>
  <c r="H10" i="37"/>
  <c r="G10" i="37"/>
  <c r="K9" i="37"/>
  <c r="J9" i="37"/>
  <c r="I9" i="37"/>
  <c r="H9" i="37"/>
  <c r="G9" i="37"/>
  <c r="K8" i="37"/>
  <c r="J8" i="37"/>
  <c r="I8" i="37"/>
  <c r="H8" i="37"/>
  <c r="G8" i="37"/>
  <c r="K7" i="37"/>
  <c r="J7" i="37"/>
  <c r="I7" i="37"/>
  <c r="H7" i="37"/>
  <c r="G7" i="37"/>
  <c r="K6" i="37"/>
  <c r="J6" i="37"/>
  <c r="I6" i="37"/>
  <c r="H6" i="37"/>
  <c r="G6" i="37"/>
  <c r="K81" i="36"/>
  <c r="J81" i="36"/>
  <c r="I81" i="36"/>
  <c r="H81" i="36"/>
  <c r="G81" i="36"/>
  <c r="A81" i="36"/>
  <c r="K80" i="36"/>
  <c r="J80" i="36"/>
  <c r="I80" i="36"/>
  <c r="H80" i="36"/>
  <c r="G80" i="36"/>
  <c r="A80" i="36"/>
  <c r="K79" i="36"/>
  <c r="J79" i="36"/>
  <c r="I79" i="36"/>
  <c r="H79" i="36"/>
  <c r="G79" i="36"/>
  <c r="A79" i="36"/>
  <c r="K78" i="36"/>
  <c r="J78" i="36"/>
  <c r="I78" i="36"/>
  <c r="H78" i="36"/>
  <c r="G78" i="36"/>
  <c r="A78" i="36"/>
  <c r="K77" i="36"/>
  <c r="J77" i="36"/>
  <c r="I77" i="36"/>
  <c r="H77" i="36"/>
  <c r="G77" i="36"/>
  <c r="A77" i="36"/>
  <c r="K76" i="36"/>
  <c r="J76" i="36"/>
  <c r="I76" i="36"/>
  <c r="H76" i="36"/>
  <c r="G76" i="36"/>
  <c r="A76" i="36"/>
  <c r="K75" i="36"/>
  <c r="J75" i="36"/>
  <c r="I75" i="36"/>
  <c r="H75" i="36"/>
  <c r="G75" i="36"/>
  <c r="A75" i="36"/>
  <c r="K74" i="36"/>
  <c r="J74" i="36"/>
  <c r="I74" i="36"/>
  <c r="H74" i="36"/>
  <c r="G74" i="36"/>
  <c r="A74" i="36"/>
  <c r="K73" i="36"/>
  <c r="J73" i="36"/>
  <c r="I73" i="36"/>
  <c r="H73" i="36"/>
  <c r="G73" i="36"/>
  <c r="A73" i="36"/>
  <c r="K72" i="36"/>
  <c r="J72" i="36"/>
  <c r="I72" i="36"/>
  <c r="H72" i="36"/>
  <c r="G72" i="36"/>
  <c r="A72" i="36"/>
  <c r="K71" i="36"/>
  <c r="J71" i="36"/>
  <c r="I71" i="36"/>
  <c r="H71" i="36"/>
  <c r="G71" i="36"/>
  <c r="A71" i="36"/>
  <c r="K70" i="36"/>
  <c r="J70" i="36"/>
  <c r="I70" i="36"/>
  <c r="H70" i="36"/>
  <c r="G70" i="36"/>
  <c r="A70" i="36"/>
  <c r="K69" i="36"/>
  <c r="J69" i="36"/>
  <c r="I69" i="36"/>
  <c r="H69" i="36"/>
  <c r="G69" i="36"/>
  <c r="A69" i="36"/>
  <c r="K68" i="36"/>
  <c r="J68" i="36"/>
  <c r="I68" i="36"/>
  <c r="H68" i="36"/>
  <c r="G68" i="36"/>
  <c r="A68" i="36"/>
  <c r="K67" i="36"/>
  <c r="J67" i="36"/>
  <c r="I67" i="36"/>
  <c r="H67" i="36"/>
  <c r="G67" i="36"/>
  <c r="A67" i="36"/>
  <c r="K66" i="36"/>
  <c r="J66" i="36"/>
  <c r="I66" i="36"/>
  <c r="H66" i="36"/>
  <c r="G66" i="36"/>
  <c r="A66" i="36"/>
  <c r="K65" i="36"/>
  <c r="J65" i="36"/>
  <c r="I65" i="36"/>
  <c r="H65" i="36"/>
  <c r="G65" i="36"/>
  <c r="A65" i="36"/>
  <c r="A64" i="36"/>
  <c r="F56" i="36"/>
  <c r="E56" i="36"/>
  <c r="D56" i="36"/>
  <c r="C56" i="36"/>
  <c r="B56" i="36"/>
  <c r="F55" i="36"/>
  <c r="E55" i="36"/>
  <c r="D55" i="36"/>
  <c r="C55" i="36"/>
  <c r="B55" i="36"/>
  <c r="F54" i="36"/>
  <c r="E54" i="36"/>
  <c r="D54" i="36"/>
  <c r="C54" i="36"/>
  <c r="B54" i="36"/>
  <c r="F53" i="36"/>
  <c r="E53" i="36"/>
  <c r="D53" i="36"/>
  <c r="C53" i="36"/>
  <c r="B53" i="36"/>
  <c r="F52" i="36"/>
  <c r="E52" i="36"/>
  <c r="D52" i="36"/>
  <c r="C52" i="36"/>
  <c r="B52" i="36"/>
  <c r="F51" i="36"/>
  <c r="E51" i="36"/>
  <c r="D51" i="36"/>
  <c r="C51" i="36"/>
  <c r="B51" i="36"/>
  <c r="F50" i="36"/>
  <c r="E50" i="36"/>
  <c r="D50" i="36"/>
  <c r="C50" i="36"/>
  <c r="B50" i="36"/>
  <c r="F49" i="36"/>
  <c r="E49" i="36"/>
  <c r="D49" i="36"/>
  <c r="C49" i="36"/>
  <c r="B49" i="36"/>
  <c r="F48" i="36"/>
  <c r="E48" i="36"/>
  <c r="D48" i="36"/>
  <c r="C48" i="36"/>
  <c r="B48" i="36"/>
  <c r="F47" i="36"/>
  <c r="E47" i="36"/>
  <c r="D47" i="36"/>
  <c r="C47" i="36"/>
  <c r="B47" i="36"/>
  <c r="F46" i="36"/>
  <c r="E46" i="36"/>
  <c r="D46" i="36"/>
  <c r="C46" i="36"/>
  <c r="B46" i="36"/>
  <c r="F45" i="36"/>
  <c r="E45" i="36"/>
  <c r="D45" i="36"/>
  <c r="C45" i="36"/>
  <c r="B45" i="36"/>
  <c r="F44" i="36"/>
  <c r="E44" i="36"/>
  <c r="D44" i="36"/>
  <c r="C44" i="36"/>
  <c r="B44" i="36"/>
  <c r="F43" i="36"/>
  <c r="E43" i="36"/>
  <c r="D43" i="36"/>
  <c r="C43" i="36"/>
  <c r="B43" i="36"/>
  <c r="F42" i="36"/>
  <c r="E42" i="36"/>
  <c r="D42" i="36"/>
  <c r="C42" i="36"/>
  <c r="B42" i="36"/>
  <c r="F41" i="36"/>
  <c r="E41" i="36"/>
  <c r="D41" i="36"/>
  <c r="C41" i="36"/>
  <c r="B41" i="36"/>
  <c r="F40" i="36"/>
  <c r="E40" i="36"/>
  <c r="D40" i="36"/>
  <c r="C40" i="36"/>
  <c r="B40" i="36"/>
  <c r="F39" i="36"/>
  <c r="E39" i="36"/>
  <c r="D39" i="36"/>
  <c r="C39" i="36"/>
  <c r="B39" i="36"/>
  <c r="F38" i="36"/>
  <c r="E38" i="36"/>
  <c r="D38" i="36"/>
  <c r="C38" i="36"/>
  <c r="B38" i="36"/>
  <c r="F37" i="36"/>
  <c r="E37" i="36"/>
  <c r="D37" i="36"/>
  <c r="C37" i="36"/>
  <c r="B37" i="36"/>
  <c r="F36" i="36"/>
  <c r="E36" i="36"/>
  <c r="D36" i="36"/>
  <c r="C36" i="36"/>
  <c r="B36" i="36"/>
  <c r="F35" i="36"/>
  <c r="E35" i="36"/>
  <c r="D35" i="36"/>
  <c r="C35" i="36"/>
  <c r="B35" i="36"/>
  <c r="F34" i="36"/>
  <c r="E34" i="36"/>
  <c r="D34" i="36"/>
  <c r="C34" i="36"/>
  <c r="B34" i="36"/>
  <c r="F33" i="36"/>
  <c r="E33" i="36"/>
  <c r="D33" i="36"/>
  <c r="C33" i="36"/>
  <c r="B33" i="36"/>
  <c r="F32" i="36"/>
  <c r="E32" i="36"/>
  <c r="D32" i="36"/>
  <c r="C32" i="36"/>
  <c r="B32" i="36"/>
  <c r="F31" i="36"/>
  <c r="E31" i="36"/>
  <c r="D31" i="36"/>
  <c r="C31" i="36"/>
  <c r="B31" i="36"/>
  <c r="F30" i="36"/>
  <c r="E30" i="36"/>
  <c r="D30" i="36"/>
  <c r="C30" i="36"/>
  <c r="B30" i="36"/>
  <c r="F29" i="36"/>
  <c r="E29" i="36"/>
  <c r="D29" i="36"/>
  <c r="C29" i="36"/>
  <c r="B29" i="36"/>
  <c r="F28" i="36"/>
  <c r="E28" i="36"/>
  <c r="D28" i="36"/>
  <c r="C28" i="36"/>
  <c r="B28" i="36"/>
  <c r="F27" i="36"/>
  <c r="E27" i="36"/>
  <c r="D27" i="36"/>
  <c r="C27" i="36"/>
  <c r="B27" i="36"/>
  <c r="F26" i="36"/>
  <c r="E26" i="36"/>
  <c r="D26" i="36"/>
  <c r="C26" i="36"/>
  <c r="B26" i="36"/>
  <c r="F25" i="36"/>
  <c r="E25" i="36"/>
  <c r="D25" i="36"/>
  <c r="C25" i="36"/>
  <c r="B25" i="36"/>
  <c r="K23" i="36"/>
  <c r="J23" i="36"/>
  <c r="I23" i="36"/>
  <c r="H23" i="36"/>
  <c r="G23" i="36"/>
  <c r="K22" i="36"/>
  <c r="J22" i="36"/>
  <c r="I22" i="36"/>
  <c r="H22" i="36"/>
  <c r="G22" i="36"/>
  <c r="K21" i="36"/>
  <c r="J21" i="36"/>
  <c r="I21" i="36"/>
  <c r="H21" i="36"/>
  <c r="G21" i="36"/>
  <c r="K20" i="36"/>
  <c r="J20" i="36"/>
  <c r="I20" i="36"/>
  <c r="H20" i="36"/>
  <c r="G20" i="36"/>
  <c r="K19" i="36"/>
  <c r="J19" i="36"/>
  <c r="I19" i="36"/>
  <c r="H19" i="36"/>
  <c r="G19" i="36"/>
  <c r="K18" i="36"/>
  <c r="J18" i="36"/>
  <c r="I18" i="36"/>
  <c r="H18" i="36"/>
  <c r="G18" i="36"/>
  <c r="K17" i="36"/>
  <c r="J17" i="36"/>
  <c r="I17" i="36"/>
  <c r="H17" i="36"/>
  <c r="G17" i="36"/>
  <c r="K16" i="36"/>
  <c r="J16" i="36"/>
  <c r="I16" i="36"/>
  <c r="H16" i="36"/>
  <c r="G16" i="36"/>
  <c r="K15" i="36"/>
  <c r="J15" i="36"/>
  <c r="I15" i="36"/>
  <c r="H15" i="36"/>
  <c r="G15" i="36"/>
  <c r="K14" i="36"/>
  <c r="J14" i="36"/>
  <c r="I14" i="36"/>
  <c r="H14" i="36"/>
  <c r="G14" i="36"/>
  <c r="K13" i="36"/>
  <c r="J13" i="36"/>
  <c r="I13" i="36"/>
  <c r="H13" i="36"/>
  <c r="G13" i="36"/>
  <c r="K12" i="36"/>
  <c r="J12" i="36"/>
  <c r="I12" i="36"/>
  <c r="H12" i="36"/>
  <c r="G12" i="36"/>
  <c r="K11" i="36"/>
  <c r="J11" i="36"/>
  <c r="I11" i="36"/>
  <c r="H11" i="36"/>
  <c r="G11" i="36"/>
  <c r="K10" i="36"/>
  <c r="J10" i="36"/>
  <c r="I10" i="36"/>
  <c r="H10" i="36"/>
  <c r="G10" i="36"/>
  <c r="K9" i="36"/>
  <c r="J9" i="36"/>
  <c r="I9" i="36"/>
  <c r="H9" i="36"/>
  <c r="G9" i="36"/>
  <c r="K8" i="36"/>
  <c r="J8" i="36"/>
  <c r="I8" i="36"/>
  <c r="H8" i="36"/>
  <c r="G8" i="36"/>
  <c r="K7" i="36"/>
  <c r="J7" i="36"/>
  <c r="I7" i="36"/>
  <c r="H7" i="36"/>
  <c r="G7" i="36"/>
  <c r="K6" i="36"/>
  <c r="J6" i="36"/>
  <c r="I6" i="36"/>
  <c r="H6" i="36"/>
  <c r="G6" i="36"/>
  <c r="K87" i="35"/>
  <c r="J87" i="35"/>
  <c r="I87" i="35"/>
  <c r="H87" i="35"/>
  <c r="G87" i="35"/>
  <c r="K86" i="35"/>
  <c r="J86" i="35"/>
  <c r="I86" i="35"/>
  <c r="H86" i="35"/>
  <c r="G86" i="35"/>
  <c r="K85" i="35"/>
  <c r="J85" i="35"/>
  <c r="I85" i="35"/>
  <c r="H85" i="35"/>
  <c r="G85" i="35"/>
  <c r="K84" i="35"/>
  <c r="J84" i="35"/>
  <c r="I84" i="35"/>
  <c r="H84" i="35"/>
  <c r="G84" i="35"/>
  <c r="K83" i="35"/>
  <c r="J83" i="35"/>
  <c r="I83" i="35"/>
  <c r="H83" i="35"/>
  <c r="G83" i="35"/>
  <c r="K82" i="35"/>
  <c r="J82" i="35"/>
  <c r="I82" i="35"/>
  <c r="H82" i="35"/>
  <c r="G82" i="35"/>
  <c r="K81" i="35"/>
  <c r="J81" i="35"/>
  <c r="I81" i="35"/>
  <c r="H81" i="35"/>
  <c r="G81" i="35"/>
  <c r="K80" i="35"/>
  <c r="J80" i="35"/>
  <c r="I80" i="35"/>
  <c r="H80" i="35"/>
  <c r="G80" i="35"/>
  <c r="K79" i="35"/>
  <c r="J79" i="35"/>
  <c r="I79" i="35"/>
  <c r="H79" i="35"/>
  <c r="G79" i="35"/>
  <c r="K78" i="35"/>
  <c r="J78" i="35"/>
  <c r="I78" i="35"/>
  <c r="H78" i="35"/>
  <c r="G78" i="35"/>
  <c r="K77" i="35"/>
  <c r="J77" i="35"/>
  <c r="I77" i="35"/>
  <c r="H77" i="35"/>
  <c r="G77" i="35"/>
  <c r="K76" i="35"/>
  <c r="J76" i="35"/>
  <c r="I76" i="35"/>
  <c r="H76" i="35"/>
  <c r="G76" i="35"/>
  <c r="K75" i="35"/>
  <c r="J75" i="35"/>
  <c r="I75" i="35"/>
  <c r="H75" i="35"/>
  <c r="G75" i="35"/>
  <c r="K74" i="35"/>
  <c r="J74" i="35"/>
  <c r="I74" i="35"/>
  <c r="H74" i="35"/>
  <c r="G74" i="35"/>
  <c r="K73" i="35"/>
  <c r="J73" i="35"/>
  <c r="I73" i="35"/>
  <c r="H73" i="35"/>
  <c r="G73" i="35"/>
  <c r="K72" i="35"/>
  <c r="J72" i="35"/>
  <c r="I72" i="35"/>
  <c r="H72" i="35"/>
  <c r="G72" i="35"/>
  <c r="K71" i="35"/>
  <c r="J71" i="35"/>
  <c r="I71" i="35"/>
  <c r="H71" i="35"/>
  <c r="G71" i="35"/>
  <c r="K70" i="35"/>
  <c r="J70" i="35"/>
  <c r="I70" i="35"/>
  <c r="H70" i="35"/>
  <c r="G70" i="35"/>
  <c r="K69" i="35"/>
  <c r="J69" i="35"/>
  <c r="I69" i="35"/>
  <c r="H69" i="35"/>
  <c r="G69" i="35"/>
  <c r="K68" i="35"/>
  <c r="J68" i="35"/>
  <c r="I68" i="35"/>
  <c r="H68" i="35"/>
  <c r="G68" i="35"/>
  <c r="K67" i="35"/>
  <c r="J67" i="35"/>
  <c r="I67" i="35"/>
  <c r="H67" i="35"/>
  <c r="G67" i="35"/>
  <c r="F58" i="35"/>
  <c r="E58" i="35"/>
  <c r="D58" i="35"/>
  <c r="C58" i="35"/>
  <c r="B58" i="35"/>
  <c r="F57" i="35"/>
  <c r="E57" i="35"/>
  <c r="D57" i="35"/>
  <c r="C57" i="35"/>
  <c r="B57" i="35"/>
  <c r="F56" i="35"/>
  <c r="E56" i="35"/>
  <c r="D56" i="35"/>
  <c r="C56" i="35"/>
  <c r="B56" i="35"/>
  <c r="F55" i="35"/>
  <c r="E55" i="35"/>
  <c r="D55" i="35"/>
  <c r="C55" i="35"/>
  <c r="B55" i="35"/>
  <c r="F54" i="35"/>
  <c r="E54" i="35"/>
  <c r="D54" i="35"/>
  <c r="C54" i="35"/>
  <c r="B54" i="35"/>
  <c r="F53" i="35"/>
  <c r="E53" i="35"/>
  <c r="D53" i="35"/>
  <c r="C53" i="35"/>
  <c r="B53" i="35"/>
  <c r="F52" i="35"/>
  <c r="E52" i="35"/>
  <c r="D52" i="35"/>
  <c r="C52" i="35"/>
  <c r="B52" i="35"/>
  <c r="F51" i="35"/>
  <c r="E51" i="35"/>
  <c r="D51" i="35"/>
  <c r="C51" i="35"/>
  <c r="B51" i="35"/>
  <c r="F50" i="35"/>
  <c r="E50" i="35"/>
  <c r="D50" i="35"/>
  <c r="C50" i="35"/>
  <c r="B50" i="35"/>
  <c r="F49" i="35"/>
  <c r="E49" i="35"/>
  <c r="D49" i="35"/>
  <c r="C49" i="35"/>
  <c r="B49" i="35"/>
  <c r="F48" i="35"/>
  <c r="E48" i="35"/>
  <c r="D48" i="35"/>
  <c r="C48" i="35"/>
  <c r="B48" i="35"/>
  <c r="F47" i="35"/>
  <c r="E47" i="35"/>
  <c r="D47" i="35"/>
  <c r="C47" i="35"/>
  <c r="B47" i="35"/>
  <c r="F46" i="35"/>
  <c r="E46" i="35"/>
  <c r="D46" i="35"/>
  <c r="C46" i="35"/>
  <c r="B46" i="35"/>
  <c r="F45" i="35"/>
  <c r="E45" i="35"/>
  <c r="D45" i="35"/>
  <c r="C45" i="35"/>
  <c r="B45" i="35"/>
  <c r="F44" i="35"/>
  <c r="E44" i="35"/>
  <c r="D44" i="35"/>
  <c r="C44" i="35"/>
  <c r="B44" i="35"/>
  <c r="F43" i="35"/>
  <c r="E43" i="35"/>
  <c r="D43" i="35"/>
  <c r="C43" i="35"/>
  <c r="B43" i="35"/>
  <c r="F42" i="35"/>
  <c r="E42" i="35"/>
  <c r="D42" i="35"/>
  <c r="C42" i="35"/>
  <c r="B42" i="35"/>
  <c r="F41" i="35"/>
  <c r="E41" i="35"/>
  <c r="D41" i="35"/>
  <c r="C41" i="35"/>
  <c r="B41" i="35"/>
  <c r="F40" i="35"/>
  <c r="E40" i="35"/>
  <c r="D40" i="35"/>
  <c r="C40" i="35"/>
  <c r="B40" i="35"/>
  <c r="F39" i="35"/>
  <c r="E39" i="35"/>
  <c r="D39" i="35"/>
  <c r="C39" i="35"/>
  <c r="B39" i="35"/>
  <c r="F38" i="35"/>
  <c r="E38" i="35"/>
  <c r="D38" i="35"/>
  <c r="C38" i="35"/>
  <c r="B38" i="35"/>
  <c r="F37" i="35"/>
  <c r="E37" i="35"/>
  <c r="D37" i="35"/>
  <c r="C37" i="35"/>
  <c r="B37" i="35"/>
  <c r="F36" i="35"/>
  <c r="E36" i="35"/>
  <c r="D36" i="35"/>
  <c r="C36" i="35"/>
  <c r="B36" i="35"/>
  <c r="F35" i="35"/>
  <c r="E35" i="35"/>
  <c r="D35" i="35"/>
  <c r="C35" i="35"/>
  <c r="B35" i="35"/>
  <c r="F34" i="35"/>
  <c r="E34" i="35"/>
  <c r="D34" i="35"/>
  <c r="C34" i="35"/>
  <c r="B34" i="35"/>
  <c r="F33" i="35"/>
  <c r="E33" i="35"/>
  <c r="D33" i="35"/>
  <c r="C33" i="35"/>
  <c r="B33" i="35"/>
  <c r="F32" i="35"/>
  <c r="E32" i="35"/>
  <c r="D32" i="35"/>
  <c r="C32" i="35"/>
  <c r="B32" i="35"/>
  <c r="F31" i="35"/>
  <c r="E31" i="35"/>
  <c r="D31" i="35"/>
  <c r="C31" i="35"/>
  <c r="B31" i="35"/>
  <c r="F30" i="35"/>
  <c r="E30" i="35"/>
  <c r="D30" i="35"/>
  <c r="C30" i="35"/>
  <c r="B30" i="35"/>
  <c r="F29" i="35"/>
  <c r="E29" i="35"/>
  <c r="D29" i="35"/>
  <c r="C29" i="35"/>
  <c r="B29" i="35"/>
  <c r="K27" i="35"/>
  <c r="J27" i="35"/>
  <c r="I27" i="35"/>
  <c r="H27" i="35"/>
  <c r="G27" i="35"/>
  <c r="K26" i="35"/>
  <c r="J26" i="35"/>
  <c r="I26" i="35"/>
  <c r="H26" i="35"/>
  <c r="G26" i="35"/>
  <c r="K25" i="35"/>
  <c r="J25" i="35"/>
  <c r="I25" i="35"/>
  <c r="H25" i="35"/>
  <c r="G25" i="35"/>
  <c r="K24" i="35"/>
  <c r="J24" i="35"/>
  <c r="I24" i="35"/>
  <c r="H24" i="35"/>
  <c r="G24" i="35"/>
  <c r="K23" i="35"/>
  <c r="J23" i="35"/>
  <c r="I23" i="35"/>
  <c r="H23" i="35"/>
  <c r="G23" i="35"/>
  <c r="K22" i="35"/>
  <c r="J22" i="35"/>
  <c r="I22" i="35"/>
  <c r="H22" i="35"/>
  <c r="G22" i="35"/>
  <c r="K21" i="35"/>
  <c r="J21" i="35"/>
  <c r="I21" i="35"/>
  <c r="H21" i="35"/>
  <c r="G21" i="35"/>
  <c r="K20" i="35"/>
  <c r="J20" i="35"/>
  <c r="I20" i="35"/>
  <c r="H20" i="35"/>
  <c r="G20" i="35"/>
  <c r="K19" i="35"/>
  <c r="J19" i="35"/>
  <c r="I19" i="35"/>
  <c r="H19" i="35"/>
  <c r="G19" i="35"/>
  <c r="K18" i="35"/>
  <c r="J18" i="35"/>
  <c r="I18" i="35"/>
  <c r="H18" i="35"/>
  <c r="G18" i="35"/>
  <c r="K17" i="35"/>
  <c r="J17" i="35"/>
  <c r="I17" i="35"/>
  <c r="H17" i="35"/>
  <c r="G17" i="35"/>
  <c r="K16" i="35"/>
  <c r="J16" i="35"/>
  <c r="I16" i="35"/>
  <c r="H16" i="35"/>
  <c r="G16" i="35"/>
  <c r="K15" i="35"/>
  <c r="J15" i="35"/>
  <c r="I15" i="35"/>
  <c r="H15" i="35"/>
  <c r="G15" i="35"/>
  <c r="K14" i="35"/>
  <c r="J14" i="35"/>
  <c r="I14" i="35"/>
  <c r="H14" i="35"/>
  <c r="G14" i="35"/>
  <c r="K13" i="35"/>
  <c r="J13" i="35"/>
  <c r="I13" i="35"/>
  <c r="H13" i="35"/>
  <c r="G13" i="35"/>
  <c r="K12" i="35"/>
  <c r="J12" i="35"/>
  <c r="I12" i="35"/>
  <c r="H12" i="35"/>
  <c r="G12" i="35"/>
  <c r="K11" i="35"/>
  <c r="J11" i="35"/>
  <c r="I11" i="35"/>
  <c r="H11" i="35"/>
  <c r="G11" i="35"/>
  <c r="K10" i="35"/>
  <c r="J10" i="35"/>
  <c r="I10" i="35"/>
  <c r="H10" i="35"/>
  <c r="G10" i="35"/>
  <c r="K9" i="35"/>
  <c r="J9" i="35"/>
  <c r="I9" i="35"/>
  <c r="H9" i="35"/>
  <c r="G9" i="35"/>
  <c r="K8" i="35"/>
  <c r="J8" i="35"/>
  <c r="I8" i="35"/>
  <c r="H8" i="35"/>
  <c r="G8" i="35"/>
  <c r="K7" i="35"/>
  <c r="J7" i="35"/>
  <c r="I7" i="35"/>
  <c r="H7" i="35"/>
  <c r="G7" i="35"/>
  <c r="K6" i="35"/>
  <c r="J6" i="35"/>
  <c r="I6" i="35"/>
  <c r="H6" i="35"/>
  <c r="G6" i="35"/>
  <c r="K76" i="34"/>
  <c r="J76" i="34"/>
  <c r="I76" i="34"/>
  <c r="H76" i="34"/>
  <c r="G76" i="34"/>
  <c r="K75" i="34"/>
  <c r="J75" i="34"/>
  <c r="I75" i="34"/>
  <c r="H75" i="34"/>
  <c r="G75" i="34"/>
  <c r="K74" i="34"/>
  <c r="J74" i="34"/>
  <c r="I74" i="34"/>
  <c r="H74" i="34"/>
  <c r="G74" i="34"/>
  <c r="K73" i="34"/>
  <c r="J73" i="34"/>
  <c r="I73" i="34"/>
  <c r="H73" i="34"/>
  <c r="G73" i="34"/>
  <c r="K72" i="34"/>
  <c r="J72" i="34"/>
  <c r="I72" i="34"/>
  <c r="H72" i="34"/>
  <c r="G72" i="34"/>
  <c r="K71" i="34"/>
  <c r="J71" i="34"/>
  <c r="I71" i="34"/>
  <c r="H71" i="34"/>
  <c r="G71" i="34"/>
  <c r="K70" i="34"/>
  <c r="J70" i="34"/>
  <c r="I70" i="34"/>
  <c r="H70" i="34"/>
  <c r="G70" i="34"/>
  <c r="K69" i="34"/>
  <c r="J69" i="34"/>
  <c r="I69" i="34"/>
  <c r="H69" i="34"/>
  <c r="G69" i="34"/>
  <c r="K68" i="34"/>
  <c r="J68" i="34"/>
  <c r="I68" i="34"/>
  <c r="H68" i="34"/>
  <c r="G68" i="34"/>
  <c r="K67" i="34"/>
  <c r="J67" i="34"/>
  <c r="I67" i="34"/>
  <c r="H67" i="34"/>
  <c r="G67" i="34"/>
  <c r="K66" i="34"/>
  <c r="J66" i="34"/>
  <c r="I66" i="34"/>
  <c r="H66" i="34"/>
  <c r="G66" i="34"/>
  <c r="K65" i="34"/>
  <c r="J65" i="34"/>
  <c r="I65" i="34"/>
  <c r="H65" i="34"/>
  <c r="G65" i="34"/>
  <c r="K64" i="34"/>
  <c r="J64" i="34"/>
  <c r="I64" i="34"/>
  <c r="H64" i="34"/>
  <c r="G64" i="34"/>
  <c r="K63" i="34"/>
  <c r="J63" i="34"/>
  <c r="I63" i="34"/>
  <c r="H63" i="34"/>
  <c r="G63" i="34"/>
  <c r="K62" i="34"/>
  <c r="J62" i="34"/>
  <c r="I62" i="34"/>
  <c r="H62" i="34"/>
  <c r="G62" i="34"/>
  <c r="K21" i="34"/>
  <c r="J21" i="34"/>
  <c r="I21" i="34"/>
  <c r="H21" i="34"/>
  <c r="G21" i="34"/>
  <c r="K20" i="34"/>
  <c r="J20" i="34"/>
  <c r="I20" i="34"/>
  <c r="H20" i="34"/>
  <c r="G20" i="34"/>
  <c r="K19" i="34"/>
  <c r="J19" i="34"/>
  <c r="I19" i="34"/>
  <c r="H19" i="34"/>
  <c r="G19" i="34"/>
  <c r="K18" i="34"/>
  <c r="J18" i="34"/>
  <c r="I18" i="34"/>
  <c r="H18" i="34"/>
  <c r="G18" i="34"/>
  <c r="K17" i="34"/>
  <c r="J17" i="34"/>
  <c r="I17" i="34"/>
  <c r="H17" i="34"/>
  <c r="G17" i="34"/>
  <c r="K16" i="34"/>
  <c r="J16" i="34"/>
  <c r="I16" i="34"/>
  <c r="H16" i="34"/>
  <c r="G16" i="34"/>
  <c r="K15" i="34"/>
  <c r="J15" i="34"/>
  <c r="I15" i="34"/>
  <c r="H15" i="34"/>
  <c r="G15" i="34"/>
  <c r="K14" i="34"/>
  <c r="J14" i="34"/>
  <c r="I14" i="34"/>
  <c r="H14" i="34"/>
  <c r="G14" i="34"/>
  <c r="K13" i="34"/>
  <c r="J13" i="34"/>
  <c r="I13" i="34"/>
  <c r="H13" i="34"/>
  <c r="G13" i="34"/>
  <c r="K12" i="34"/>
  <c r="J12" i="34"/>
  <c r="I12" i="34"/>
  <c r="H12" i="34"/>
  <c r="G12" i="34"/>
  <c r="K11" i="34"/>
  <c r="J11" i="34"/>
  <c r="I11" i="34"/>
  <c r="H11" i="34"/>
  <c r="G11" i="34"/>
  <c r="K10" i="34"/>
  <c r="J10" i="34"/>
  <c r="I10" i="34"/>
  <c r="H10" i="34"/>
  <c r="G10" i="34"/>
  <c r="K9" i="34"/>
  <c r="J9" i="34"/>
  <c r="I9" i="34"/>
  <c r="H9" i="34"/>
  <c r="G9" i="34"/>
  <c r="K8" i="34"/>
  <c r="J8" i="34"/>
  <c r="I8" i="34"/>
  <c r="H8" i="34"/>
  <c r="G8" i="34"/>
  <c r="K7" i="34"/>
  <c r="J7" i="34"/>
  <c r="I7" i="34"/>
  <c r="H7" i="34"/>
  <c r="G7" i="34"/>
  <c r="K6" i="34"/>
  <c r="J6" i="34"/>
  <c r="I6" i="34"/>
  <c r="H6" i="34"/>
  <c r="G6" i="34"/>
  <c r="K86" i="33"/>
  <c r="J86" i="33"/>
  <c r="I86" i="33"/>
  <c r="H86" i="33"/>
  <c r="G86" i="33"/>
  <c r="K85" i="33"/>
  <c r="J85" i="33"/>
  <c r="I85" i="33"/>
  <c r="H85" i="33"/>
  <c r="G85" i="33"/>
  <c r="K84" i="33"/>
  <c r="J84" i="33"/>
  <c r="I84" i="33"/>
  <c r="H84" i="33"/>
  <c r="G84" i="33"/>
  <c r="K83" i="33"/>
  <c r="J83" i="33"/>
  <c r="I83" i="33"/>
  <c r="H83" i="33"/>
  <c r="G83" i="33"/>
  <c r="K82" i="33"/>
  <c r="J82" i="33"/>
  <c r="I82" i="33"/>
  <c r="H82" i="33"/>
  <c r="G82" i="33"/>
  <c r="K81" i="33"/>
  <c r="J81" i="33"/>
  <c r="I81" i="33"/>
  <c r="H81" i="33"/>
  <c r="G81" i="33"/>
  <c r="K80" i="33"/>
  <c r="J80" i="33"/>
  <c r="I80" i="33"/>
  <c r="H80" i="33"/>
  <c r="G80" i="33"/>
  <c r="K79" i="33"/>
  <c r="J79" i="33"/>
  <c r="I79" i="33"/>
  <c r="H79" i="33"/>
  <c r="G79" i="33"/>
  <c r="K78" i="33"/>
  <c r="J78" i="33"/>
  <c r="I78" i="33"/>
  <c r="H78" i="33"/>
  <c r="G78" i="33"/>
  <c r="K77" i="33"/>
  <c r="J77" i="33"/>
  <c r="I77" i="33"/>
  <c r="H77" i="33"/>
  <c r="G77" i="33"/>
  <c r="K76" i="33"/>
  <c r="J76" i="33"/>
  <c r="I76" i="33"/>
  <c r="H76" i="33"/>
  <c r="G76" i="33"/>
  <c r="K75" i="33"/>
  <c r="J75" i="33"/>
  <c r="I75" i="33"/>
  <c r="H75" i="33"/>
  <c r="G75" i="33"/>
  <c r="K74" i="33"/>
  <c r="J74" i="33"/>
  <c r="I74" i="33"/>
  <c r="H74" i="33"/>
  <c r="G74" i="33"/>
  <c r="K73" i="33"/>
  <c r="J73" i="33"/>
  <c r="I73" i="33"/>
  <c r="H73" i="33"/>
  <c r="G73" i="33"/>
  <c r="K72" i="33"/>
  <c r="J72" i="33"/>
  <c r="I72" i="33"/>
  <c r="H72" i="33"/>
  <c r="G72" i="33"/>
  <c r="K71" i="33"/>
  <c r="J71" i="33"/>
  <c r="I71" i="33"/>
  <c r="H71" i="33"/>
  <c r="G71" i="33"/>
  <c r="K70" i="33"/>
  <c r="J70" i="33"/>
  <c r="I70" i="33"/>
  <c r="H70" i="33"/>
  <c r="G70" i="33"/>
  <c r="K69" i="33"/>
  <c r="J69" i="33"/>
  <c r="I69" i="33"/>
  <c r="H69" i="33"/>
  <c r="G69" i="33"/>
  <c r="K68" i="33"/>
  <c r="J68" i="33"/>
  <c r="I68" i="33"/>
  <c r="H68" i="33"/>
  <c r="G68" i="33"/>
  <c r="K67" i="33"/>
  <c r="J67" i="33"/>
  <c r="I67" i="33"/>
  <c r="H67" i="33"/>
  <c r="G67" i="33"/>
  <c r="F58" i="33"/>
  <c r="E58" i="33"/>
  <c r="D58" i="33"/>
  <c r="C58" i="33"/>
  <c r="B58" i="33"/>
  <c r="F57" i="33"/>
  <c r="E57" i="33"/>
  <c r="D57" i="33"/>
  <c r="C57" i="33"/>
  <c r="B57" i="33"/>
  <c r="F56" i="33"/>
  <c r="E56" i="33"/>
  <c r="D56" i="33"/>
  <c r="C56" i="33"/>
  <c r="B56" i="33"/>
  <c r="F55" i="33"/>
  <c r="E55" i="33"/>
  <c r="D55" i="33"/>
  <c r="C55" i="33"/>
  <c r="B55" i="33"/>
  <c r="F54" i="33"/>
  <c r="E54" i="33"/>
  <c r="D54" i="33"/>
  <c r="C54" i="33"/>
  <c r="B54" i="33"/>
  <c r="F53" i="33"/>
  <c r="E53" i="33"/>
  <c r="D53" i="33"/>
  <c r="C53" i="33"/>
  <c r="B53" i="33"/>
  <c r="F52" i="33"/>
  <c r="E52" i="33"/>
  <c r="D52" i="33"/>
  <c r="C52" i="33"/>
  <c r="B52" i="33"/>
  <c r="F51" i="33"/>
  <c r="E51" i="33"/>
  <c r="D51" i="33"/>
  <c r="C51" i="33"/>
  <c r="B51" i="33"/>
  <c r="F50" i="33"/>
  <c r="E50" i="33"/>
  <c r="D50" i="33"/>
  <c r="C50" i="33"/>
  <c r="B50" i="33"/>
  <c r="F49" i="33"/>
  <c r="E49" i="33"/>
  <c r="D49" i="33"/>
  <c r="C49" i="33"/>
  <c r="B49" i="33"/>
  <c r="F48" i="33"/>
  <c r="E48" i="33"/>
  <c r="D48" i="33"/>
  <c r="C48" i="33"/>
  <c r="B48" i="33"/>
  <c r="F47" i="33"/>
  <c r="E47" i="33"/>
  <c r="D47" i="33"/>
  <c r="C47" i="33"/>
  <c r="B47" i="33"/>
  <c r="F46" i="33"/>
  <c r="E46" i="33"/>
  <c r="D46" i="33"/>
  <c r="C46" i="33"/>
  <c r="B46" i="33"/>
  <c r="F45" i="33"/>
  <c r="E45" i="33"/>
  <c r="D45" i="33"/>
  <c r="C45" i="33"/>
  <c r="B45" i="33"/>
  <c r="F44" i="33"/>
  <c r="E44" i="33"/>
  <c r="D44" i="33"/>
  <c r="C44" i="33"/>
  <c r="B44" i="33"/>
  <c r="F43" i="33"/>
  <c r="E43" i="33"/>
  <c r="D43" i="33"/>
  <c r="C43" i="33"/>
  <c r="B43" i="33"/>
  <c r="F42" i="33"/>
  <c r="E42" i="33"/>
  <c r="D42" i="33"/>
  <c r="C42" i="33"/>
  <c r="B42" i="33"/>
  <c r="F41" i="33"/>
  <c r="E41" i="33"/>
  <c r="D41" i="33"/>
  <c r="C41" i="33"/>
  <c r="B41" i="33"/>
  <c r="F40" i="33"/>
  <c r="E40" i="33"/>
  <c r="D40" i="33"/>
  <c r="C40" i="33"/>
  <c r="B40" i="33"/>
  <c r="F39" i="33"/>
  <c r="E39" i="33"/>
  <c r="D39" i="33"/>
  <c r="C39" i="33"/>
  <c r="B39" i="33"/>
  <c r="F38" i="33"/>
  <c r="E38" i="33"/>
  <c r="D38" i="33"/>
  <c r="C38" i="33"/>
  <c r="B38" i="33"/>
  <c r="F37" i="33"/>
  <c r="E37" i="33"/>
  <c r="D37" i="33"/>
  <c r="C37" i="33"/>
  <c r="B37" i="33"/>
  <c r="F36" i="33"/>
  <c r="E36" i="33"/>
  <c r="D36" i="33"/>
  <c r="C36" i="33"/>
  <c r="B36" i="33"/>
  <c r="F35" i="33"/>
  <c r="E35" i="33"/>
  <c r="D35" i="33"/>
  <c r="C35" i="33"/>
  <c r="B35" i="33"/>
  <c r="F34" i="33"/>
  <c r="E34" i="33"/>
  <c r="D34" i="33"/>
  <c r="C34" i="33"/>
  <c r="B34" i="33"/>
  <c r="F33" i="33"/>
  <c r="E33" i="33"/>
  <c r="D33" i="33"/>
  <c r="C33" i="33"/>
  <c r="B33" i="33"/>
  <c r="F32" i="33"/>
  <c r="E32" i="33"/>
  <c r="D32" i="33"/>
  <c r="C32" i="33"/>
  <c r="B32" i="33"/>
  <c r="F31" i="33"/>
  <c r="E31" i="33"/>
  <c r="D31" i="33"/>
  <c r="C31" i="33"/>
  <c r="B31" i="33"/>
  <c r="F30" i="33"/>
  <c r="E30" i="33"/>
  <c r="D30" i="33"/>
  <c r="C30" i="33"/>
  <c r="B30" i="33"/>
  <c r="F29" i="33"/>
  <c r="E29" i="33"/>
  <c r="D29" i="33"/>
  <c r="C29" i="33"/>
  <c r="B29" i="33"/>
  <c r="F28" i="33"/>
  <c r="E28" i="33"/>
  <c r="D28" i="33"/>
  <c r="C28" i="33"/>
  <c r="B28" i="33"/>
  <c r="K26" i="33"/>
  <c r="J26" i="33"/>
  <c r="I26" i="33"/>
  <c r="H26" i="33"/>
  <c r="G26" i="33"/>
  <c r="K25" i="33"/>
  <c r="J25" i="33"/>
  <c r="I25" i="33"/>
  <c r="H25" i="33"/>
  <c r="G25" i="33"/>
  <c r="K24" i="33"/>
  <c r="J24" i="33"/>
  <c r="I24" i="33"/>
  <c r="H24" i="33"/>
  <c r="G24" i="33"/>
  <c r="K23" i="33"/>
  <c r="J23" i="33"/>
  <c r="I23" i="33"/>
  <c r="H23" i="33"/>
  <c r="G23" i="33"/>
  <c r="K22" i="33"/>
  <c r="J22" i="33"/>
  <c r="I22" i="33"/>
  <c r="H22" i="33"/>
  <c r="G22" i="33"/>
  <c r="K21" i="33"/>
  <c r="J21" i="33"/>
  <c r="I21" i="33"/>
  <c r="H21" i="33"/>
  <c r="G21" i="33"/>
  <c r="K20" i="33"/>
  <c r="J20" i="33"/>
  <c r="I20" i="33"/>
  <c r="H20" i="33"/>
  <c r="G20" i="33"/>
  <c r="K19" i="33"/>
  <c r="J19" i="33"/>
  <c r="I19" i="33"/>
  <c r="H19" i="33"/>
  <c r="G19" i="33"/>
  <c r="K18" i="33"/>
  <c r="J18" i="33"/>
  <c r="I18" i="33"/>
  <c r="H18" i="33"/>
  <c r="G18" i="33"/>
  <c r="K17" i="33"/>
  <c r="J17" i="33"/>
  <c r="I17" i="33"/>
  <c r="H17" i="33"/>
  <c r="G17" i="33"/>
  <c r="K16" i="33"/>
  <c r="J16" i="33"/>
  <c r="I16" i="33"/>
  <c r="H16" i="33"/>
  <c r="G16" i="33"/>
  <c r="K15" i="33"/>
  <c r="J15" i="33"/>
  <c r="I15" i="33"/>
  <c r="H15" i="33"/>
  <c r="G15" i="33"/>
  <c r="K14" i="33"/>
  <c r="J14" i="33"/>
  <c r="I14" i="33"/>
  <c r="H14" i="33"/>
  <c r="G14" i="33"/>
  <c r="K13" i="33"/>
  <c r="J13" i="33"/>
  <c r="I13" i="33"/>
  <c r="H13" i="33"/>
  <c r="G13" i="33"/>
  <c r="K12" i="33"/>
  <c r="J12" i="33"/>
  <c r="I12" i="33"/>
  <c r="H12" i="33"/>
  <c r="G12" i="33"/>
  <c r="K11" i="33"/>
  <c r="J11" i="33"/>
  <c r="I11" i="33"/>
  <c r="H11" i="33"/>
  <c r="G11" i="33"/>
  <c r="K10" i="33"/>
  <c r="J10" i="33"/>
  <c r="I10" i="33"/>
  <c r="H10" i="33"/>
  <c r="G10" i="33"/>
  <c r="K9" i="33"/>
  <c r="J9" i="33"/>
  <c r="I9" i="33"/>
  <c r="H9" i="33"/>
  <c r="G9" i="33"/>
  <c r="K8" i="33"/>
  <c r="J8" i="33"/>
  <c r="I8" i="33"/>
  <c r="H8" i="33"/>
  <c r="G8" i="33"/>
  <c r="K7" i="33"/>
  <c r="J7" i="33"/>
  <c r="I7" i="33"/>
  <c r="H7" i="33"/>
  <c r="G7" i="33"/>
  <c r="K6" i="33"/>
  <c r="J6" i="33"/>
  <c r="I6" i="33"/>
  <c r="H6" i="33"/>
  <c r="G6" i="33"/>
  <c r="K87" i="32"/>
  <c r="J87" i="32"/>
  <c r="I87" i="32"/>
  <c r="H87" i="32"/>
  <c r="G87" i="32"/>
  <c r="K86" i="32"/>
  <c r="J86" i="32"/>
  <c r="I86" i="32"/>
  <c r="H86" i="32"/>
  <c r="G86" i="32"/>
  <c r="K85" i="32"/>
  <c r="J85" i="32"/>
  <c r="I85" i="32"/>
  <c r="H85" i="32"/>
  <c r="G85" i="32"/>
  <c r="K84" i="32"/>
  <c r="J84" i="32"/>
  <c r="I84" i="32"/>
  <c r="H84" i="32"/>
  <c r="G84" i="32"/>
  <c r="K83" i="32"/>
  <c r="J83" i="32"/>
  <c r="I83" i="32"/>
  <c r="H83" i="32"/>
  <c r="G83" i="32"/>
  <c r="K82" i="32"/>
  <c r="J82" i="32"/>
  <c r="I82" i="32"/>
  <c r="H82" i="32"/>
  <c r="G82" i="32"/>
  <c r="K81" i="32"/>
  <c r="J81" i="32"/>
  <c r="I81" i="32"/>
  <c r="H81" i="32"/>
  <c r="G81" i="32"/>
  <c r="K80" i="32"/>
  <c r="J80" i="32"/>
  <c r="I80" i="32"/>
  <c r="H80" i="32"/>
  <c r="G80" i="32"/>
  <c r="K79" i="32"/>
  <c r="J79" i="32"/>
  <c r="I79" i="32"/>
  <c r="H79" i="32"/>
  <c r="G79" i="32"/>
  <c r="K78" i="32"/>
  <c r="J78" i="32"/>
  <c r="I78" i="32"/>
  <c r="H78" i="32"/>
  <c r="G78" i="32"/>
  <c r="K77" i="32"/>
  <c r="J77" i="32"/>
  <c r="I77" i="32"/>
  <c r="H77" i="32"/>
  <c r="G77" i="32"/>
  <c r="K76" i="32"/>
  <c r="J76" i="32"/>
  <c r="I76" i="32"/>
  <c r="H76" i="32"/>
  <c r="G76" i="32"/>
  <c r="K75" i="32"/>
  <c r="J75" i="32"/>
  <c r="I75" i="32"/>
  <c r="H75" i="32"/>
  <c r="G75" i="32"/>
  <c r="K74" i="32"/>
  <c r="J74" i="32"/>
  <c r="I74" i="32"/>
  <c r="H74" i="32"/>
  <c r="G74" i="32"/>
  <c r="K73" i="32"/>
  <c r="J73" i="32"/>
  <c r="I73" i="32"/>
  <c r="H73" i="32"/>
  <c r="G73" i="32"/>
  <c r="K72" i="32"/>
  <c r="J72" i="32"/>
  <c r="I72" i="32"/>
  <c r="H72" i="32"/>
  <c r="G72" i="32"/>
  <c r="K71" i="32"/>
  <c r="J71" i="32"/>
  <c r="I71" i="32"/>
  <c r="H71" i="32"/>
  <c r="G71" i="32"/>
  <c r="K70" i="32"/>
  <c r="J70" i="32"/>
  <c r="I70" i="32"/>
  <c r="H70" i="32"/>
  <c r="G70" i="32"/>
  <c r="K69" i="32"/>
  <c r="J69" i="32"/>
  <c r="I69" i="32"/>
  <c r="H69" i="32"/>
  <c r="G69" i="32"/>
  <c r="K68" i="32"/>
  <c r="J68" i="32"/>
  <c r="I68" i="32"/>
  <c r="H68" i="32"/>
  <c r="G68" i="32"/>
  <c r="K67" i="32"/>
  <c r="J67" i="32"/>
  <c r="I67" i="32"/>
  <c r="H67" i="32"/>
  <c r="G67" i="32"/>
  <c r="F58" i="32"/>
  <c r="E58" i="32"/>
  <c r="D58" i="32"/>
  <c r="C58" i="32"/>
  <c r="B58" i="32"/>
  <c r="F57" i="32"/>
  <c r="E57" i="32"/>
  <c r="D57" i="32"/>
  <c r="C57" i="32"/>
  <c r="B57" i="32"/>
  <c r="F56" i="32"/>
  <c r="E56" i="32"/>
  <c r="D56" i="32"/>
  <c r="C56" i="32"/>
  <c r="B56" i="32"/>
  <c r="F55" i="32"/>
  <c r="E55" i="32"/>
  <c r="D55" i="32"/>
  <c r="C55" i="32"/>
  <c r="B55" i="32"/>
  <c r="F54" i="32"/>
  <c r="E54" i="32"/>
  <c r="D54" i="32"/>
  <c r="C54" i="32"/>
  <c r="B54" i="32"/>
  <c r="F53" i="32"/>
  <c r="E53" i="32"/>
  <c r="D53" i="32"/>
  <c r="C53" i="32"/>
  <c r="B53" i="32"/>
  <c r="F52" i="32"/>
  <c r="E52" i="32"/>
  <c r="D52" i="32"/>
  <c r="C52" i="32"/>
  <c r="B52" i="32"/>
  <c r="F51" i="32"/>
  <c r="E51" i="32"/>
  <c r="D51" i="32"/>
  <c r="C51" i="32"/>
  <c r="B51" i="32"/>
  <c r="F50" i="32"/>
  <c r="E50" i="32"/>
  <c r="D50" i="32"/>
  <c r="C50" i="32"/>
  <c r="B50" i="32"/>
  <c r="F49" i="32"/>
  <c r="E49" i="32"/>
  <c r="D49" i="32"/>
  <c r="C49" i="32"/>
  <c r="B49" i="32"/>
  <c r="F48" i="32"/>
  <c r="E48" i="32"/>
  <c r="D48" i="32"/>
  <c r="C48" i="32"/>
  <c r="B48" i="32"/>
  <c r="F47" i="32"/>
  <c r="E47" i="32"/>
  <c r="D47" i="32"/>
  <c r="C47" i="32"/>
  <c r="B47" i="32"/>
  <c r="F46" i="32"/>
  <c r="E46" i="32"/>
  <c r="D46" i="32"/>
  <c r="C46" i="32"/>
  <c r="B46" i="32"/>
  <c r="F45" i="32"/>
  <c r="E45" i="32"/>
  <c r="D45" i="32"/>
  <c r="C45" i="32"/>
  <c r="B45" i="32"/>
  <c r="F44" i="32"/>
  <c r="E44" i="32"/>
  <c r="D44" i="32"/>
  <c r="C44" i="32"/>
  <c r="B44" i="32"/>
  <c r="F43" i="32"/>
  <c r="E43" i="32"/>
  <c r="D43" i="32"/>
  <c r="C43" i="32"/>
  <c r="B43" i="32"/>
  <c r="F42" i="32"/>
  <c r="E42" i="32"/>
  <c r="D42" i="32"/>
  <c r="C42" i="32"/>
  <c r="B42" i="32"/>
  <c r="F41" i="32"/>
  <c r="E41" i="32"/>
  <c r="D41" i="32"/>
  <c r="C41" i="32"/>
  <c r="B41" i="32"/>
  <c r="F40" i="32"/>
  <c r="E40" i="32"/>
  <c r="D40" i="32"/>
  <c r="C40" i="32"/>
  <c r="B40" i="32"/>
  <c r="F39" i="32"/>
  <c r="E39" i="32"/>
  <c r="D39" i="32"/>
  <c r="C39" i="32"/>
  <c r="B39" i="32"/>
  <c r="F38" i="32"/>
  <c r="E38" i="32"/>
  <c r="D38" i="32"/>
  <c r="C38" i="32"/>
  <c r="B38" i="32"/>
  <c r="F37" i="32"/>
  <c r="E37" i="32"/>
  <c r="D37" i="32"/>
  <c r="C37" i="32"/>
  <c r="B37" i="32"/>
  <c r="F36" i="32"/>
  <c r="E36" i="32"/>
  <c r="D36" i="32"/>
  <c r="C36" i="32"/>
  <c r="B36" i="32"/>
  <c r="F35" i="32"/>
  <c r="E35" i="32"/>
  <c r="D35" i="32"/>
  <c r="C35" i="32"/>
  <c r="B35" i="32"/>
  <c r="F34" i="32"/>
  <c r="E34" i="32"/>
  <c r="D34" i="32"/>
  <c r="C34" i="32"/>
  <c r="B34" i="32"/>
  <c r="F33" i="32"/>
  <c r="E33" i="32"/>
  <c r="D33" i="32"/>
  <c r="C33" i="32"/>
  <c r="B33" i="32"/>
  <c r="F32" i="32"/>
  <c r="E32" i="32"/>
  <c r="D32" i="32"/>
  <c r="C32" i="32"/>
  <c r="B32" i="32"/>
  <c r="F31" i="32"/>
  <c r="E31" i="32"/>
  <c r="D31" i="32"/>
  <c r="C31" i="32"/>
  <c r="B31" i="32"/>
  <c r="F30" i="32"/>
  <c r="E30" i="32"/>
  <c r="D30" i="32"/>
  <c r="C30" i="32"/>
  <c r="B30" i="32"/>
  <c r="F29" i="32"/>
  <c r="E29" i="32"/>
  <c r="D29" i="32"/>
  <c r="C29" i="32"/>
  <c r="B29"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2" i="32"/>
  <c r="J22" i="32"/>
  <c r="I22" i="32"/>
  <c r="H22" i="32"/>
  <c r="G22" i="32"/>
  <c r="K21" i="32"/>
  <c r="J21" i="32"/>
  <c r="I21" i="32"/>
  <c r="H21" i="32"/>
  <c r="G21"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13" i="32"/>
  <c r="J13" i="32"/>
  <c r="I13" i="32"/>
  <c r="H13" i="32"/>
  <c r="G13" i="32"/>
  <c r="K12" i="32"/>
  <c r="J12" i="32"/>
  <c r="I12" i="32"/>
  <c r="H12" i="32"/>
  <c r="G12" i="32"/>
  <c r="K11" i="32"/>
  <c r="J11" i="32"/>
  <c r="I11" i="32"/>
  <c r="H11" i="32"/>
  <c r="G11" i="32"/>
  <c r="K10" i="32"/>
  <c r="J10" i="32"/>
  <c r="I10" i="32"/>
  <c r="H10" i="32"/>
  <c r="G10" i="32"/>
  <c r="K9" i="32"/>
  <c r="J9" i="32"/>
  <c r="I9" i="32"/>
  <c r="H9" i="32"/>
  <c r="G9" i="32"/>
  <c r="K8" i="32"/>
  <c r="J8" i="32"/>
  <c r="I8" i="32"/>
  <c r="H8" i="32"/>
  <c r="G8" i="32"/>
  <c r="K7" i="32"/>
  <c r="J7" i="32"/>
  <c r="I7" i="32"/>
  <c r="H7" i="32"/>
  <c r="G7" i="32"/>
  <c r="K6" i="32"/>
  <c r="J6" i="32"/>
  <c r="I6" i="32"/>
  <c r="H6" i="32"/>
  <c r="G6" i="32"/>
  <c r="K83" i="31"/>
  <c r="J83" i="31"/>
  <c r="I83" i="31"/>
  <c r="H83" i="31"/>
  <c r="G83" i="31"/>
  <c r="A83" i="31"/>
  <c r="K82" i="31"/>
  <c r="J82" i="31"/>
  <c r="I82" i="31"/>
  <c r="H82" i="31"/>
  <c r="G82" i="31"/>
  <c r="A82" i="31"/>
  <c r="K81" i="31"/>
  <c r="J81" i="31"/>
  <c r="I81" i="31"/>
  <c r="H81" i="31"/>
  <c r="G81" i="31"/>
  <c r="A81" i="31"/>
  <c r="K80" i="31"/>
  <c r="J80" i="31"/>
  <c r="I80" i="31"/>
  <c r="H80" i="31"/>
  <c r="G80" i="31"/>
  <c r="A80" i="31"/>
  <c r="K79" i="31"/>
  <c r="J79" i="31"/>
  <c r="I79" i="31"/>
  <c r="H79" i="31"/>
  <c r="G79" i="31"/>
  <c r="A79" i="31"/>
  <c r="K78" i="31"/>
  <c r="J78" i="31"/>
  <c r="I78" i="31"/>
  <c r="H78" i="31"/>
  <c r="G78" i="31"/>
  <c r="A78" i="31"/>
  <c r="K77" i="31"/>
  <c r="J77" i="31"/>
  <c r="I77" i="31"/>
  <c r="H77" i="31"/>
  <c r="G77" i="31"/>
  <c r="A77" i="31"/>
  <c r="K76" i="31"/>
  <c r="J76" i="31"/>
  <c r="I76" i="31"/>
  <c r="H76" i="31"/>
  <c r="G76" i="31"/>
  <c r="A76" i="31"/>
  <c r="K75" i="31"/>
  <c r="J75" i="31"/>
  <c r="I75" i="31"/>
  <c r="H75" i="31"/>
  <c r="G75" i="31"/>
  <c r="A75" i="31"/>
  <c r="K74" i="31"/>
  <c r="J74" i="31"/>
  <c r="I74" i="31"/>
  <c r="H74" i="31"/>
  <c r="G74" i="31"/>
  <c r="A74" i="31"/>
  <c r="K73" i="31"/>
  <c r="J73" i="31"/>
  <c r="I73" i="31"/>
  <c r="H73" i="31"/>
  <c r="G73" i="31"/>
  <c r="A73" i="31"/>
  <c r="K72" i="31"/>
  <c r="J72" i="31"/>
  <c r="I72" i="31"/>
  <c r="H72" i="31"/>
  <c r="G72" i="31"/>
  <c r="A72" i="31"/>
  <c r="K71" i="31"/>
  <c r="J71" i="31"/>
  <c r="I71" i="31"/>
  <c r="H71" i="31"/>
  <c r="G71" i="31"/>
  <c r="A71" i="31"/>
  <c r="K70" i="31"/>
  <c r="J70" i="31"/>
  <c r="I70" i="31"/>
  <c r="H70" i="31"/>
  <c r="G70" i="31"/>
  <c r="A70" i="31"/>
  <c r="K69" i="31"/>
  <c r="J69" i="31"/>
  <c r="I69" i="31"/>
  <c r="H69" i="31"/>
  <c r="G69" i="31"/>
  <c r="A69" i="31"/>
  <c r="K68" i="31"/>
  <c r="J68" i="31"/>
  <c r="I68" i="31"/>
  <c r="H68" i="31"/>
  <c r="G68" i="31"/>
  <c r="A68" i="31"/>
  <c r="K67" i="31"/>
  <c r="J67" i="31"/>
  <c r="I67" i="31"/>
  <c r="H67" i="31"/>
  <c r="G67" i="31"/>
  <c r="A67" i="31"/>
  <c r="K66" i="31"/>
  <c r="J66" i="31"/>
  <c r="I66" i="31"/>
  <c r="H66" i="31"/>
  <c r="G66" i="31"/>
  <c r="A66" i="31"/>
  <c r="K65" i="31"/>
  <c r="J65" i="31"/>
  <c r="I65" i="31"/>
  <c r="H65" i="31"/>
  <c r="G65" i="31"/>
  <c r="A65" i="31"/>
  <c r="A64" i="31"/>
  <c r="F56" i="31"/>
  <c r="E56" i="31"/>
  <c r="D56" i="31"/>
  <c r="B56" i="31"/>
  <c r="F55" i="31"/>
  <c r="E55" i="31"/>
  <c r="D55" i="31"/>
  <c r="B55" i="31"/>
  <c r="F54" i="31"/>
  <c r="E54" i="31"/>
  <c r="D54" i="31"/>
  <c r="B54" i="31"/>
  <c r="F53" i="31"/>
  <c r="E53" i="31"/>
  <c r="D53" i="31"/>
  <c r="B53" i="31"/>
  <c r="F52" i="31"/>
  <c r="E52" i="31"/>
  <c r="D52" i="31"/>
  <c r="B52" i="31"/>
  <c r="F51" i="31"/>
  <c r="E51" i="31"/>
  <c r="D51" i="31"/>
  <c r="B51" i="31"/>
  <c r="F50" i="31"/>
  <c r="E50" i="31"/>
  <c r="D50" i="31"/>
  <c r="B50" i="31"/>
  <c r="F49" i="31"/>
  <c r="E49" i="31"/>
  <c r="D49" i="31"/>
  <c r="B49" i="31"/>
  <c r="F48" i="31"/>
  <c r="E48" i="31"/>
  <c r="D48" i="31"/>
  <c r="B48" i="31"/>
  <c r="F47" i="31"/>
  <c r="E47" i="31"/>
  <c r="D47" i="31"/>
  <c r="B47" i="31"/>
  <c r="F46" i="31"/>
  <c r="E46" i="31"/>
  <c r="D46" i="31"/>
  <c r="B46" i="31"/>
  <c r="F45" i="31"/>
  <c r="E45" i="31"/>
  <c r="D45" i="31"/>
  <c r="B45" i="31"/>
  <c r="F44" i="31"/>
  <c r="E44" i="31"/>
  <c r="D44" i="31"/>
  <c r="B44" i="31"/>
  <c r="F43" i="31"/>
  <c r="E43" i="31"/>
  <c r="D43" i="31"/>
  <c r="B43" i="31"/>
  <c r="F42" i="31"/>
  <c r="E42" i="31"/>
  <c r="D42" i="31"/>
  <c r="B42" i="31"/>
  <c r="F41" i="31"/>
  <c r="E41" i="31"/>
  <c r="D41" i="31"/>
  <c r="B41" i="31"/>
  <c r="F40" i="31"/>
  <c r="E40" i="31"/>
  <c r="D40" i="31"/>
  <c r="B40" i="31"/>
  <c r="F39" i="31"/>
  <c r="E39" i="31"/>
  <c r="D39" i="31"/>
  <c r="B39" i="31"/>
  <c r="F38" i="31"/>
  <c r="E38" i="31"/>
  <c r="D38" i="31"/>
  <c r="B38" i="31"/>
  <c r="F37" i="31"/>
  <c r="E37" i="31"/>
  <c r="D37" i="31"/>
  <c r="B37" i="31"/>
  <c r="F36" i="31"/>
  <c r="E36" i="31"/>
  <c r="D36" i="31"/>
  <c r="B36" i="31"/>
  <c r="F35" i="31"/>
  <c r="E35" i="31"/>
  <c r="D35" i="31"/>
  <c r="B35" i="31"/>
  <c r="F34" i="31"/>
  <c r="E34" i="31"/>
  <c r="D34" i="31"/>
  <c r="B34" i="31"/>
  <c r="F33" i="31"/>
  <c r="E33" i="31"/>
  <c r="D33" i="31"/>
  <c r="B33" i="31"/>
  <c r="F32" i="31"/>
  <c r="E32" i="31"/>
  <c r="D32" i="31"/>
  <c r="B32" i="31"/>
  <c r="F31" i="31"/>
  <c r="E31" i="31"/>
  <c r="D31" i="31"/>
  <c r="B31" i="31"/>
  <c r="F30" i="31"/>
  <c r="E30" i="31"/>
  <c r="D30" i="31"/>
  <c r="B30" i="31"/>
  <c r="F29" i="31"/>
  <c r="E29" i="31"/>
  <c r="D29" i="31"/>
  <c r="B29" i="31"/>
  <c r="F28" i="31"/>
  <c r="E28" i="31"/>
  <c r="D28" i="31"/>
  <c r="B28" i="31"/>
  <c r="F27" i="31"/>
  <c r="E27" i="31"/>
  <c r="D27" i="31"/>
  <c r="B27" i="31"/>
  <c r="K25" i="31"/>
  <c r="J25" i="31"/>
  <c r="I25" i="31"/>
  <c r="G25" i="31"/>
  <c r="K24" i="31"/>
  <c r="J24" i="31"/>
  <c r="I24" i="31"/>
  <c r="G24" i="31"/>
  <c r="K23" i="31"/>
  <c r="J23" i="31"/>
  <c r="I23" i="31"/>
  <c r="G23" i="31"/>
  <c r="K22" i="31"/>
  <c r="J22" i="31"/>
  <c r="I22" i="31"/>
  <c r="G22" i="31"/>
  <c r="K21" i="31"/>
  <c r="J21" i="31"/>
  <c r="I21" i="31"/>
  <c r="G21" i="31"/>
  <c r="K20" i="31"/>
  <c r="J20" i="31"/>
  <c r="I20" i="31"/>
  <c r="G20" i="31"/>
  <c r="K19" i="31"/>
  <c r="J19" i="31"/>
  <c r="I19" i="31"/>
  <c r="G19" i="31"/>
  <c r="K18" i="31"/>
  <c r="J18" i="31"/>
  <c r="I18" i="31"/>
  <c r="G18" i="31"/>
  <c r="K17" i="31"/>
  <c r="J17" i="31"/>
  <c r="I17" i="31"/>
  <c r="G17" i="31"/>
  <c r="K16" i="31"/>
  <c r="J16" i="31"/>
  <c r="I16" i="31"/>
  <c r="G16" i="31"/>
  <c r="K15" i="31"/>
  <c r="J15" i="31"/>
  <c r="I15" i="31"/>
  <c r="G15" i="31"/>
  <c r="K14" i="31"/>
  <c r="J14" i="31"/>
  <c r="I14" i="31"/>
  <c r="G14" i="31"/>
  <c r="K13" i="31"/>
  <c r="J13" i="31"/>
  <c r="I13" i="31"/>
  <c r="G13" i="31"/>
  <c r="K12" i="31"/>
  <c r="J12" i="31"/>
  <c r="I12" i="31"/>
  <c r="G12" i="31"/>
  <c r="K11" i="31"/>
  <c r="J11" i="31"/>
  <c r="I11" i="31"/>
  <c r="G11" i="31"/>
  <c r="K10" i="31"/>
  <c r="J10" i="31"/>
  <c r="I10" i="31"/>
  <c r="G10" i="31"/>
  <c r="K9" i="31"/>
  <c r="J9" i="31"/>
  <c r="I9" i="31"/>
  <c r="G9" i="31"/>
  <c r="K8" i="31"/>
  <c r="J8" i="31"/>
  <c r="I8" i="31"/>
  <c r="G8" i="31"/>
  <c r="K7" i="31"/>
  <c r="J7" i="31"/>
  <c r="I7" i="31"/>
  <c r="G7" i="31"/>
  <c r="K6" i="31"/>
  <c r="J6" i="31"/>
  <c r="I6" i="31"/>
  <c r="G6" i="31"/>
  <c r="K85" i="30"/>
  <c r="J85" i="30"/>
  <c r="I85" i="30"/>
  <c r="G85" i="30"/>
  <c r="A85" i="30"/>
  <c r="K84" i="30"/>
  <c r="J84" i="30"/>
  <c r="I84" i="30"/>
  <c r="G84" i="30"/>
  <c r="A84" i="30"/>
  <c r="K83" i="30"/>
  <c r="J83" i="30"/>
  <c r="I83" i="30"/>
  <c r="G83" i="30"/>
  <c r="A83" i="30"/>
  <c r="K82" i="30"/>
  <c r="J82" i="30"/>
  <c r="I82" i="30"/>
  <c r="G82" i="30"/>
  <c r="A82" i="30"/>
  <c r="K81" i="30"/>
  <c r="J81" i="30"/>
  <c r="I81" i="30"/>
  <c r="G81" i="30"/>
  <c r="A81" i="30"/>
  <c r="K80" i="30"/>
  <c r="J80" i="30"/>
  <c r="I80" i="30"/>
  <c r="G80" i="30"/>
  <c r="A80" i="30"/>
  <c r="K79" i="30"/>
  <c r="J79" i="30"/>
  <c r="I79" i="30"/>
  <c r="G79" i="30"/>
  <c r="A79" i="30"/>
  <c r="K78" i="30"/>
  <c r="J78" i="30"/>
  <c r="I78" i="30"/>
  <c r="G78" i="30"/>
  <c r="A78" i="30"/>
  <c r="K77" i="30"/>
  <c r="J77" i="30"/>
  <c r="I77" i="30"/>
  <c r="G77" i="30"/>
  <c r="A77" i="30"/>
  <c r="K76" i="30"/>
  <c r="J76" i="30"/>
  <c r="I76" i="30"/>
  <c r="G76" i="30"/>
  <c r="A76" i="30"/>
  <c r="K75" i="30"/>
  <c r="J75" i="30"/>
  <c r="I75" i="30"/>
  <c r="G75" i="30"/>
  <c r="A75" i="30"/>
  <c r="K74" i="30"/>
  <c r="J74" i="30"/>
  <c r="I74" i="30"/>
  <c r="G74" i="30"/>
  <c r="A74" i="30"/>
  <c r="K73" i="30"/>
  <c r="J73" i="30"/>
  <c r="I73" i="30"/>
  <c r="G73" i="30"/>
  <c r="A73" i="30"/>
  <c r="K72" i="30"/>
  <c r="J72" i="30"/>
  <c r="I72" i="30"/>
  <c r="G72" i="30"/>
  <c r="A72" i="30"/>
  <c r="K71" i="30"/>
  <c r="J71" i="30"/>
  <c r="I71" i="30"/>
  <c r="G71" i="30"/>
  <c r="A71" i="30"/>
  <c r="K70" i="30"/>
  <c r="J70" i="30"/>
  <c r="I70" i="30"/>
  <c r="G70" i="30"/>
  <c r="A70" i="30"/>
  <c r="K69" i="30"/>
  <c r="J69" i="30"/>
  <c r="I69" i="30"/>
  <c r="G69" i="30"/>
  <c r="A69" i="30"/>
  <c r="K68" i="30"/>
  <c r="J68" i="30"/>
  <c r="I68" i="30"/>
  <c r="G68" i="30"/>
  <c r="A68" i="30"/>
  <c r="K67" i="30"/>
  <c r="J67" i="30"/>
  <c r="I67" i="30"/>
  <c r="G67" i="30"/>
  <c r="A67" i="30"/>
  <c r="K66" i="30"/>
  <c r="J66" i="30"/>
  <c r="G66" i="30"/>
  <c r="F57" i="30"/>
  <c r="E57" i="30"/>
  <c r="D57" i="30"/>
  <c r="B57" i="30"/>
  <c r="F56" i="30"/>
  <c r="E56" i="30"/>
  <c r="D56" i="30"/>
  <c r="B56" i="30"/>
  <c r="F55" i="30"/>
  <c r="E55" i="30"/>
  <c r="D55" i="30"/>
  <c r="B55" i="30"/>
  <c r="F54" i="30"/>
  <c r="E54" i="30"/>
  <c r="D54" i="30"/>
  <c r="B54" i="30"/>
  <c r="F53" i="30"/>
  <c r="E53" i="30"/>
  <c r="D53" i="30"/>
  <c r="B53" i="30"/>
  <c r="F52" i="30"/>
  <c r="E52" i="30"/>
  <c r="D52" i="30"/>
  <c r="B52" i="30"/>
  <c r="F51" i="30"/>
  <c r="E51" i="30"/>
  <c r="D51" i="30"/>
  <c r="B51" i="30"/>
  <c r="F50" i="30"/>
  <c r="E50" i="30"/>
  <c r="D50" i="30"/>
  <c r="B50" i="30"/>
  <c r="F49" i="30"/>
  <c r="E49" i="30"/>
  <c r="D49" i="30"/>
  <c r="B49" i="30"/>
  <c r="F48" i="30"/>
  <c r="E48" i="30"/>
  <c r="D48" i="30"/>
  <c r="B48" i="30"/>
  <c r="F47" i="30"/>
  <c r="E47" i="30"/>
  <c r="D47" i="30"/>
  <c r="B47" i="30"/>
  <c r="F46" i="30"/>
  <c r="E46" i="30"/>
  <c r="D46" i="30"/>
  <c r="B46" i="30"/>
  <c r="F45" i="30"/>
  <c r="E45" i="30"/>
  <c r="D45" i="30"/>
  <c r="B45" i="30"/>
  <c r="F44" i="30"/>
  <c r="E44" i="30"/>
  <c r="D44" i="30"/>
  <c r="B44" i="30"/>
  <c r="F43" i="30"/>
  <c r="E43" i="30"/>
  <c r="D43" i="30"/>
  <c r="B43" i="30"/>
  <c r="F42" i="30"/>
  <c r="E42" i="30"/>
  <c r="D42" i="30"/>
  <c r="B42" i="30"/>
  <c r="F41" i="30"/>
  <c r="E41" i="30"/>
  <c r="D41" i="30"/>
  <c r="B41" i="30"/>
  <c r="F40" i="30"/>
  <c r="E40" i="30"/>
  <c r="D40" i="30"/>
  <c r="B40" i="30"/>
  <c r="F39" i="30"/>
  <c r="E39" i="30"/>
  <c r="D39" i="30"/>
  <c r="B39" i="30"/>
  <c r="F38" i="30"/>
  <c r="E38" i="30"/>
  <c r="D38" i="30"/>
  <c r="B38" i="30"/>
  <c r="F37" i="30"/>
  <c r="E37" i="30"/>
  <c r="D37" i="30"/>
  <c r="B37" i="30"/>
  <c r="F36" i="30"/>
  <c r="E36" i="30"/>
  <c r="D36" i="30"/>
  <c r="B36" i="30"/>
  <c r="F35" i="30"/>
  <c r="E35" i="30"/>
  <c r="D35" i="30"/>
  <c r="B35" i="30"/>
  <c r="F34" i="30"/>
  <c r="E34" i="30"/>
  <c r="D34" i="30"/>
  <c r="B34" i="30"/>
  <c r="F33" i="30"/>
  <c r="E33" i="30"/>
  <c r="D33" i="30"/>
  <c r="B33" i="30"/>
  <c r="F32" i="30"/>
  <c r="E32" i="30"/>
  <c r="D32" i="30"/>
  <c r="B32" i="30"/>
  <c r="F31" i="30"/>
  <c r="E31" i="30"/>
  <c r="D31" i="30"/>
  <c r="B31" i="30"/>
  <c r="F30" i="30"/>
  <c r="E30" i="30"/>
  <c r="D30" i="30"/>
  <c r="B30" i="30"/>
  <c r="F29" i="30"/>
  <c r="E29" i="30"/>
  <c r="D29" i="30"/>
  <c r="B29" i="30"/>
  <c r="F28" i="30"/>
  <c r="E28" i="30"/>
  <c r="D28" i="30"/>
  <c r="B28" i="30"/>
  <c r="K26" i="30"/>
  <c r="J26" i="30"/>
  <c r="G26" i="30"/>
  <c r="K25" i="30"/>
  <c r="J25" i="30"/>
  <c r="I25" i="30"/>
  <c r="G25" i="30"/>
  <c r="K24" i="30"/>
  <c r="J24" i="30"/>
  <c r="I24" i="30"/>
  <c r="G24" i="30"/>
  <c r="K23" i="30"/>
  <c r="J23" i="30"/>
  <c r="I23" i="30"/>
  <c r="G23" i="30"/>
  <c r="K22" i="30"/>
  <c r="J22" i="30"/>
  <c r="I22" i="30"/>
  <c r="G22" i="30"/>
  <c r="K21" i="30"/>
  <c r="J21" i="30"/>
  <c r="I21" i="30"/>
  <c r="G21" i="30"/>
  <c r="K20" i="30"/>
  <c r="J20" i="30"/>
  <c r="I20" i="30"/>
  <c r="G20" i="30"/>
  <c r="K19" i="30"/>
  <c r="J19" i="30"/>
  <c r="I19" i="30"/>
  <c r="G19" i="30"/>
  <c r="K18" i="30"/>
  <c r="J18" i="30"/>
  <c r="I18" i="30"/>
  <c r="G18" i="30"/>
  <c r="K17" i="30"/>
  <c r="J17" i="30"/>
  <c r="I17" i="30"/>
  <c r="G17" i="30"/>
  <c r="K16" i="30"/>
  <c r="J16" i="30"/>
  <c r="I16" i="30"/>
  <c r="G16" i="30"/>
  <c r="K15" i="30"/>
  <c r="J15" i="30"/>
  <c r="I15" i="30"/>
  <c r="G15" i="30"/>
  <c r="K14" i="30"/>
  <c r="J14" i="30"/>
  <c r="I14" i="30"/>
  <c r="G14" i="30"/>
  <c r="K13" i="30"/>
  <c r="J13" i="30"/>
  <c r="I13" i="30"/>
  <c r="G13" i="30"/>
  <c r="K12" i="30"/>
  <c r="J12" i="30"/>
  <c r="I12" i="30"/>
  <c r="G12" i="30"/>
  <c r="K11" i="30"/>
  <c r="J11" i="30"/>
  <c r="I11" i="30"/>
  <c r="G11" i="30"/>
  <c r="K10" i="30"/>
  <c r="J10" i="30"/>
  <c r="I10" i="30"/>
  <c r="G10" i="30"/>
  <c r="K9" i="30"/>
  <c r="J9" i="30"/>
  <c r="I9" i="30"/>
  <c r="G9" i="30"/>
  <c r="K8" i="30"/>
  <c r="J8" i="30"/>
  <c r="I8" i="30"/>
  <c r="G8" i="30"/>
  <c r="K7" i="30"/>
  <c r="J7" i="30"/>
  <c r="I7" i="30"/>
  <c r="G7" i="30"/>
  <c r="K6" i="30"/>
  <c r="J6" i="30"/>
  <c r="G6" i="30"/>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8" i="29"/>
  <c r="J68" i="29"/>
  <c r="I68" i="29"/>
  <c r="H68" i="29"/>
  <c r="G68" i="29"/>
  <c r="K67" i="29"/>
  <c r="J67" i="29"/>
  <c r="I67" i="29"/>
  <c r="H67" i="29"/>
  <c r="G67" i="29"/>
  <c r="F58" i="29"/>
  <c r="E58" i="29"/>
  <c r="D58" i="29"/>
  <c r="C58" i="29"/>
  <c r="B58" i="29"/>
  <c r="F57" i="29"/>
  <c r="E57" i="29"/>
  <c r="D57" i="29"/>
  <c r="C57" i="29"/>
  <c r="B57" i="29"/>
  <c r="F56" i="29"/>
  <c r="E56" i="29"/>
  <c r="D56" i="29"/>
  <c r="C56" i="29"/>
  <c r="B56" i="29"/>
  <c r="F55" i="29"/>
  <c r="E55" i="29"/>
  <c r="D55" i="29"/>
  <c r="C55" i="29"/>
  <c r="B55" i="29"/>
  <c r="F54" i="29"/>
  <c r="E54" i="29"/>
  <c r="D54" i="29"/>
  <c r="C54" i="29"/>
  <c r="B54" i="29"/>
  <c r="F53" i="29"/>
  <c r="E53" i="29"/>
  <c r="D53" i="29"/>
  <c r="C53" i="29"/>
  <c r="B53" i="29"/>
  <c r="F52" i="29"/>
  <c r="E52" i="29"/>
  <c r="D52" i="29"/>
  <c r="C52" i="29"/>
  <c r="B52" i="29"/>
  <c r="F51" i="29"/>
  <c r="E51" i="29"/>
  <c r="D51" i="29"/>
  <c r="C51" i="29"/>
  <c r="B51" i="29"/>
  <c r="F50" i="29"/>
  <c r="E50" i="29"/>
  <c r="D50" i="29"/>
  <c r="C50" i="29"/>
  <c r="B50" i="29"/>
  <c r="F49" i="29"/>
  <c r="E49" i="29"/>
  <c r="D49" i="29"/>
  <c r="C49" i="29"/>
  <c r="B49" i="29"/>
  <c r="F48" i="29"/>
  <c r="E48" i="29"/>
  <c r="D48" i="29"/>
  <c r="C48" i="29"/>
  <c r="B48" i="29"/>
  <c r="F47" i="29"/>
  <c r="E47" i="29"/>
  <c r="D47" i="29"/>
  <c r="C47" i="29"/>
  <c r="B47" i="29"/>
  <c r="F46" i="29"/>
  <c r="E46" i="29"/>
  <c r="D46" i="29"/>
  <c r="C46" i="29"/>
  <c r="B46" i="29"/>
  <c r="F45" i="29"/>
  <c r="E45" i="29"/>
  <c r="D45" i="29"/>
  <c r="C45" i="29"/>
  <c r="B45" i="29"/>
  <c r="F44" i="29"/>
  <c r="E44" i="29"/>
  <c r="D44" i="29"/>
  <c r="C44" i="29"/>
  <c r="B44" i="29"/>
  <c r="F43" i="29"/>
  <c r="E43" i="29"/>
  <c r="D43" i="29"/>
  <c r="C43" i="29"/>
  <c r="B43" i="29"/>
  <c r="F42" i="29"/>
  <c r="E42" i="29"/>
  <c r="D42" i="29"/>
  <c r="C42" i="29"/>
  <c r="B42" i="29"/>
  <c r="F41" i="29"/>
  <c r="E41" i="29"/>
  <c r="D41" i="29"/>
  <c r="C41" i="29"/>
  <c r="B41" i="29"/>
  <c r="F40" i="29"/>
  <c r="E40" i="29"/>
  <c r="D40" i="29"/>
  <c r="C40" i="29"/>
  <c r="B40" i="29"/>
  <c r="F39" i="29"/>
  <c r="E39" i="29"/>
  <c r="D39" i="29"/>
  <c r="C39" i="29"/>
  <c r="B39" i="29"/>
  <c r="F38" i="29"/>
  <c r="E38" i="29"/>
  <c r="D38" i="29"/>
  <c r="C38" i="29"/>
  <c r="B38" i="29"/>
  <c r="F37" i="29"/>
  <c r="E37" i="29"/>
  <c r="D37" i="29"/>
  <c r="C37" i="29"/>
  <c r="B37" i="29"/>
  <c r="F36" i="29"/>
  <c r="E36" i="29"/>
  <c r="D36" i="29"/>
  <c r="C36" i="29"/>
  <c r="B36" i="29"/>
  <c r="F35" i="29"/>
  <c r="E35" i="29"/>
  <c r="D35" i="29"/>
  <c r="C35" i="29"/>
  <c r="B35" i="29"/>
  <c r="F34" i="29"/>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13" i="29"/>
  <c r="J13" i="29"/>
  <c r="I13" i="29"/>
  <c r="H13" i="29"/>
  <c r="G13" i="29"/>
  <c r="K12" i="29"/>
  <c r="J12" i="29"/>
  <c r="I12" i="29"/>
  <c r="H12" i="29"/>
  <c r="G12" i="29"/>
  <c r="K11" i="29"/>
  <c r="J11" i="29"/>
  <c r="I11" i="29"/>
  <c r="H11" i="29"/>
  <c r="G11" i="29"/>
  <c r="K10" i="29"/>
  <c r="J10" i="29"/>
  <c r="I10" i="29"/>
  <c r="H10" i="29"/>
  <c r="G10" i="29"/>
  <c r="K9" i="29"/>
  <c r="J9" i="29"/>
  <c r="I9" i="29"/>
  <c r="H9" i="29"/>
  <c r="G9" i="29"/>
  <c r="K8" i="29"/>
  <c r="J8" i="29"/>
  <c r="I8" i="29"/>
  <c r="H8" i="29"/>
  <c r="G8" i="29"/>
  <c r="K7" i="29"/>
  <c r="J7" i="29"/>
  <c r="I7" i="29"/>
  <c r="H7" i="29"/>
  <c r="G7" i="29"/>
  <c r="K6" i="29"/>
  <c r="J6" i="29"/>
  <c r="I6" i="29"/>
  <c r="H6" i="29"/>
  <c r="G6" i="29"/>
  <c r="K77" i="28"/>
  <c r="J77" i="28"/>
  <c r="I77" i="28"/>
  <c r="H77" i="28"/>
  <c r="G77" i="28"/>
  <c r="K76" i="28"/>
  <c r="J76" i="28"/>
  <c r="I76" i="28"/>
  <c r="H76" i="28"/>
  <c r="G76" i="28"/>
  <c r="K75" i="28"/>
  <c r="J75" i="28"/>
  <c r="I75" i="28"/>
  <c r="H75" i="28"/>
  <c r="G75" i="28"/>
  <c r="K74" i="28"/>
  <c r="J74" i="28"/>
  <c r="I74" i="28"/>
  <c r="H74" i="28"/>
  <c r="G74"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6" i="28"/>
  <c r="J66" i="28"/>
  <c r="I66" i="28"/>
  <c r="H66" i="28"/>
  <c r="G66" i="28"/>
  <c r="K65" i="28"/>
  <c r="J65" i="28"/>
  <c r="I65" i="28"/>
  <c r="H65" i="28"/>
  <c r="G65" i="28"/>
  <c r="K64" i="28"/>
  <c r="J64" i="28"/>
  <c r="I64" i="28"/>
  <c r="H64" i="28"/>
  <c r="G64" i="28"/>
  <c r="K63" i="28"/>
  <c r="J63" i="28"/>
  <c r="I63" i="28"/>
  <c r="H63" i="28"/>
  <c r="G63" i="28"/>
  <c r="K62" i="28"/>
  <c r="J62" i="28"/>
  <c r="I62" i="28"/>
  <c r="H62" i="28"/>
  <c r="G62"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13" i="28"/>
  <c r="J13" i="28"/>
  <c r="I13" i="28"/>
  <c r="H13" i="28"/>
  <c r="G13" i="28"/>
  <c r="K12" i="28"/>
  <c r="J12" i="28"/>
  <c r="I12" i="28"/>
  <c r="H12" i="28"/>
  <c r="G12" i="28"/>
  <c r="K11" i="28"/>
  <c r="J11" i="28"/>
  <c r="I11" i="28"/>
  <c r="H11" i="28"/>
  <c r="G11" i="28"/>
  <c r="K10" i="28"/>
  <c r="J10" i="28"/>
  <c r="I10" i="28"/>
  <c r="H10" i="28"/>
  <c r="G10" i="28"/>
  <c r="K9" i="28"/>
  <c r="J9" i="28"/>
  <c r="I9" i="28"/>
  <c r="H9" i="28"/>
  <c r="G9" i="28"/>
  <c r="K8" i="28"/>
  <c r="J8" i="28"/>
  <c r="I8" i="28"/>
  <c r="H8" i="28"/>
  <c r="G8" i="28"/>
  <c r="K7" i="28"/>
  <c r="J7" i="28"/>
  <c r="I7" i="28"/>
  <c r="H7" i="28"/>
  <c r="G7" i="28"/>
  <c r="K6" i="28"/>
  <c r="J6" i="28"/>
  <c r="I6" i="28"/>
  <c r="H6" i="28"/>
  <c r="G6" i="28"/>
  <c r="K82" i="27"/>
  <c r="J82" i="27"/>
  <c r="I82" i="27"/>
  <c r="H82" i="27"/>
  <c r="G82" i="27"/>
  <c r="K81" i="27"/>
  <c r="J81" i="27"/>
  <c r="I81" i="27"/>
  <c r="H81" i="27"/>
  <c r="G81" i="27"/>
  <c r="K80" i="27"/>
  <c r="J80" i="27"/>
  <c r="I80" i="27"/>
  <c r="H80" i="27"/>
  <c r="G80" i="27"/>
  <c r="K79" i="27"/>
  <c r="J79" i="27"/>
  <c r="I79" i="27"/>
  <c r="H79" i="27"/>
  <c r="G79" i="27"/>
  <c r="K78" i="27"/>
  <c r="J78" i="27"/>
  <c r="I78" i="27"/>
  <c r="H78" i="27"/>
  <c r="G78" i="27"/>
  <c r="K77" i="27"/>
  <c r="J77" i="27"/>
  <c r="I77" i="27"/>
  <c r="H77" i="27"/>
  <c r="G77" i="27"/>
  <c r="K76" i="27"/>
  <c r="J76" i="27"/>
  <c r="I76" i="27"/>
  <c r="H76" i="27"/>
  <c r="G76" i="27"/>
  <c r="K75" i="27"/>
  <c r="J75" i="27"/>
  <c r="I75" i="27"/>
  <c r="H75" i="27"/>
  <c r="G75" i="27"/>
  <c r="K74" i="27"/>
  <c r="J74" i="27"/>
  <c r="I74" i="27"/>
  <c r="H74" i="27"/>
  <c r="G74" i="27"/>
  <c r="K73" i="27"/>
  <c r="J73" i="27"/>
  <c r="I73" i="27"/>
  <c r="H73" i="27"/>
  <c r="G73" i="27"/>
  <c r="K72" i="27"/>
  <c r="J72" i="27"/>
  <c r="I72" i="27"/>
  <c r="H72" i="27"/>
  <c r="G72" i="27"/>
  <c r="K71" i="27"/>
  <c r="J71" i="27"/>
  <c r="I71" i="27"/>
  <c r="H71" i="27"/>
  <c r="G71" i="27"/>
  <c r="K70" i="27"/>
  <c r="J70" i="27"/>
  <c r="I70" i="27"/>
  <c r="H70" i="27"/>
  <c r="G70" i="27"/>
  <c r="K69" i="27"/>
  <c r="J69" i="27"/>
  <c r="I69" i="27"/>
  <c r="H69" i="27"/>
  <c r="G69" i="27"/>
  <c r="K68" i="27"/>
  <c r="J68" i="27"/>
  <c r="I68" i="27"/>
  <c r="H68" i="27"/>
  <c r="G68" i="27"/>
  <c r="K67" i="27"/>
  <c r="J67" i="27"/>
  <c r="I67" i="27"/>
  <c r="H67" i="27"/>
  <c r="G67" i="27"/>
  <c r="K66" i="27"/>
  <c r="J66" i="27"/>
  <c r="I66" i="27"/>
  <c r="H66" i="27"/>
  <c r="G66" i="27"/>
  <c r="F57" i="27"/>
  <c r="E57" i="27"/>
  <c r="D57" i="27"/>
  <c r="C57" i="27"/>
  <c r="B57" i="27"/>
  <c r="F56" i="27"/>
  <c r="E56" i="27"/>
  <c r="D56" i="27"/>
  <c r="C56" i="27"/>
  <c r="B56" i="27"/>
  <c r="F55" i="27"/>
  <c r="E55" i="27"/>
  <c r="D55" i="27"/>
  <c r="C55" i="27"/>
  <c r="B55" i="27"/>
  <c r="F54" i="27"/>
  <c r="E54" i="27"/>
  <c r="D54" i="27"/>
  <c r="C54" i="27"/>
  <c r="B54" i="27"/>
  <c r="F53" i="27"/>
  <c r="E53" i="27"/>
  <c r="D53" i="27"/>
  <c r="C53" i="27"/>
  <c r="B53" i="27"/>
  <c r="F52" i="27"/>
  <c r="E52" i="27"/>
  <c r="D52" i="27"/>
  <c r="C52" i="27"/>
  <c r="B52" i="27"/>
  <c r="F51" i="27"/>
  <c r="E51" i="27"/>
  <c r="D51" i="27"/>
  <c r="C51" i="27"/>
  <c r="B51" i="27"/>
  <c r="F50" i="27"/>
  <c r="E50" i="27"/>
  <c r="D50" i="27"/>
  <c r="C50" i="27"/>
  <c r="B50" i="27"/>
  <c r="F49" i="27"/>
  <c r="E49" i="27"/>
  <c r="D49" i="27"/>
  <c r="C49" i="27"/>
  <c r="B49" i="27"/>
  <c r="F48" i="27"/>
  <c r="E48" i="27"/>
  <c r="D48" i="27"/>
  <c r="C48" i="27"/>
  <c r="B48" i="27"/>
  <c r="F47" i="27"/>
  <c r="E47" i="27"/>
  <c r="D47" i="27"/>
  <c r="C47" i="27"/>
  <c r="B47" i="27"/>
  <c r="F46" i="27"/>
  <c r="E46" i="27"/>
  <c r="D46" i="27"/>
  <c r="C46" i="27"/>
  <c r="B46" i="27"/>
  <c r="F45" i="27"/>
  <c r="E45" i="27"/>
  <c r="D45" i="27"/>
  <c r="C45" i="27"/>
  <c r="B45" i="27"/>
  <c r="F44" i="27"/>
  <c r="E44" i="27"/>
  <c r="D44" i="27"/>
  <c r="C44" i="27"/>
  <c r="B44" i="27"/>
  <c r="F43" i="27"/>
  <c r="E43" i="27"/>
  <c r="D43" i="27"/>
  <c r="C43" i="27"/>
  <c r="B43" i="27"/>
  <c r="F42" i="27"/>
  <c r="E42" i="27"/>
  <c r="D42" i="27"/>
  <c r="C42" i="27"/>
  <c r="B42" i="27"/>
  <c r="F41" i="27"/>
  <c r="E41" i="27"/>
  <c r="D41" i="27"/>
  <c r="C41" i="27"/>
  <c r="B41" i="27"/>
  <c r="F40" i="27"/>
  <c r="E40" i="27"/>
  <c r="D40" i="27"/>
  <c r="C40" i="27"/>
  <c r="B40" i="27"/>
  <c r="F39" i="27"/>
  <c r="E39" i="27"/>
  <c r="D39" i="27"/>
  <c r="C39" i="27"/>
  <c r="B39" i="27"/>
  <c r="F38" i="27"/>
  <c r="E38" i="27"/>
  <c r="D38" i="27"/>
  <c r="C38" i="27"/>
  <c r="B38" i="27"/>
  <c r="F37" i="27"/>
  <c r="E37" i="27"/>
  <c r="D37" i="27"/>
  <c r="C37" i="27"/>
  <c r="B37" i="27"/>
  <c r="F36" i="27"/>
  <c r="E36" i="27"/>
  <c r="D36" i="27"/>
  <c r="C36" i="27"/>
  <c r="B36" i="27"/>
  <c r="F35" i="27"/>
  <c r="E35" i="27"/>
  <c r="D35" i="27"/>
  <c r="C35" i="27"/>
  <c r="B35" i="27"/>
  <c r="F34" i="27"/>
  <c r="E34" i="27"/>
  <c r="D34" i="27"/>
  <c r="C34" i="27"/>
  <c r="B34" i="27"/>
  <c r="F33" i="27"/>
  <c r="E33" i="27"/>
  <c r="D33" i="27"/>
  <c r="C33" i="27"/>
  <c r="B33" i="27"/>
  <c r="F32" i="27"/>
  <c r="E32" i="27"/>
  <c r="D32" i="27"/>
  <c r="C32" i="27"/>
  <c r="B32" i="27"/>
  <c r="F31" i="27"/>
  <c r="E31" i="27"/>
  <c r="D31" i="27"/>
  <c r="C31" i="27"/>
  <c r="B31" i="27"/>
  <c r="F30" i="27"/>
  <c r="E30" i="27"/>
  <c r="D30" i="27"/>
  <c r="C30" i="27"/>
  <c r="B30" i="27"/>
  <c r="F29" i="27"/>
  <c r="E29" i="27"/>
  <c r="D29" i="27"/>
  <c r="C29" i="27"/>
  <c r="B29" i="27"/>
  <c r="F28" i="27"/>
  <c r="E28" i="27"/>
  <c r="D28" i="27"/>
  <c r="C28" i="27"/>
  <c r="B28" i="27"/>
  <c r="F27" i="27"/>
  <c r="E27" i="27"/>
  <c r="D27" i="27"/>
  <c r="C27" i="27"/>
  <c r="B27" i="27"/>
  <c r="F26" i="27"/>
  <c r="E26" i="27"/>
  <c r="D26" i="27"/>
  <c r="C26" i="27"/>
  <c r="B26" i="27"/>
  <c r="F25" i="27"/>
  <c r="E25" i="27"/>
  <c r="D25" i="27"/>
  <c r="C25" i="27"/>
  <c r="B25" i="27"/>
  <c r="K23" i="27"/>
  <c r="J23" i="27"/>
  <c r="I23" i="27"/>
  <c r="H23" i="27"/>
  <c r="G23" i="27"/>
  <c r="K22" i="27"/>
  <c r="J22" i="27"/>
  <c r="I22" i="27"/>
  <c r="H22" i="27"/>
  <c r="G22"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13" i="27"/>
  <c r="J13" i="27"/>
  <c r="I13" i="27"/>
  <c r="H13" i="27"/>
  <c r="G13" i="27"/>
  <c r="K12" i="27"/>
  <c r="J12" i="27"/>
  <c r="I12" i="27"/>
  <c r="H12" i="27"/>
  <c r="G12" i="27"/>
  <c r="K11" i="27"/>
  <c r="J11" i="27"/>
  <c r="I11" i="27"/>
  <c r="H11" i="27"/>
  <c r="G11" i="27"/>
  <c r="K10" i="27"/>
  <c r="J10" i="27"/>
  <c r="I10" i="27"/>
  <c r="H10" i="27"/>
  <c r="G10" i="27"/>
  <c r="K9" i="27"/>
  <c r="J9" i="27"/>
  <c r="I9" i="27"/>
  <c r="H9" i="27"/>
  <c r="G9" i="27"/>
  <c r="K8" i="27"/>
  <c r="J8" i="27"/>
  <c r="I8" i="27"/>
  <c r="H8" i="27"/>
  <c r="G8" i="27"/>
  <c r="K7" i="27"/>
  <c r="J7" i="27"/>
  <c r="I7" i="27"/>
  <c r="H7" i="27"/>
  <c r="G7" i="27"/>
  <c r="K6" i="27"/>
  <c r="J6" i="27"/>
  <c r="I6" i="27"/>
  <c r="H6" i="27"/>
  <c r="G6" i="27"/>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3" i="25"/>
  <c r="J73" i="25"/>
  <c r="I73" i="25"/>
  <c r="H73" i="25"/>
  <c r="G73"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F58" i="25"/>
  <c r="E58" i="25"/>
  <c r="D58" i="25"/>
  <c r="B58" i="25"/>
  <c r="F57" i="25"/>
  <c r="E57" i="25"/>
  <c r="D57" i="25"/>
  <c r="B57" i="25"/>
  <c r="F56" i="25"/>
  <c r="E56" i="25"/>
  <c r="D56" i="25"/>
  <c r="B56" i="25"/>
  <c r="F55" i="25"/>
  <c r="E55" i="25"/>
  <c r="D55" i="25"/>
  <c r="B55" i="25"/>
  <c r="F54" i="25"/>
  <c r="E54" i="25"/>
  <c r="D54" i="25"/>
  <c r="B54" i="25"/>
  <c r="F53" i="25"/>
  <c r="E53" i="25"/>
  <c r="D53" i="25"/>
  <c r="B53" i="25"/>
  <c r="F52" i="25"/>
  <c r="E52" i="25"/>
  <c r="D52" i="25"/>
  <c r="B52" i="25"/>
  <c r="F51" i="25"/>
  <c r="E51" i="25"/>
  <c r="D51" i="25"/>
  <c r="B51" i="25"/>
  <c r="F50" i="25"/>
  <c r="E50" i="25"/>
  <c r="D50" i="25"/>
  <c r="B50" i="25"/>
  <c r="F49" i="25"/>
  <c r="E49" i="25"/>
  <c r="D49" i="25"/>
  <c r="B49" i="25"/>
  <c r="F48" i="25"/>
  <c r="E48" i="25"/>
  <c r="D48" i="25"/>
  <c r="B48" i="25"/>
  <c r="F47" i="25"/>
  <c r="E47" i="25"/>
  <c r="D47" i="25"/>
  <c r="B47" i="25"/>
  <c r="F46" i="25"/>
  <c r="E46" i="25"/>
  <c r="D46" i="25"/>
  <c r="B46" i="25"/>
  <c r="F45" i="25"/>
  <c r="E45" i="25"/>
  <c r="D45" i="25"/>
  <c r="B45" i="25"/>
  <c r="F44" i="25"/>
  <c r="E44" i="25"/>
  <c r="D44" i="25"/>
  <c r="B44" i="25"/>
  <c r="F43" i="25"/>
  <c r="E43" i="25"/>
  <c r="D43" i="25"/>
  <c r="B43" i="25"/>
  <c r="F42" i="25"/>
  <c r="E42" i="25"/>
  <c r="D42" i="25"/>
  <c r="B42" i="25"/>
  <c r="F41" i="25"/>
  <c r="E41" i="25"/>
  <c r="D41" i="25"/>
  <c r="B41" i="25"/>
  <c r="F40" i="25"/>
  <c r="E40" i="25"/>
  <c r="D40" i="25"/>
  <c r="B40" i="25"/>
  <c r="F39" i="25"/>
  <c r="E39" i="25"/>
  <c r="D39" i="25"/>
  <c r="B39" i="25"/>
  <c r="F38" i="25"/>
  <c r="E38" i="25"/>
  <c r="D38" i="25"/>
  <c r="B38" i="25"/>
  <c r="F37" i="25"/>
  <c r="E37" i="25"/>
  <c r="D37" i="25"/>
  <c r="B37" i="25"/>
  <c r="F36" i="25"/>
  <c r="E36" i="25"/>
  <c r="D36" i="25"/>
  <c r="B36" i="25"/>
  <c r="F35" i="25"/>
  <c r="E35" i="25"/>
  <c r="D35" i="25"/>
  <c r="B35" i="25"/>
  <c r="F34" i="25"/>
  <c r="E34" i="25"/>
  <c r="D34" i="25"/>
  <c r="B34" i="25"/>
  <c r="F33" i="25"/>
  <c r="E33" i="25"/>
  <c r="D33" i="25"/>
  <c r="B33" i="25"/>
  <c r="F32" i="25"/>
  <c r="E32" i="25"/>
  <c r="D32" i="25"/>
  <c r="B32" i="25"/>
  <c r="F31" i="25"/>
  <c r="E31" i="25"/>
  <c r="D31" i="25"/>
  <c r="B31" i="25"/>
  <c r="F30" i="25"/>
  <c r="E30" i="25"/>
  <c r="D30" i="25"/>
  <c r="B30" i="25"/>
  <c r="F29" i="25"/>
  <c r="E29" i="25"/>
  <c r="D29" i="25"/>
  <c r="B29" i="25"/>
  <c r="K27" i="25"/>
  <c r="J27" i="25"/>
  <c r="I27" i="25"/>
  <c r="G27" i="25"/>
  <c r="K26" i="25"/>
  <c r="J26" i="25"/>
  <c r="I26" i="25"/>
  <c r="G26" i="25"/>
  <c r="K25" i="25"/>
  <c r="J25" i="25"/>
  <c r="I25" i="25"/>
  <c r="G25" i="25"/>
  <c r="K24" i="25"/>
  <c r="J24" i="25"/>
  <c r="I24" i="25"/>
  <c r="G24" i="25"/>
  <c r="K23" i="25"/>
  <c r="J23" i="25"/>
  <c r="I23" i="25"/>
  <c r="G23" i="25"/>
  <c r="K22" i="25"/>
  <c r="J22" i="25"/>
  <c r="I22" i="25"/>
  <c r="G22" i="25"/>
  <c r="K21" i="25"/>
  <c r="J21" i="25"/>
  <c r="I21" i="25"/>
  <c r="G21" i="25"/>
  <c r="K20" i="25"/>
  <c r="J20" i="25"/>
  <c r="I20" i="25"/>
  <c r="G20" i="25"/>
  <c r="K19" i="25"/>
  <c r="J19" i="25"/>
  <c r="I19" i="25"/>
  <c r="G19" i="25"/>
  <c r="K18" i="25"/>
  <c r="J18" i="25"/>
  <c r="I18" i="25"/>
  <c r="G18" i="25"/>
  <c r="K17" i="25"/>
  <c r="J17" i="25"/>
  <c r="I17" i="25"/>
  <c r="G17" i="25"/>
  <c r="K16" i="25"/>
  <c r="J16" i="25"/>
  <c r="I16" i="25"/>
  <c r="G16" i="25"/>
  <c r="K15" i="25"/>
  <c r="J15" i="25"/>
  <c r="I15" i="25"/>
  <c r="G15" i="25"/>
  <c r="K14" i="25"/>
  <c r="J14" i="25"/>
  <c r="I14" i="25"/>
  <c r="G14" i="25"/>
  <c r="K13" i="25"/>
  <c r="J13" i="25"/>
  <c r="I13" i="25"/>
  <c r="G13" i="25"/>
  <c r="K12" i="25"/>
  <c r="J12" i="25"/>
  <c r="I12" i="25"/>
  <c r="G12" i="25"/>
  <c r="K11" i="25"/>
  <c r="J11" i="25"/>
  <c r="I11" i="25"/>
  <c r="G11" i="25"/>
  <c r="K10" i="25"/>
  <c r="J10" i="25"/>
  <c r="I10" i="25"/>
  <c r="G10" i="25"/>
  <c r="K9" i="25"/>
  <c r="J9" i="25"/>
  <c r="I9" i="25"/>
  <c r="G9" i="25"/>
  <c r="K8" i="25"/>
  <c r="J8" i="25"/>
  <c r="I8" i="25"/>
  <c r="G8" i="25"/>
  <c r="K7" i="25"/>
  <c r="J7" i="25"/>
  <c r="I7" i="25"/>
  <c r="G7" i="25"/>
  <c r="K6" i="25"/>
  <c r="J6" i="25"/>
  <c r="I6" i="25"/>
  <c r="G6" i="25"/>
  <c r="K87" i="22"/>
  <c r="J87" i="22"/>
  <c r="I87" i="22"/>
  <c r="H87" i="22"/>
  <c r="G87" i="22"/>
  <c r="K86" i="22"/>
  <c r="J86" i="22"/>
  <c r="I86" i="22"/>
  <c r="H86" i="22"/>
  <c r="G86" i="22"/>
  <c r="K85" i="22"/>
  <c r="J85" i="22"/>
  <c r="I85" i="22"/>
  <c r="H85" i="22"/>
  <c r="G85" i="22"/>
  <c r="K84" i="22"/>
  <c r="J84" i="22"/>
  <c r="I84" i="22"/>
  <c r="H84" i="22"/>
  <c r="G84"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E33" i="22"/>
  <c r="F32" i="22"/>
  <c r="D32" i="22"/>
  <c r="B32" i="22"/>
  <c r="F31" i="22"/>
  <c r="E31" i="22"/>
  <c r="B31" i="22"/>
  <c r="F30" i="22"/>
  <c r="E30" i="22"/>
  <c r="D30" i="22"/>
  <c r="B30" i="22"/>
  <c r="F29" i="22"/>
  <c r="E29" i="22"/>
  <c r="D29" i="22"/>
  <c r="B29" i="22"/>
  <c r="K27" i="22"/>
  <c r="J27" i="22"/>
  <c r="I27" i="22"/>
  <c r="G27" i="22"/>
  <c r="K26" i="22"/>
  <c r="J26" i="22"/>
  <c r="I26" i="22"/>
  <c r="G26" i="22"/>
  <c r="K25" i="22"/>
  <c r="J25" i="22"/>
  <c r="I25" i="22"/>
  <c r="G25" i="22"/>
  <c r="K24" i="22"/>
  <c r="J24" i="22"/>
  <c r="I24" i="22"/>
  <c r="G24" i="22"/>
  <c r="K23" i="22"/>
  <c r="J23" i="22"/>
  <c r="I23" i="22"/>
  <c r="G23" i="22"/>
  <c r="K22" i="22"/>
  <c r="J22" i="22"/>
  <c r="I22" i="22"/>
  <c r="G22" i="22"/>
  <c r="K21" i="22"/>
  <c r="J21" i="22"/>
  <c r="I21" i="22"/>
  <c r="G21" i="22"/>
  <c r="K20" i="22"/>
  <c r="J20" i="22"/>
  <c r="I20" i="22"/>
  <c r="G20" i="22"/>
  <c r="K19" i="22"/>
  <c r="J19" i="22"/>
  <c r="I19" i="22"/>
  <c r="G19" i="22"/>
  <c r="K18" i="22"/>
  <c r="J18" i="22"/>
  <c r="I18" i="22"/>
  <c r="G18" i="22"/>
  <c r="K17" i="22"/>
  <c r="J17" i="22"/>
  <c r="I17" i="22"/>
  <c r="G17" i="22"/>
  <c r="K16" i="22"/>
  <c r="J16" i="22"/>
  <c r="I16" i="22"/>
  <c r="G16" i="22"/>
  <c r="K15" i="22"/>
  <c r="J15" i="22"/>
  <c r="I15" i="22"/>
  <c r="G15" i="22"/>
  <c r="K14" i="22"/>
  <c r="J14" i="22"/>
  <c r="I14" i="22"/>
  <c r="G14" i="22"/>
  <c r="K13" i="22"/>
  <c r="J13" i="22"/>
  <c r="I13" i="22"/>
  <c r="G13" i="22"/>
  <c r="K12" i="22"/>
  <c r="J12" i="22"/>
  <c r="I12" i="22"/>
  <c r="G12" i="22"/>
  <c r="K11" i="22"/>
  <c r="J11" i="22"/>
  <c r="I11" i="22"/>
  <c r="G11" i="22"/>
  <c r="K10" i="22"/>
  <c r="J10" i="22"/>
  <c r="I10" i="22"/>
  <c r="G10" i="22"/>
  <c r="K9" i="22"/>
  <c r="J9" i="22"/>
  <c r="I9" i="22"/>
  <c r="G9" i="22"/>
  <c r="K8" i="22"/>
  <c r="J8" i="22"/>
  <c r="I8" i="22"/>
  <c r="G8" i="22"/>
  <c r="K7" i="22"/>
  <c r="J7" i="22"/>
  <c r="I7" i="22"/>
  <c r="G7" i="22"/>
  <c r="K6" i="22"/>
  <c r="J6" i="22"/>
  <c r="I6" i="22"/>
  <c r="G6" i="22"/>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80" i="21"/>
  <c r="J80" i="21"/>
  <c r="I80" i="21"/>
  <c r="H80" i="21"/>
  <c r="G80"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9" i="21"/>
  <c r="J69" i="21"/>
  <c r="I69" i="21"/>
  <c r="H69" i="21"/>
  <c r="G69" i="21"/>
  <c r="K68" i="21"/>
  <c r="J68" i="21"/>
  <c r="I68" i="21"/>
  <c r="H68" i="21"/>
  <c r="G68" i="21"/>
  <c r="K67" i="21"/>
  <c r="J67" i="21"/>
  <c r="I67" i="21"/>
  <c r="H67" i="21"/>
  <c r="G67" i="21"/>
  <c r="F58" i="21"/>
  <c r="E58" i="21"/>
  <c r="D58" i="21"/>
  <c r="C58" i="21"/>
  <c r="B58" i="21"/>
  <c r="F57" i="21"/>
  <c r="E57" i="21"/>
  <c r="D57" i="21"/>
  <c r="C57" i="21"/>
  <c r="B57" i="21"/>
  <c r="F56" i="21"/>
  <c r="E56" i="21"/>
  <c r="D56" i="21"/>
  <c r="C56" i="21"/>
  <c r="B56" i="21"/>
  <c r="F55" i="21"/>
  <c r="E55" i="21"/>
  <c r="D55" i="21"/>
  <c r="C55" i="21"/>
  <c r="B55" i="21"/>
  <c r="F54" i="21"/>
  <c r="E54" i="21"/>
  <c r="D54" i="21"/>
  <c r="C54" i="21"/>
  <c r="B54" i="21"/>
  <c r="F53" i="21"/>
  <c r="E53" i="21"/>
  <c r="D53" i="21"/>
  <c r="C53" i="21"/>
  <c r="B53" i="21"/>
  <c r="F52" i="21"/>
  <c r="E52" i="21"/>
  <c r="D52" i="21"/>
  <c r="C52" i="21"/>
  <c r="B52" i="21"/>
  <c r="F51" i="21"/>
  <c r="E51" i="21"/>
  <c r="D51" i="21"/>
  <c r="C51" i="21"/>
  <c r="B51" i="21"/>
  <c r="F50" i="21"/>
  <c r="E50" i="21"/>
  <c r="D50" i="21"/>
  <c r="C50" i="21"/>
  <c r="B50" i="21"/>
  <c r="F49" i="21"/>
  <c r="E49" i="21"/>
  <c r="D49" i="21"/>
  <c r="C49" i="21"/>
  <c r="B49" i="21"/>
  <c r="F48" i="21"/>
  <c r="E48" i="21"/>
  <c r="D48" i="21"/>
  <c r="C48" i="21"/>
  <c r="B48" i="21"/>
  <c r="F47" i="21"/>
  <c r="E47" i="21"/>
  <c r="D47" i="21"/>
  <c r="C47" i="21"/>
  <c r="B47" i="21"/>
  <c r="F46" i="21"/>
  <c r="E46" i="21"/>
  <c r="D46" i="21"/>
  <c r="C46" i="21"/>
  <c r="B46" i="21"/>
  <c r="F45" i="21"/>
  <c r="E45" i="21"/>
  <c r="D45" i="21"/>
  <c r="C45" i="21"/>
  <c r="B45" i="21"/>
  <c r="F44" i="21"/>
  <c r="E44" i="21"/>
  <c r="D44" i="21"/>
  <c r="C44" i="21"/>
  <c r="B44" i="21"/>
  <c r="F43" i="21"/>
  <c r="E43" i="21"/>
  <c r="D43" i="21"/>
  <c r="C43" i="21"/>
  <c r="B43" i="21"/>
  <c r="F42" i="21"/>
  <c r="E42" i="21"/>
  <c r="D42" i="21"/>
  <c r="C42" i="21"/>
  <c r="B42" i="21"/>
  <c r="F41" i="21"/>
  <c r="E41" i="21"/>
  <c r="D41" i="21"/>
  <c r="C41" i="21"/>
  <c r="B41" i="21"/>
  <c r="F40" i="21"/>
  <c r="E40" i="21"/>
  <c r="D40" i="21"/>
  <c r="C40" i="21"/>
  <c r="B40" i="21"/>
  <c r="F39" i="21"/>
  <c r="E39" i="21"/>
  <c r="D39" i="21"/>
  <c r="C39" i="21"/>
  <c r="B39" i="21"/>
  <c r="F38" i="21"/>
  <c r="E38" i="21"/>
  <c r="D38" i="21"/>
  <c r="C38" i="21"/>
  <c r="B38" i="21"/>
  <c r="F37" i="21"/>
  <c r="E37" i="21"/>
  <c r="D37" i="21"/>
  <c r="C37" i="21"/>
  <c r="B37" i="21"/>
  <c r="F36" i="21"/>
  <c r="E36" i="21"/>
  <c r="D36" i="21"/>
  <c r="C36" i="21"/>
  <c r="B36" i="21"/>
  <c r="F35" i="21"/>
  <c r="E35" i="21"/>
  <c r="D35" i="21"/>
  <c r="C35" i="21"/>
  <c r="B35" i="21"/>
  <c r="F34" i="21"/>
  <c r="E34" i="21"/>
  <c r="D34" i="21"/>
  <c r="C34" i="21"/>
  <c r="B34" i="21"/>
  <c r="F33" i="21"/>
  <c r="E33" i="21"/>
  <c r="D33" i="21"/>
  <c r="C33" i="21"/>
  <c r="B33" i="21"/>
  <c r="F32" i="21"/>
  <c r="E32" i="21"/>
  <c r="D32" i="21"/>
  <c r="C32" i="21"/>
  <c r="B32" i="21"/>
  <c r="F31" i="21"/>
  <c r="E31" i="21"/>
  <c r="D31" i="21"/>
  <c r="C31" i="21"/>
  <c r="B31" i="21"/>
  <c r="F30" i="21"/>
  <c r="E30" i="21"/>
  <c r="D30" i="21"/>
  <c r="C30" i="21"/>
  <c r="B30" i="21"/>
  <c r="F29" i="21"/>
  <c r="E29" i="21"/>
  <c r="D29" i="21"/>
  <c r="C29" i="21"/>
  <c r="B29"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13" i="21"/>
  <c r="J13" i="21"/>
  <c r="I13" i="21"/>
  <c r="H13" i="21"/>
  <c r="G13" i="21"/>
  <c r="K12" i="21"/>
  <c r="J12" i="21"/>
  <c r="I12" i="21"/>
  <c r="H12" i="21"/>
  <c r="G12" i="21"/>
  <c r="K11" i="21"/>
  <c r="J11" i="21"/>
  <c r="I11" i="21"/>
  <c r="H11" i="21"/>
  <c r="G11" i="21"/>
  <c r="K10" i="21"/>
  <c r="J10" i="21"/>
  <c r="I10" i="21"/>
  <c r="H10" i="21"/>
  <c r="G10" i="21"/>
  <c r="K9" i="21"/>
  <c r="J9" i="21"/>
  <c r="I9" i="21"/>
  <c r="H9" i="21"/>
  <c r="G9" i="21"/>
  <c r="K8" i="21"/>
  <c r="J8" i="21"/>
  <c r="I8" i="21"/>
  <c r="H8" i="21"/>
  <c r="G8" i="21"/>
  <c r="K7" i="21"/>
  <c r="J7" i="21"/>
  <c r="I7" i="21"/>
  <c r="H7" i="21"/>
  <c r="G7" i="21"/>
  <c r="K6" i="21"/>
  <c r="J6" i="21"/>
  <c r="I6" i="21"/>
  <c r="H6" i="21"/>
  <c r="G6" i="21"/>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F58" i="20"/>
  <c r="E58" i="20"/>
  <c r="D58" i="20"/>
  <c r="C58" i="20"/>
  <c r="B58" i="20"/>
  <c r="F57" i="20"/>
  <c r="E57" i="20"/>
  <c r="D57" i="20"/>
  <c r="C57" i="20"/>
  <c r="B57" i="20"/>
  <c r="F56" i="20"/>
  <c r="E56" i="20"/>
  <c r="D56" i="20"/>
  <c r="C56" i="20"/>
  <c r="B56" i="20"/>
  <c r="F55" i="20"/>
  <c r="E55" i="20"/>
  <c r="D55" i="20"/>
  <c r="C55" i="20"/>
  <c r="B55" i="20"/>
  <c r="F54" i="20"/>
  <c r="E54" i="20"/>
  <c r="D54" i="20"/>
  <c r="C54" i="20"/>
  <c r="B54" i="20"/>
  <c r="F53" i="20"/>
  <c r="E53" i="20"/>
  <c r="D53" i="20"/>
  <c r="C53" i="20"/>
  <c r="B53" i="20"/>
  <c r="F52" i="20"/>
  <c r="E52" i="20"/>
  <c r="D52" i="20"/>
  <c r="C52" i="20"/>
  <c r="B52" i="20"/>
  <c r="F51" i="20"/>
  <c r="E51" i="20"/>
  <c r="D51" i="20"/>
  <c r="C51" i="20"/>
  <c r="B51" i="20"/>
  <c r="F50" i="20"/>
  <c r="E50" i="20"/>
  <c r="D50" i="20"/>
  <c r="C50" i="20"/>
  <c r="B50" i="20"/>
  <c r="F49" i="20"/>
  <c r="E49" i="20"/>
  <c r="D49" i="20"/>
  <c r="C49" i="20"/>
  <c r="B49" i="20"/>
  <c r="F48" i="20"/>
  <c r="E48" i="20"/>
  <c r="D48" i="20"/>
  <c r="C48" i="20"/>
  <c r="B48" i="20"/>
  <c r="F47" i="20"/>
  <c r="E47" i="20"/>
  <c r="D47" i="20"/>
  <c r="C47" i="20"/>
  <c r="B47" i="20"/>
  <c r="F46" i="20"/>
  <c r="E46" i="20"/>
  <c r="D46" i="20"/>
  <c r="C46" i="20"/>
  <c r="B46" i="20"/>
  <c r="F45" i="20"/>
  <c r="E45" i="20"/>
  <c r="D45" i="20"/>
  <c r="C45" i="20"/>
  <c r="B45" i="20"/>
  <c r="F44" i="20"/>
  <c r="E44" i="20"/>
  <c r="D44" i="20"/>
  <c r="C44" i="20"/>
  <c r="B44" i="20"/>
  <c r="F43" i="20"/>
  <c r="E43" i="20"/>
  <c r="D43" i="20"/>
  <c r="C43" i="20"/>
  <c r="B43" i="20"/>
  <c r="F42" i="20"/>
  <c r="E42" i="20"/>
  <c r="D42" i="20"/>
  <c r="C42" i="20"/>
  <c r="B42" i="20"/>
  <c r="F41" i="20"/>
  <c r="E41" i="20"/>
  <c r="D41" i="20"/>
  <c r="C41" i="20"/>
  <c r="B41" i="20"/>
  <c r="F40" i="20"/>
  <c r="E40" i="20"/>
  <c r="D40" i="20"/>
  <c r="C40" i="20"/>
  <c r="B40" i="20"/>
  <c r="F39" i="20"/>
  <c r="E39" i="20"/>
  <c r="D39" i="20"/>
  <c r="C39" i="20"/>
  <c r="B39" i="20"/>
  <c r="F38" i="20"/>
  <c r="E38" i="20"/>
  <c r="D38" i="20"/>
  <c r="C38" i="20"/>
  <c r="B38" i="20"/>
  <c r="F37" i="20"/>
  <c r="E37" i="20"/>
  <c r="D37" i="20"/>
  <c r="C37" i="20"/>
  <c r="B37" i="20"/>
  <c r="F36" i="20"/>
  <c r="E36" i="20"/>
  <c r="D36" i="20"/>
  <c r="C36" i="20"/>
  <c r="B36" i="20"/>
  <c r="F35" i="20"/>
  <c r="E35" i="20"/>
  <c r="D35" i="20"/>
  <c r="C35" i="20"/>
  <c r="B35" i="20"/>
  <c r="F34" i="20"/>
  <c r="E34" i="20"/>
  <c r="D34" i="20"/>
  <c r="C34" i="20"/>
  <c r="B34" i="20"/>
  <c r="F33" i="20"/>
  <c r="E33" i="20"/>
  <c r="D33" i="20"/>
  <c r="C33" i="20"/>
  <c r="B33" i="20"/>
  <c r="F32" i="20"/>
  <c r="E32" i="20"/>
  <c r="D32" i="20"/>
  <c r="C32" i="20"/>
  <c r="B32" i="20"/>
  <c r="F31" i="20"/>
  <c r="E31" i="20"/>
  <c r="D31" i="20"/>
  <c r="C31" i="20"/>
  <c r="B31" i="20"/>
  <c r="F30" i="20"/>
  <c r="E30" i="20"/>
  <c r="D30" i="20"/>
  <c r="C30" i="20"/>
  <c r="B30" i="20"/>
  <c r="F29" i="20"/>
  <c r="E29" i="20"/>
  <c r="D29" i="20"/>
  <c r="C29" i="20"/>
  <c r="B29"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13" i="20"/>
  <c r="J13" i="20"/>
  <c r="I13" i="20"/>
  <c r="H13" i="20"/>
  <c r="G13" i="20"/>
  <c r="K12" i="20"/>
  <c r="J12" i="20"/>
  <c r="I12" i="20"/>
  <c r="H12" i="20"/>
  <c r="G12" i="20"/>
  <c r="K11" i="20"/>
  <c r="J11" i="20"/>
  <c r="I11" i="20"/>
  <c r="H11" i="20"/>
  <c r="G11" i="20"/>
  <c r="K10" i="20"/>
  <c r="J10" i="20"/>
  <c r="I10" i="20"/>
  <c r="H10" i="20"/>
  <c r="G10" i="20"/>
  <c r="K9" i="20"/>
  <c r="J9" i="20"/>
  <c r="I9" i="20"/>
  <c r="H9" i="20"/>
  <c r="G9" i="20"/>
  <c r="K8" i="20"/>
  <c r="J8" i="20"/>
  <c r="I8" i="20"/>
  <c r="H8" i="20"/>
  <c r="G8" i="20"/>
  <c r="K7" i="20"/>
  <c r="J7" i="20"/>
  <c r="I7" i="20"/>
  <c r="H7" i="20"/>
  <c r="G7" i="20"/>
  <c r="K6" i="20"/>
  <c r="J6" i="20"/>
  <c r="I6" i="20"/>
  <c r="H6" i="20"/>
  <c r="G6" i="20"/>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8" i="19"/>
  <c r="J68" i="19"/>
  <c r="I68" i="19"/>
  <c r="H68" i="19"/>
  <c r="G68" i="19"/>
  <c r="K67" i="19"/>
  <c r="J67" i="19"/>
  <c r="I67" i="19"/>
  <c r="H67" i="19"/>
  <c r="G67" i="19"/>
  <c r="K66" i="19"/>
  <c r="J66" i="19"/>
  <c r="I66" i="19"/>
  <c r="H66" i="19"/>
  <c r="G66" i="19"/>
  <c r="K65" i="19"/>
  <c r="J65" i="19"/>
  <c r="I65" i="19"/>
  <c r="H65" i="19"/>
  <c r="G65" i="19"/>
  <c r="F56" i="19"/>
  <c r="E56" i="19"/>
  <c r="D56" i="19"/>
  <c r="C56" i="19"/>
  <c r="B56" i="19"/>
  <c r="F55" i="19"/>
  <c r="E55" i="19"/>
  <c r="D55" i="19"/>
  <c r="C55" i="19"/>
  <c r="B55" i="19"/>
  <c r="F54" i="19"/>
  <c r="E54" i="19"/>
  <c r="D54" i="19"/>
  <c r="C54" i="19"/>
  <c r="B54" i="19"/>
  <c r="F53" i="19"/>
  <c r="E53" i="19"/>
  <c r="D53" i="19"/>
  <c r="C53" i="19"/>
  <c r="B53" i="19"/>
  <c r="F52" i="19"/>
  <c r="E52" i="19"/>
  <c r="D52" i="19"/>
  <c r="C52" i="19"/>
  <c r="B52" i="19"/>
  <c r="F51" i="19"/>
  <c r="E51" i="19"/>
  <c r="D51" i="19"/>
  <c r="C51" i="19"/>
  <c r="B51" i="19"/>
  <c r="F50" i="19"/>
  <c r="E50" i="19"/>
  <c r="D50" i="19"/>
  <c r="C50" i="19"/>
  <c r="B50" i="19"/>
  <c r="F49" i="19"/>
  <c r="E49" i="19"/>
  <c r="D49" i="19"/>
  <c r="C49" i="19"/>
  <c r="B49" i="19"/>
  <c r="F48" i="19"/>
  <c r="E48" i="19"/>
  <c r="D48" i="19"/>
  <c r="C48" i="19"/>
  <c r="B48" i="19"/>
  <c r="F47" i="19"/>
  <c r="E47" i="19"/>
  <c r="D47" i="19"/>
  <c r="C47" i="19"/>
  <c r="B47" i="19"/>
  <c r="F46" i="19"/>
  <c r="E46" i="19"/>
  <c r="D46" i="19"/>
  <c r="C46" i="19"/>
  <c r="B46" i="19"/>
  <c r="F45" i="19"/>
  <c r="E45" i="19"/>
  <c r="D45" i="19"/>
  <c r="C45" i="19"/>
  <c r="B45" i="19"/>
  <c r="F44" i="19"/>
  <c r="E44" i="19"/>
  <c r="D44" i="19"/>
  <c r="C44" i="19"/>
  <c r="B44" i="19"/>
  <c r="F43" i="19"/>
  <c r="E43" i="19"/>
  <c r="D43" i="19"/>
  <c r="C43" i="19"/>
  <c r="B43" i="19"/>
  <c r="F42" i="19"/>
  <c r="E42" i="19"/>
  <c r="D42" i="19"/>
  <c r="C42" i="19"/>
  <c r="B42" i="19"/>
  <c r="F41" i="19"/>
  <c r="E41" i="19"/>
  <c r="D41" i="19"/>
  <c r="C41" i="19"/>
  <c r="B41" i="19"/>
  <c r="F40" i="19"/>
  <c r="E40" i="19"/>
  <c r="D40" i="19"/>
  <c r="C40" i="19"/>
  <c r="B40" i="19"/>
  <c r="F39" i="19"/>
  <c r="E39" i="19"/>
  <c r="D39" i="19"/>
  <c r="C39" i="19"/>
  <c r="B39" i="19"/>
  <c r="F38" i="19"/>
  <c r="E38" i="19"/>
  <c r="D38" i="19"/>
  <c r="C38" i="19"/>
  <c r="B38" i="19"/>
  <c r="F37" i="19"/>
  <c r="E37" i="19"/>
  <c r="D37" i="19"/>
  <c r="C37" i="19"/>
  <c r="B37" i="19"/>
  <c r="F36" i="19"/>
  <c r="E36" i="19"/>
  <c r="D36" i="19"/>
  <c r="C36" i="19"/>
  <c r="B36" i="19"/>
  <c r="F35" i="19"/>
  <c r="E35" i="19"/>
  <c r="D35" i="19"/>
  <c r="C35" i="19"/>
  <c r="B35" i="19"/>
  <c r="F34" i="19"/>
  <c r="E34" i="19"/>
  <c r="D34" i="19"/>
  <c r="C34" i="19"/>
  <c r="B34" i="19"/>
  <c r="F33" i="19"/>
  <c r="E33" i="19"/>
  <c r="D33" i="19"/>
  <c r="C33" i="19"/>
  <c r="B33" i="19"/>
  <c r="F32" i="19"/>
  <c r="E32" i="19"/>
  <c r="D32" i="19"/>
  <c r="C32" i="19"/>
  <c r="B32" i="19"/>
  <c r="F31" i="19"/>
  <c r="E31" i="19"/>
  <c r="D31" i="19"/>
  <c r="C31" i="19"/>
  <c r="B31" i="19"/>
  <c r="F30" i="19"/>
  <c r="E30" i="19"/>
  <c r="D30" i="19"/>
  <c r="C30" i="19"/>
  <c r="B30" i="19"/>
  <c r="F29" i="19"/>
  <c r="E29" i="19"/>
  <c r="D29" i="19"/>
  <c r="C29" i="19"/>
  <c r="B29" i="19"/>
  <c r="F28" i="19"/>
  <c r="E28" i="19"/>
  <c r="D28" i="19"/>
  <c r="C28" i="19"/>
  <c r="B28" i="19"/>
  <c r="F27" i="19"/>
  <c r="E27" i="19"/>
  <c r="D27" i="19"/>
  <c r="C27" i="19"/>
  <c r="B27" i="19"/>
  <c r="F26" i="19"/>
  <c r="E26" i="19"/>
  <c r="D26" i="19"/>
  <c r="C26" i="19"/>
  <c r="B26"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3" i="19"/>
  <c r="J13" i="19"/>
  <c r="I13" i="19"/>
  <c r="H13" i="19"/>
  <c r="G13" i="19"/>
  <c r="K12" i="19"/>
  <c r="J12" i="19"/>
  <c r="I12" i="19"/>
  <c r="H12" i="19"/>
  <c r="G12" i="19"/>
  <c r="K11" i="19"/>
  <c r="J11" i="19"/>
  <c r="I11" i="19"/>
  <c r="H11" i="19"/>
  <c r="G11" i="19"/>
  <c r="K10" i="19"/>
  <c r="J10" i="19"/>
  <c r="I10" i="19"/>
  <c r="H10" i="19"/>
  <c r="G10" i="19"/>
  <c r="K9" i="19"/>
  <c r="J9" i="19"/>
  <c r="I9" i="19"/>
  <c r="H9" i="19"/>
  <c r="G9" i="19"/>
  <c r="K8" i="19"/>
  <c r="J8" i="19"/>
  <c r="I8" i="19"/>
  <c r="H8" i="19"/>
  <c r="G8" i="19"/>
  <c r="K7" i="19"/>
  <c r="J7" i="19"/>
  <c r="I7" i="19"/>
  <c r="H7" i="19"/>
  <c r="G7" i="19"/>
  <c r="K6" i="19"/>
  <c r="J6" i="19"/>
  <c r="I6" i="19"/>
  <c r="H6" i="19"/>
  <c r="G6" i="19"/>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71" i="18"/>
  <c r="J71" i="18"/>
  <c r="I71" i="18"/>
  <c r="H71" i="18"/>
  <c r="G71" i="18"/>
  <c r="K70" i="18"/>
  <c r="J70" i="18"/>
  <c r="I70" i="18"/>
  <c r="H70" i="18"/>
  <c r="G70" i="18"/>
  <c r="F61" i="18"/>
  <c r="E61" i="18"/>
  <c r="D61" i="18"/>
  <c r="C61" i="18"/>
  <c r="B61" i="18"/>
  <c r="F60" i="18"/>
  <c r="E60" i="18"/>
  <c r="D60" i="18"/>
  <c r="C60" i="18"/>
  <c r="B60" i="18"/>
  <c r="F59" i="18"/>
  <c r="E59" i="18"/>
  <c r="D59" i="18"/>
  <c r="C59" i="18"/>
  <c r="B59" i="18"/>
  <c r="F58" i="18"/>
  <c r="E58" i="18"/>
  <c r="D58" i="18"/>
  <c r="C58" i="18"/>
  <c r="B58" i="18"/>
  <c r="F57" i="18"/>
  <c r="E57" i="18"/>
  <c r="D57" i="18"/>
  <c r="C57" i="18"/>
  <c r="B57" i="18"/>
  <c r="F56" i="18"/>
  <c r="E56" i="18"/>
  <c r="D56" i="18"/>
  <c r="C56" i="18"/>
  <c r="B56" i="18"/>
  <c r="F55" i="18"/>
  <c r="E55" i="18"/>
  <c r="D55" i="18"/>
  <c r="C55" i="18"/>
  <c r="B55" i="18"/>
  <c r="F54" i="18"/>
  <c r="E54" i="18"/>
  <c r="D54" i="18"/>
  <c r="C54" i="18"/>
  <c r="B54" i="18"/>
  <c r="F53" i="18"/>
  <c r="E53" i="18"/>
  <c r="D53" i="18"/>
  <c r="C53" i="18"/>
  <c r="B53" i="18"/>
  <c r="F52" i="18"/>
  <c r="E52" i="18"/>
  <c r="D52" i="18"/>
  <c r="C52" i="18"/>
  <c r="B52" i="18"/>
  <c r="F51" i="18"/>
  <c r="E51" i="18"/>
  <c r="D51" i="18"/>
  <c r="C51" i="18"/>
  <c r="B51" i="18"/>
  <c r="F50" i="18"/>
  <c r="E50" i="18"/>
  <c r="D50" i="18"/>
  <c r="C50" i="18"/>
  <c r="B50" i="18"/>
  <c r="F49" i="18"/>
  <c r="E49" i="18"/>
  <c r="D49" i="18"/>
  <c r="C49" i="18"/>
  <c r="B49" i="18"/>
  <c r="F48" i="18"/>
  <c r="E48" i="18"/>
  <c r="D48" i="18"/>
  <c r="C48" i="18"/>
  <c r="B48" i="18"/>
  <c r="F47" i="18"/>
  <c r="E47" i="18"/>
  <c r="D47" i="18"/>
  <c r="C47" i="18"/>
  <c r="B47" i="18"/>
  <c r="F46" i="18"/>
  <c r="E46" i="18"/>
  <c r="D46" i="18"/>
  <c r="C46" i="18"/>
  <c r="B46" i="18"/>
  <c r="F45" i="18"/>
  <c r="E45" i="18"/>
  <c r="D45" i="18"/>
  <c r="C45" i="18"/>
  <c r="B45" i="18"/>
  <c r="F44" i="18"/>
  <c r="E44" i="18"/>
  <c r="D44" i="18"/>
  <c r="C44" i="18"/>
  <c r="B44" i="18"/>
  <c r="F43" i="18"/>
  <c r="E43" i="18"/>
  <c r="D43" i="18"/>
  <c r="C43" i="18"/>
  <c r="B43" i="18"/>
  <c r="F42" i="18"/>
  <c r="E42" i="18"/>
  <c r="D42" i="18"/>
  <c r="C42" i="18"/>
  <c r="B42" i="18"/>
  <c r="F41" i="18"/>
  <c r="E41" i="18"/>
  <c r="D41" i="18"/>
  <c r="C41" i="18"/>
  <c r="B41" i="18"/>
  <c r="F40" i="18"/>
  <c r="E40" i="18"/>
  <c r="D40" i="18"/>
  <c r="C40" i="18"/>
  <c r="B40" i="18"/>
  <c r="F39" i="18"/>
  <c r="E39" i="18"/>
  <c r="D39" i="18"/>
  <c r="C39" i="18"/>
  <c r="B39" i="18"/>
  <c r="F38" i="18"/>
  <c r="E38" i="18"/>
  <c r="D38" i="18"/>
  <c r="C38" i="18"/>
  <c r="B38" i="18"/>
  <c r="F37" i="18"/>
  <c r="E37" i="18"/>
  <c r="D37" i="18"/>
  <c r="C37" i="18"/>
  <c r="B37" i="18"/>
  <c r="F36" i="18"/>
  <c r="E36" i="18"/>
  <c r="D36" i="18"/>
  <c r="C36" i="18"/>
  <c r="B36" i="18"/>
  <c r="F35" i="18"/>
  <c r="E35" i="18"/>
  <c r="D35" i="18"/>
  <c r="C35" i="18"/>
  <c r="B35" i="18"/>
  <c r="F34" i="18"/>
  <c r="E34" i="18"/>
  <c r="D34" i="18"/>
  <c r="C34" i="18"/>
  <c r="B34" i="18"/>
  <c r="F33" i="18"/>
  <c r="E33" i="18"/>
  <c r="D33" i="18"/>
  <c r="C33" i="18"/>
  <c r="B33" i="18"/>
  <c r="F32" i="18"/>
  <c r="E32" i="18"/>
  <c r="D32" i="18"/>
  <c r="C32" i="18"/>
  <c r="B32" i="18"/>
  <c r="F31" i="18"/>
  <c r="E31" i="18"/>
  <c r="D31" i="18"/>
  <c r="C31" i="18"/>
  <c r="B31"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13" i="18"/>
  <c r="J13" i="18"/>
  <c r="I13" i="18"/>
  <c r="H13" i="18"/>
  <c r="G13" i="18"/>
  <c r="K12" i="18"/>
  <c r="J12" i="18"/>
  <c r="I12" i="18"/>
  <c r="H12" i="18"/>
  <c r="G12" i="18"/>
  <c r="K11" i="18"/>
  <c r="J11" i="18"/>
  <c r="I11" i="18"/>
  <c r="H11" i="18"/>
  <c r="G11" i="18"/>
  <c r="K10" i="18"/>
  <c r="J10" i="18"/>
  <c r="I10" i="18"/>
  <c r="H10" i="18"/>
  <c r="G10" i="18"/>
  <c r="K9" i="18"/>
  <c r="J9" i="18"/>
  <c r="I9" i="18"/>
  <c r="H9" i="18"/>
  <c r="G9" i="18"/>
  <c r="K8" i="18"/>
  <c r="J8" i="18"/>
  <c r="I8" i="18"/>
  <c r="H8" i="18"/>
  <c r="G8" i="18"/>
  <c r="K7" i="18"/>
  <c r="J7" i="18"/>
  <c r="I7" i="18"/>
  <c r="H7" i="18"/>
  <c r="G7" i="18"/>
  <c r="K6" i="18"/>
  <c r="J6" i="18"/>
  <c r="I6" i="18"/>
  <c r="H6" i="18"/>
  <c r="G6" i="18"/>
  <c r="K78" i="17"/>
  <c r="J78" i="17"/>
  <c r="I78" i="17"/>
  <c r="H78" i="17"/>
  <c r="G78" i="17"/>
  <c r="A78" i="17"/>
  <c r="K77" i="17"/>
  <c r="J77" i="17"/>
  <c r="I77" i="17"/>
  <c r="H77" i="17"/>
  <c r="G77" i="17"/>
  <c r="A77" i="17"/>
  <c r="K76" i="17"/>
  <c r="J76" i="17"/>
  <c r="I76" i="17"/>
  <c r="H76" i="17"/>
  <c r="G76" i="17"/>
  <c r="A76" i="17"/>
  <c r="K75" i="17"/>
  <c r="J75" i="17"/>
  <c r="I75" i="17"/>
  <c r="H75" i="17"/>
  <c r="G75" i="17"/>
  <c r="A75" i="17"/>
  <c r="K74" i="17"/>
  <c r="J74" i="17"/>
  <c r="I74" i="17"/>
  <c r="H74" i="17"/>
  <c r="G74" i="17"/>
  <c r="A74" i="17"/>
  <c r="K73" i="17"/>
  <c r="J73" i="17"/>
  <c r="I73" i="17"/>
  <c r="H73" i="17"/>
  <c r="G73" i="17"/>
  <c r="A73" i="17"/>
  <c r="K72" i="17"/>
  <c r="J72" i="17"/>
  <c r="I72" i="17"/>
  <c r="H72" i="17"/>
  <c r="G72" i="17"/>
  <c r="A72" i="17"/>
  <c r="K71" i="17"/>
  <c r="J71" i="17"/>
  <c r="I71" i="17"/>
  <c r="H71" i="17"/>
  <c r="G71" i="17"/>
  <c r="A71" i="17"/>
  <c r="K70" i="17"/>
  <c r="J70" i="17"/>
  <c r="I70" i="17"/>
  <c r="H70" i="17"/>
  <c r="G70" i="17"/>
  <c r="A70" i="17"/>
  <c r="K69" i="17"/>
  <c r="J69" i="17"/>
  <c r="I69" i="17"/>
  <c r="H69" i="17"/>
  <c r="G69" i="17"/>
  <c r="A69" i="17"/>
  <c r="K68" i="17"/>
  <c r="J68" i="17"/>
  <c r="I68" i="17"/>
  <c r="H68" i="17"/>
  <c r="G68" i="17"/>
  <c r="A68" i="17"/>
  <c r="K67" i="17"/>
  <c r="J67" i="17"/>
  <c r="I67" i="17"/>
  <c r="H67" i="17"/>
  <c r="G67" i="17"/>
  <c r="A67" i="17"/>
  <c r="K66" i="17"/>
  <c r="J66" i="17"/>
  <c r="I66" i="17"/>
  <c r="H66" i="17"/>
  <c r="G66" i="17"/>
  <c r="A66" i="17"/>
  <c r="K65" i="17"/>
  <c r="J65" i="17"/>
  <c r="I65" i="17"/>
  <c r="H65" i="17"/>
  <c r="G65" i="17"/>
  <c r="A65" i="17"/>
  <c r="K64" i="17"/>
  <c r="J64" i="17"/>
  <c r="I64" i="17"/>
  <c r="H64" i="17"/>
  <c r="G64" i="17"/>
  <c r="A64" i="17"/>
  <c r="K63" i="17"/>
  <c r="J63" i="17"/>
  <c r="I63" i="17"/>
  <c r="H63" i="17"/>
  <c r="G63" i="17"/>
  <c r="A63" i="17"/>
  <c r="F54" i="17"/>
  <c r="E54" i="17"/>
  <c r="D54" i="17"/>
  <c r="C54" i="17"/>
  <c r="B54" i="17"/>
  <c r="F53" i="17"/>
  <c r="E53" i="17"/>
  <c r="D53" i="17"/>
  <c r="C53" i="17"/>
  <c r="B53" i="17"/>
  <c r="F52" i="17"/>
  <c r="E52" i="17"/>
  <c r="D52" i="17"/>
  <c r="C52" i="17"/>
  <c r="B52" i="17"/>
  <c r="F51" i="17"/>
  <c r="E51" i="17"/>
  <c r="D51" i="17"/>
  <c r="C51" i="17"/>
  <c r="B51" i="17"/>
  <c r="F50" i="17"/>
  <c r="E50" i="17"/>
  <c r="D50" i="17"/>
  <c r="C50" i="17"/>
  <c r="B50" i="17"/>
  <c r="F49" i="17"/>
  <c r="E49" i="17"/>
  <c r="D49" i="17"/>
  <c r="C49" i="17"/>
  <c r="B49" i="17"/>
  <c r="F48" i="17"/>
  <c r="E48" i="17"/>
  <c r="D48" i="17"/>
  <c r="C48" i="17"/>
  <c r="B48" i="17"/>
  <c r="F47" i="17"/>
  <c r="E47" i="17"/>
  <c r="D47" i="17"/>
  <c r="C47" i="17"/>
  <c r="B47" i="17"/>
  <c r="F46" i="17"/>
  <c r="E46" i="17"/>
  <c r="D46" i="17"/>
  <c r="C46" i="17"/>
  <c r="B46" i="17"/>
  <c r="F45" i="17"/>
  <c r="E45" i="17"/>
  <c r="D45" i="17"/>
  <c r="C45" i="17"/>
  <c r="B45" i="17"/>
  <c r="F44" i="17"/>
  <c r="E44" i="17"/>
  <c r="D44" i="17"/>
  <c r="C44" i="17"/>
  <c r="B44" i="17"/>
  <c r="F43" i="17"/>
  <c r="E43" i="17"/>
  <c r="D43" i="17"/>
  <c r="C43" i="17"/>
  <c r="B43" i="17"/>
  <c r="F42" i="17"/>
  <c r="E42" i="17"/>
  <c r="D42" i="17"/>
  <c r="C42" i="17"/>
  <c r="B42" i="17"/>
  <c r="F41" i="17"/>
  <c r="E41" i="17"/>
  <c r="D41" i="17"/>
  <c r="C41" i="17"/>
  <c r="B41" i="17"/>
  <c r="F40" i="17"/>
  <c r="E40" i="17"/>
  <c r="D40" i="17"/>
  <c r="C40" i="17"/>
  <c r="B40" i="17"/>
  <c r="F39" i="17"/>
  <c r="E39" i="17"/>
  <c r="D39" i="17"/>
  <c r="C39" i="17"/>
  <c r="B39" i="17"/>
  <c r="F38" i="17"/>
  <c r="E38" i="17"/>
  <c r="D38" i="17"/>
  <c r="C38" i="17"/>
  <c r="B38" i="17"/>
  <c r="F37" i="17"/>
  <c r="E37" i="17"/>
  <c r="D37" i="17"/>
  <c r="C37" i="17"/>
  <c r="B37" i="17"/>
  <c r="F36" i="17"/>
  <c r="E36" i="17"/>
  <c r="D36" i="17"/>
  <c r="C36" i="17"/>
  <c r="B36" i="17"/>
  <c r="F35" i="17"/>
  <c r="E35" i="17"/>
  <c r="D35" i="17"/>
  <c r="C35" i="17"/>
  <c r="B35" i="17"/>
  <c r="F34" i="17"/>
  <c r="E34" i="17"/>
  <c r="D34" i="17"/>
  <c r="C34" i="17"/>
  <c r="B34" i="17"/>
  <c r="F33" i="17"/>
  <c r="E33" i="17"/>
  <c r="D33" i="17"/>
  <c r="C33" i="17"/>
  <c r="B33" i="17"/>
  <c r="F32" i="17"/>
  <c r="E32" i="17"/>
  <c r="D32" i="17"/>
  <c r="C32" i="17"/>
  <c r="B32" i="17"/>
  <c r="F31" i="17"/>
  <c r="E31" i="17"/>
  <c r="D31" i="17"/>
  <c r="C31" i="17"/>
  <c r="B31" i="17"/>
  <c r="F30" i="17"/>
  <c r="E30" i="17"/>
  <c r="D30" i="17"/>
  <c r="C30" i="17"/>
  <c r="B30" i="17"/>
  <c r="F29" i="17"/>
  <c r="E29" i="17"/>
  <c r="D29" i="17"/>
  <c r="C29" i="17"/>
  <c r="B29" i="17"/>
  <c r="F28" i="17"/>
  <c r="E28" i="17"/>
  <c r="D28" i="17"/>
  <c r="C28" i="17"/>
  <c r="B28" i="17"/>
  <c r="F27" i="17"/>
  <c r="E27" i="17"/>
  <c r="D27" i="17"/>
  <c r="C27" i="17"/>
  <c r="B27" i="17"/>
  <c r="F26" i="17"/>
  <c r="E26" i="17"/>
  <c r="D26" i="17"/>
  <c r="C26" i="17"/>
  <c r="B26" i="17"/>
  <c r="F25" i="17"/>
  <c r="E25" i="17"/>
  <c r="D25" i="17"/>
  <c r="C25" i="17"/>
  <c r="B25" i="17"/>
  <c r="F24" i="17"/>
  <c r="E24" i="17"/>
  <c r="D24" i="17"/>
  <c r="C24" i="17"/>
  <c r="B24"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3" i="17"/>
  <c r="J13" i="17"/>
  <c r="I13" i="17"/>
  <c r="H13" i="17"/>
  <c r="G13" i="17"/>
  <c r="K12" i="17"/>
  <c r="J12" i="17"/>
  <c r="I12" i="17"/>
  <c r="H12" i="17"/>
  <c r="G12" i="17"/>
  <c r="K11" i="17"/>
  <c r="J11" i="17"/>
  <c r="I11" i="17"/>
  <c r="H11" i="17"/>
  <c r="G11" i="17"/>
  <c r="K10" i="17"/>
  <c r="J10" i="17"/>
  <c r="I10" i="17"/>
  <c r="H10" i="17"/>
  <c r="G10" i="17"/>
  <c r="K9" i="17"/>
  <c r="J9" i="17"/>
  <c r="I9" i="17"/>
  <c r="H9" i="17"/>
  <c r="G9" i="17"/>
  <c r="K8" i="17"/>
  <c r="J8" i="17"/>
  <c r="I8" i="17"/>
  <c r="H8" i="17"/>
  <c r="G8" i="17"/>
  <c r="K7" i="17"/>
  <c r="J7" i="17"/>
  <c r="I7" i="17"/>
  <c r="H7" i="17"/>
  <c r="G7" i="17"/>
  <c r="K6" i="17"/>
  <c r="J6" i="17"/>
  <c r="I6" i="17"/>
  <c r="H6" i="17"/>
  <c r="G6" i="17"/>
  <c r="K85" i="16"/>
  <c r="J85" i="16"/>
  <c r="I85" i="16"/>
  <c r="H85" i="16"/>
  <c r="G85" i="16"/>
  <c r="A85" i="16"/>
  <c r="K84" i="16"/>
  <c r="J84" i="16"/>
  <c r="I84" i="16"/>
  <c r="H84" i="16"/>
  <c r="G84" i="16"/>
  <c r="A84" i="16"/>
  <c r="K83" i="16"/>
  <c r="J83" i="16"/>
  <c r="I83" i="16"/>
  <c r="H83" i="16"/>
  <c r="G83" i="16"/>
  <c r="A83" i="16"/>
  <c r="K82" i="16"/>
  <c r="J82" i="16"/>
  <c r="I82" i="16"/>
  <c r="H82" i="16"/>
  <c r="G82" i="16"/>
  <c r="A82" i="16"/>
  <c r="K81" i="16"/>
  <c r="J81" i="16"/>
  <c r="I81" i="16"/>
  <c r="H81" i="16"/>
  <c r="G81" i="16"/>
  <c r="A81" i="16"/>
  <c r="K80" i="16"/>
  <c r="J80" i="16"/>
  <c r="I80" i="16"/>
  <c r="H80" i="16"/>
  <c r="G80" i="16"/>
  <c r="A80" i="16"/>
  <c r="K79" i="16"/>
  <c r="J79" i="16"/>
  <c r="I79" i="16"/>
  <c r="H79" i="16"/>
  <c r="G79" i="16"/>
  <c r="A79" i="16"/>
  <c r="K78" i="16"/>
  <c r="J78" i="16"/>
  <c r="I78" i="16"/>
  <c r="H78" i="16"/>
  <c r="G78" i="16"/>
  <c r="A78" i="16"/>
  <c r="K77" i="16"/>
  <c r="J77" i="16"/>
  <c r="I77" i="16"/>
  <c r="H77" i="16"/>
  <c r="G77" i="16"/>
  <c r="A77" i="16"/>
  <c r="K76" i="16"/>
  <c r="J76" i="16"/>
  <c r="I76" i="16"/>
  <c r="H76" i="16"/>
  <c r="G76" i="16"/>
  <c r="A76" i="16"/>
  <c r="K75" i="16"/>
  <c r="J75" i="16"/>
  <c r="I75" i="16"/>
  <c r="H75" i="16"/>
  <c r="G75" i="16"/>
  <c r="A75" i="16"/>
  <c r="K74" i="16"/>
  <c r="J74" i="16"/>
  <c r="I74" i="16"/>
  <c r="H74" i="16"/>
  <c r="G74" i="16"/>
  <c r="A74" i="16"/>
  <c r="K73" i="16"/>
  <c r="J73" i="16"/>
  <c r="I73" i="16"/>
  <c r="H73" i="16"/>
  <c r="G73" i="16"/>
  <c r="A73" i="16"/>
  <c r="K72" i="16"/>
  <c r="J72" i="16"/>
  <c r="I72" i="16"/>
  <c r="H72" i="16"/>
  <c r="G72" i="16"/>
  <c r="A72" i="16"/>
  <c r="K71" i="16"/>
  <c r="J71" i="16"/>
  <c r="I71" i="16"/>
  <c r="H71" i="16"/>
  <c r="G71" i="16"/>
  <c r="A71" i="16"/>
  <c r="K70" i="16"/>
  <c r="J70" i="16"/>
  <c r="I70" i="16"/>
  <c r="H70" i="16"/>
  <c r="G70" i="16"/>
  <c r="A70" i="16"/>
  <c r="K69" i="16"/>
  <c r="J69" i="16"/>
  <c r="I69" i="16"/>
  <c r="H69" i="16"/>
  <c r="G69" i="16"/>
  <c r="A69" i="16"/>
  <c r="K68" i="16"/>
  <c r="J68" i="16"/>
  <c r="I68" i="16"/>
  <c r="H68" i="16"/>
  <c r="G68" i="16"/>
  <c r="A68" i="16"/>
  <c r="K67" i="16"/>
  <c r="J67" i="16"/>
  <c r="I67" i="16"/>
  <c r="H67" i="16"/>
  <c r="G67" i="16"/>
  <c r="A67" i="16"/>
  <c r="K66" i="16"/>
  <c r="J66" i="16"/>
  <c r="I66" i="16"/>
  <c r="H66" i="16"/>
  <c r="G66" i="16"/>
  <c r="F57" i="16"/>
  <c r="E57" i="16"/>
  <c r="D57" i="16"/>
  <c r="B57" i="16"/>
  <c r="F56" i="16"/>
  <c r="E56" i="16"/>
  <c r="D56" i="16"/>
  <c r="B56" i="16"/>
  <c r="F55" i="16"/>
  <c r="E55" i="16"/>
  <c r="D55" i="16"/>
  <c r="B55" i="16"/>
  <c r="F54" i="16"/>
  <c r="E54" i="16"/>
  <c r="D54" i="16"/>
  <c r="B54" i="16"/>
  <c r="F53" i="16"/>
  <c r="E53" i="16"/>
  <c r="D53" i="16"/>
  <c r="B53" i="16"/>
  <c r="F52" i="16"/>
  <c r="E52" i="16"/>
  <c r="D52" i="16"/>
  <c r="B52" i="16"/>
  <c r="F51" i="16"/>
  <c r="E51" i="16"/>
  <c r="D51" i="16"/>
  <c r="B51" i="16"/>
  <c r="F50" i="16"/>
  <c r="E50" i="16"/>
  <c r="D50" i="16"/>
  <c r="B50" i="16"/>
  <c r="F49" i="16"/>
  <c r="E49" i="16"/>
  <c r="D49" i="16"/>
  <c r="B49" i="16"/>
  <c r="F48" i="16"/>
  <c r="E48" i="16"/>
  <c r="D48" i="16"/>
  <c r="B48" i="16"/>
  <c r="F47" i="16"/>
  <c r="E47" i="16"/>
  <c r="D47" i="16"/>
  <c r="B47" i="16"/>
  <c r="F46" i="16"/>
  <c r="E46" i="16"/>
  <c r="D46" i="16"/>
  <c r="B46" i="16"/>
  <c r="F45" i="16"/>
  <c r="E45" i="16"/>
  <c r="D45" i="16"/>
  <c r="B45" i="16"/>
  <c r="F44" i="16"/>
  <c r="E44" i="16"/>
  <c r="D44" i="16"/>
  <c r="B44" i="16"/>
  <c r="F43" i="16"/>
  <c r="E43" i="16"/>
  <c r="D43" i="16"/>
  <c r="B43" i="16"/>
  <c r="F42" i="16"/>
  <c r="E42" i="16"/>
  <c r="D42" i="16"/>
  <c r="B42" i="16"/>
  <c r="F41" i="16"/>
  <c r="E41" i="16"/>
  <c r="D41" i="16"/>
  <c r="B41" i="16"/>
  <c r="F40" i="16"/>
  <c r="E40" i="16"/>
  <c r="D40" i="16"/>
  <c r="B40" i="16"/>
  <c r="F39" i="16"/>
  <c r="E39" i="16"/>
  <c r="D39" i="16"/>
  <c r="B39" i="16"/>
  <c r="F38" i="16"/>
  <c r="E38" i="16"/>
  <c r="D38" i="16"/>
  <c r="B38" i="16"/>
  <c r="F37" i="16"/>
  <c r="E37" i="16"/>
  <c r="D37" i="16"/>
  <c r="B37" i="16"/>
  <c r="F36" i="16"/>
  <c r="E36" i="16"/>
  <c r="D36" i="16"/>
  <c r="B36" i="16"/>
  <c r="F35" i="16"/>
  <c r="E35" i="16"/>
  <c r="D35" i="16"/>
  <c r="B35" i="16"/>
  <c r="F34" i="16"/>
  <c r="E34" i="16"/>
  <c r="D34" i="16"/>
  <c r="B34" i="16"/>
  <c r="F33" i="16"/>
  <c r="E33" i="16"/>
  <c r="D33" i="16"/>
  <c r="B33" i="16"/>
  <c r="F32" i="16"/>
  <c r="E32" i="16"/>
  <c r="D32" i="16"/>
  <c r="B32" i="16"/>
  <c r="F31" i="16"/>
  <c r="E31" i="16"/>
  <c r="D31" i="16"/>
  <c r="B31" i="16"/>
  <c r="F30" i="16"/>
  <c r="E30" i="16"/>
  <c r="D30" i="16"/>
  <c r="B30" i="16"/>
  <c r="F29" i="16"/>
  <c r="E29" i="16"/>
  <c r="D29" i="16"/>
  <c r="B29" i="16"/>
  <c r="F28" i="16"/>
  <c r="E28" i="16"/>
  <c r="D28" i="16"/>
  <c r="B28" i="16"/>
  <c r="K26" i="16"/>
  <c r="J26" i="16"/>
  <c r="I26" i="16"/>
  <c r="G26" i="16"/>
  <c r="K25" i="16"/>
  <c r="J25" i="16"/>
  <c r="I25" i="16"/>
  <c r="G25" i="16"/>
  <c r="K24" i="16"/>
  <c r="J24" i="16"/>
  <c r="I24" i="16"/>
  <c r="G24" i="16"/>
  <c r="K23" i="16"/>
  <c r="J23" i="16"/>
  <c r="I23" i="16"/>
  <c r="G23" i="16"/>
  <c r="K22" i="16"/>
  <c r="J22" i="16"/>
  <c r="I22" i="16"/>
  <c r="G22" i="16"/>
  <c r="K21" i="16"/>
  <c r="J21" i="16"/>
  <c r="I21" i="16"/>
  <c r="G21" i="16"/>
  <c r="K20" i="16"/>
  <c r="J20" i="16"/>
  <c r="I20" i="16"/>
  <c r="G20" i="16"/>
  <c r="K19" i="16"/>
  <c r="J19" i="16"/>
  <c r="I19" i="16"/>
  <c r="G19" i="16"/>
  <c r="K18" i="16"/>
  <c r="J18" i="16"/>
  <c r="I18" i="16"/>
  <c r="G18" i="16"/>
  <c r="K17" i="16"/>
  <c r="J17" i="16"/>
  <c r="I17" i="16"/>
  <c r="G17" i="16"/>
  <c r="K16" i="16"/>
  <c r="J16" i="16"/>
  <c r="I16" i="16"/>
  <c r="G16" i="16"/>
  <c r="K15" i="16"/>
  <c r="J15" i="16"/>
  <c r="I15" i="16"/>
  <c r="G15" i="16"/>
  <c r="K14" i="16"/>
  <c r="J14" i="16"/>
  <c r="I14" i="16"/>
  <c r="G14" i="16"/>
  <c r="K13" i="16"/>
  <c r="J13" i="16"/>
  <c r="I13" i="16"/>
  <c r="G13" i="16"/>
  <c r="K12" i="16"/>
  <c r="J12" i="16"/>
  <c r="I12" i="16"/>
  <c r="G12" i="16"/>
  <c r="K11" i="16"/>
  <c r="J11" i="16"/>
  <c r="I11" i="16"/>
  <c r="G11" i="16"/>
  <c r="K10" i="16"/>
  <c r="J10" i="16"/>
  <c r="I10" i="16"/>
  <c r="G10" i="16"/>
  <c r="K9" i="16"/>
  <c r="J9" i="16"/>
  <c r="I9" i="16"/>
  <c r="G9" i="16"/>
  <c r="K8" i="16"/>
  <c r="J8" i="16"/>
  <c r="G8" i="16"/>
  <c r="K7" i="16"/>
  <c r="J7" i="16"/>
  <c r="G7" i="16"/>
  <c r="K6" i="16"/>
  <c r="J6" i="16"/>
  <c r="G6" i="16"/>
  <c r="K83" i="15"/>
  <c r="J83" i="15"/>
  <c r="I83" i="15"/>
  <c r="H83" i="15"/>
  <c r="G83" i="15"/>
  <c r="A83" i="15"/>
  <c r="K82" i="15"/>
  <c r="J82" i="15"/>
  <c r="I82" i="15"/>
  <c r="H82" i="15"/>
  <c r="G82" i="15"/>
  <c r="A82" i="15"/>
  <c r="K81" i="15"/>
  <c r="J81" i="15"/>
  <c r="I81" i="15"/>
  <c r="H81" i="15"/>
  <c r="G81" i="15"/>
  <c r="A81" i="15"/>
  <c r="K80" i="15"/>
  <c r="J80" i="15"/>
  <c r="I80" i="15"/>
  <c r="H80" i="15"/>
  <c r="G80" i="15"/>
  <c r="A80" i="15"/>
  <c r="K79" i="15"/>
  <c r="J79" i="15"/>
  <c r="I79" i="15"/>
  <c r="H79" i="15"/>
  <c r="G79" i="15"/>
  <c r="A79" i="15"/>
  <c r="K78" i="15"/>
  <c r="J78" i="15"/>
  <c r="I78" i="15"/>
  <c r="H78" i="15"/>
  <c r="G78" i="15"/>
  <c r="A78" i="15"/>
  <c r="K77" i="15"/>
  <c r="J77" i="15"/>
  <c r="I77" i="15"/>
  <c r="H77" i="15"/>
  <c r="G77" i="15"/>
  <c r="A77" i="15"/>
  <c r="K76" i="15"/>
  <c r="J76" i="15"/>
  <c r="I76" i="15"/>
  <c r="H76" i="15"/>
  <c r="G76" i="15"/>
  <c r="A76" i="15"/>
  <c r="K75" i="15"/>
  <c r="J75" i="15"/>
  <c r="I75" i="15"/>
  <c r="H75" i="15"/>
  <c r="G75" i="15"/>
  <c r="A75" i="15"/>
  <c r="K74" i="15"/>
  <c r="J74" i="15"/>
  <c r="I74" i="15"/>
  <c r="H74" i="15"/>
  <c r="G74" i="15"/>
  <c r="A74" i="15"/>
  <c r="K73" i="15"/>
  <c r="J73" i="15"/>
  <c r="I73" i="15"/>
  <c r="H73" i="15"/>
  <c r="G73" i="15"/>
  <c r="A73" i="15"/>
  <c r="K72" i="15"/>
  <c r="J72" i="15"/>
  <c r="I72" i="15"/>
  <c r="H72" i="15"/>
  <c r="G72" i="15"/>
  <c r="A72" i="15"/>
  <c r="K71" i="15"/>
  <c r="J71" i="15"/>
  <c r="I71" i="15"/>
  <c r="H71" i="15"/>
  <c r="G71" i="15"/>
  <c r="A71" i="15"/>
  <c r="K70" i="15"/>
  <c r="J70" i="15"/>
  <c r="I70" i="15"/>
  <c r="H70" i="15"/>
  <c r="G70" i="15"/>
  <c r="A70" i="15"/>
  <c r="K69" i="15"/>
  <c r="J69" i="15"/>
  <c r="I69" i="15"/>
  <c r="H69" i="15"/>
  <c r="G69" i="15"/>
  <c r="A69" i="15"/>
  <c r="K68" i="15"/>
  <c r="J68" i="15"/>
  <c r="I68" i="15"/>
  <c r="H68" i="15"/>
  <c r="G68" i="15"/>
  <c r="A68" i="15"/>
  <c r="K67" i="15"/>
  <c r="J67" i="15"/>
  <c r="I67" i="15"/>
  <c r="H67" i="15"/>
  <c r="G67" i="15"/>
  <c r="A67" i="15"/>
  <c r="K66" i="15"/>
  <c r="J66" i="15"/>
  <c r="I66" i="15"/>
  <c r="H66" i="15"/>
  <c r="G66" i="15"/>
  <c r="A66" i="15"/>
  <c r="K65" i="15"/>
  <c r="J65" i="15"/>
  <c r="I65" i="15"/>
  <c r="H65" i="15"/>
  <c r="G65" i="15"/>
  <c r="A65" i="15"/>
  <c r="A64" i="15"/>
  <c r="F56" i="15"/>
  <c r="E56" i="15"/>
  <c r="D56" i="15"/>
  <c r="B56" i="15"/>
  <c r="F55" i="15"/>
  <c r="E55" i="15"/>
  <c r="D55" i="15"/>
  <c r="B55" i="15"/>
  <c r="F54" i="15"/>
  <c r="E54" i="15"/>
  <c r="D54" i="15"/>
  <c r="B54" i="15"/>
  <c r="F53" i="15"/>
  <c r="E53" i="15"/>
  <c r="D53" i="15"/>
  <c r="B53" i="15"/>
  <c r="F52" i="15"/>
  <c r="E52" i="15"/>
  <c r="D52" i="15"/>
  <c r="B52" i="15"/>
  <c r="F51" i="15"/>
  <c r="E51" i="15"/>
  <c r="D51" i="15"/>
  <c r="B51" i="15"/>
  <c r="F50" i="15"/>
  <c r="E50" i="15"/>
  <c r="D50" i="15"/>
  <c r="B50" i="15"/>
  <c r="F49" i="15"/>
  <c r="E49" i="15"/>
  <c r="D49" i="15"/>
  <c r="B49" i="15"/>
  <c r="F48" i="15"/>
  <c r="E48" i="15"/>
  <c r="D48" i="15"/>
  <c r="B48" i="15"/>
  <c r="F47" i="15"/>
  <c r="E47" i="15"/>
  <c r="D47" i="15"/>
  <c r="B47" i="15"/>
  <c r="F46" i="15"/>
  <c r="E46" i="15"/>
  <c r="D46" i="15"/>
  <c r="B46" i="15"/>
  <c r="F45" i="15"/>
  <c r="E45" i="15"/>
  <c r="D45" i="15"/>
  <c r="B45" i="15"/>
  <c r="F44" i="15"/>
  <c r="E44" i="15"/>
  <c r="D44" i="15"/>
  <c r="B44" i="15"/>
  <c r="F43" i="15"/>
  <c r="E43" i="15"/>
  <c r="D43" i="15"/>
  <c r="B43" i="15"/>
  <c r="F42" i="15"/>
  <c r="E42" i="15"/>
  <c r="D42" i="15"/>
  <c r="B42" i="15"/>
  <c r="F41" i="15"/>
  <c r="E41" i="15"/>
  <c r="D41" i="15"/>
  <c r="B41" i="15"/>
  <c r="F40" i="15"/>
  <c r="E40" i="15"/>
  <c r="D40" i="15"/>
  <c r="B40" i="15"/>
  <c r="F39" i="15"/>
  <c r="E39" i="15"/>
  <c r="D39" i="15"/>
  <c r="B39" i="15"/>
  <c r="F38" i="15"/>
  <c r="E38" i="15"/>
  <c r="D38" i="15"/>
  <c r="B38" i="15"/>
  <c r="F37" i="15"/>
  <c r="E37" i="15"/>
  <c r="D37" i="15"/>
  <c r="B37" i="15"/>
  <c r="F36" i="15"/>
  <c r="E36" i="15"/>
  <c r="D36" i="15"/>
  <c r="B36" i="15"/>
  <c r="F35" i="15"/>
  <c r="E35" i="15"/>
  <c r="D35" i="15"/>
  <c r="B35" i="15"/>
  <c r="F34" i="15"/>
  <c r="E34" i="15"/>
  <c r="D34" i="15"/>
  <c r="B34" i="15"/>
  <c r="F33" i="15"/>
  <c r="E33" i="15"/>
  <c r="D33" i="15"/>
  <c r="B33" i="15"/>
  <c r="F32" i="15"/>
  <c r="E32" i="15"/>
  <c r="D32" i="15"/>
  <c r="B32" i="15"/>
  <c r="F31" i="15"/>
  <c r="E31" i="15"/>
  <c r="D31" i="15"/>
  <c r="B31" i="15"/>
  <c r="F30" i="15"/>
  <c r="E30" i="15"/>
  <c r="D30" i="15"/>
  <c r="B30" i="15"/>
  <c r="F29" i="15"/>
  <c r="E29" i="15"/>
  <c r="D29" i="15"/>
  <c r="B29" i="15"/>
  <c r="F28" i="15"/>
  <c r="E28" i="15"/>
  <c r="D28" i="15"/>
  <c r="B28" i="15"/>
  <c r="F27" i="15"/>
  <c r="E27" i="15"/>
  <c r="D27" i="15"/>
  <c r="B27" i="15"/>
  <c r="K25" i="15"/>
  <c r="J25" i="15"/>
  <c r="I25" i="15"/>
  <c r="G25" i="15"/>
  <c r="K24" i="15"/>
  <c r="J24" i="15"/>
  <c r="I24" i="15"/>
  <c r="G24" i="15"/>
  <c r="K23" i="15"/>
  <c r="J23" i="15"/>
  <c r="I23" i="15"/>
  <c r="G23" i="15"/>
  <c r="K22" i="15"/>
  <c r="J22" i="15"/>
  <c r="I22" i="15"/>
  <c r="G22" i="15"/>
  <c r="K21" i="15"/>
  <c r="J21" i="15"/>
  <c r="I21" i="15"/>
  <c r="G21" i="15"/>
  <c r="K20" i="15"/>
  <c r="J20" i="15"/>
  <c r="I20" i="15"/>
  <c r="G20" i="15"/>
  <c r="K19" i="15"/>
  <c r="J19" i="15"/>
  <c r="I19" i="15"/>
  <c r="G19" i="15"/>
  <c r="K18" i="15"/>
  <c r="J18" i="15"/>
  <c r="I18" i="15"/>
  <c r="G18" i="15"/>
  <c r="K17" i="15"/>
  <c r="J17" i="15"/>
  <c r="I17" i="15"/>
  <c r="G17" i="15"/>
  <c r="K16" i="15"/>
  <c r="J16" i="15"/>
  <c r="I16" i="15"/>
  <c r="G16" i="15"/>
  <c r="K15" i="15"/>
  <c r="J15" i="15"/>
  <c r="I15" i="15"/>
  <c r="G15" i="15"/>
  <c r="K14" i="15"/>
  <c r="J14" i="15"/>
  <c r="I14" i="15"/>
  <c r="G14" i="15"/>
  <c r="K13" i="15"/>
  <c r="J13" i="15"/>
  <c r="I13" i="15"/>
  <c r="G13" i="15"/>
  <c r="K12" i="15"/>
  <c r="J12" i="15"/>
  <c r="I12" i="15"/>
  <c r="G12" i="15"/>
  <c r="K11" i="15"/>
  <c r="J11" i="15"/>
  <c r="I11" i="15"/>
  <c r="G11" i="15"/>
  <c r="K10" i="15"/>
  <c r="J10" i="15"/>
  <c r="I10" i="15"/>
  <c r="G10" i="15"/>
  <c r="K9" i="15"/>
  <c r="J9" i="15"/>
  <c r="I9" i="15"/>
  <c r="G9" i="15"/>
  <c r="K8" i="15"/>
  <c r="J8" i="15"/>
  <c r="I8" i="15"/>
  <c r="G8" i="15"/>
  <c r="K7" i="15"/>
  <c r="J7" i="15"/>
  <c r="G7" i="15"/>
  <c r="K6" i="15"/>
  <c r="J6" i="15"/>
  <c r="G6" i="15"/>
  <c r="K82" i="14"/>
  <c r="J82" i="14"/>
  <c r="I82" i="14"/>
  <c r="H82" i="14"/>
  <c r="G82" i="14"/>
  <c r="A82" i="14"/>
  <c r="K81" i="14"/>
  <c r="J81" i="14"/>
  <c r="I81" i="14"/>
  <c r="H81" i="14"/>
  <c r="G81" i="14"/>
  <c r="A81" i="14"/>
  <c r="K80" i="14"/>
  <c r="J80" i="14"/>
  <c r="I80" i="14"/>
  <c r="H80" i="14"/>
  <c r="G80" i="14"/>
  <c r="A80" i="14"/>
  <c r="K79" i="14"/>
  <c r="J79" i="14"/>
  <c r="I79" i="14"/>
  <c r="H79" i="14"/>
  <c r="G79" i="14"/>
  <c r="A79" i="14"/>
  <c r="K78" i="14"/>
  <c r="J78" i="14"/>
  <c r="I78" i="14"/>
  <c r="H78" i="14"/>
  <c r="G78" i="14"/>
  <c r="A78" i="14"/>
  <c r="K77" i="14"/>
  <c r="J77" i="14"/>
  <c r="I77" i="14"/>
  <c r="H77" i="14"/>
  <c r="G77" i="14"/>
  <c r="A77" i="14"/>
  <c r="K76" i="14"/>
  <c r="J76" i="14"/>
  <c r="I76" i="14"/>
  <c r="H76" i="14"/>
  <c r="G76" i="14"/>
  <c r="A76" i="14"/>
  <c r="K75" i="14"/>
  <c r="J75" i="14"/>
  <c r="I75" i="14"/>
  <c r="H75" i="14"/>
  <c r="G75" i="14"/>
  <c r="A75" i="14"/>
  <c r="K74" i="14"/>
  <c r="J74" i="14"/>
  <c r="I74" i="14"/>
  <c r="H74" i="14"/>
  <c r="G74" i="14"/>
  <c r="A74" i="14"/>
  <c r="K73" i="14"/>
  <c r="J73" i="14"/>
  <c r="I73" i="14"/>
  <c r="H73" i="14"/>
  <c r="G73" i="14"/>
  <c r="A73" i="14"/>
  <c r="K72" i="14"/>
  <c r="J72" i="14"/>
  <c r="I72" i="14"/>
  <c r="H72" i="14"/>
  <c r="G72" i="14"/>
  <c r="A72" i="14"/>
  <c r="K71" i="14"/>
  <c r="J71" i="14"/>
  <c r="I71" i="14"/>
  <c r="H71" i="14"/>
  <c r="G71" i="14"/>
  <c r="A71" i="14"/>
  <c r="K70" i="14"/>
  <c r="J70" i="14"/>
  <c r="I70" i="14"/>
  <c r="H70" i="14"/>
  <c r="G70" i="14"/>
  <c r="A70" i="14"/>
  <c r="K69" i="14"/>
  <c r="J69" i="14"/>
  <c r="I69" i="14"/>
  <c r="H69" i="14"/>
  <c r="G69" i="14"/>
  <c r="A69" i="14"/>
  <c r="K68" i="14"/>
  <c r="J68" i="14"/>
  <c r="I68" i="14"/>
  <c r="H68" i="14"/>
  <c r="G68" i="14"/>
  <c r="A68" i="14"/>
  <c r="K67" i="14"/>
  <c r="J67" i="14"/>
  <c r="I67" i="14"/>
  <c r="H67" i="14"/>
  <c r="G67" i="14"/>
  <c r="A67" i="14"/>
  <c r="K66" i="14"/>
  <c r="J66" i="14"/>
  <c r="I66" i="14"/>
  <c r="H66" i="14"/>
  <c r="G66" i="14"/>
  <c r="A66" i="14"/>
  <c r="K65" i="14"/>
  <c r="J65" i="14"/>
  <c r="I65" i="14"/>
  <c r="H65" i="14"/>
  <c r="G65" i="14"/>
  <c r="A65" i="14"/>
  <c r="A64" i="14"/>
  <c r="F56" i="14"/>
  <c r="E56" i="14"/>
  <c r="D56" i="14"/>
  <c r="C56" i="14"/>
  <c r="B56" i="14"/>
  <c r="F55" i="14"/>
  <c r="E55" i="14"/>
  <c r="D55" i="14"/>
  <c r="C55" i="14"/>
  <c r="B55" i="14"/>
  <c r="F54" i="14"/>
  <c r="E54" i="14"/>
  <c r="D54" i="14"/>
  <c r="C54" i="14"/>
  <c r="B54" i="14"/>
  <c r="F53" i="14"/>
  <c r="E53" i="14"/>
  <c r="D53" i="14"/>
  <c r="C53" i="14"/>
  <c r="B53" i="14"/>
  <c r="F52" i="14"/>
  <c r="E52" i="14"/>
  <c r="D52" i="14"/>
  <c r="C52" i="14"/>
  <c r="B52" i="14"/>
  <c r="F51" i="14"/>
  <c r="E51" i="14"/>
  <c r="D51" i="14"/>
  <c r="C51" i="14"/>
  <c r="B51" i="14"/>
  <c r="F50" i="14"/>
  <c r="E50" i="14"/>
  <c r="D50" i="14"/>
  <c r="C50" i="14"/>
  <c r="B50" i="14"/>
  <c r="F49" i="14"/>
  <c r="E49" i="14"/>
  <c r="D49" i="14"/>
  <c r="C49" i="14"/>
  <c r="B49" i="14"/>
  <c r="F48" i="14"/>
  <c r="E48" i="14"/>
  <c r="D48" i="14"/>
  <c r="C48" i="14"/>
  <c r="B48" i="14"/>
  <c r="F47" i="14"/>
  <c r="E47" i="14"/>
  <c r="D47" i="14"/>
  <c r="C47" i="14"/>
  <c r="B47" i="14"/>
  <c r="F46" i="14"/>
  <c r="E46" i="14"/>
  <c r="D46" i="14"/>
  <c r="C46" i="14"/>
  <c r="B46" i="14"/>
  <c r="F45" i="14"/>
  <c r="E45" i="14"/>
  <c r="D45" i="14"/>
  <c r="C45" i="14"/>
  <c r="B45" i="14"/>
  <c r="F44" i="14"/>
  <c r="E44" i="14"/>
  <c r="D44" i="14"/>
  <c r="C44" i="14"/>
  <c r="B44" i="14"/>
  <c r="F43" i="14"/>
  <c r="E43" i="14"/>
  <c r="D43" i="14"/>
  <c r="C43" i="14"/>
  <c r="B43" i="14"/>
  <c r="F42" i="14"/>
  <c r="E42" i="14"/>
  <c r="D42" i="14"/>
  <c r="C42" i="14"/>
  <c r="B42" i="14"/>
  <c r="F41" i="14"/>
  <c r="E41" i="14"/>
  <c r="D41" i="14"/>
  <c r="C41" i="14"/>
  <c r="B41" i="14"/>
  <c r="F40" i="14"/>
  <c r="E40" i="14"/>
  <c r="D40" i="14"/>
  <c r="C40" i="14"/>
  <c r="B40" i="14"/>
  <c r="F39" i="14"/>
  <c r="E39" i="14"/>
  <c r="D39" i="14"/>
  <c r="C39" i="14"/>
  <c r="B39" i="14"/>
  <c r="F38" i="14"/>
  <c r="E38" i="14"/>
  <c r="D38" i="14"/>
  <c r="C38" i="14"/>
  <c r="B38" i="14"/>
  <c r="F37" i="14"/>
  <c r="E37" i="14"/>
  <c r="D37" i="14"/>
  <c r="C37" i="14"/>
  <c r="B37" i="14"/>
  <c r="F36" i="14"/>
  <c r="E36" i="14"/>
  <c r="D36" i="14"/>
  <c r="C36" i="14"/>
  <c r="B36" i="14"/>
  <c r="F35" i="14"/>
  <c r="E35" i="14"/>
  <c r="D35" i="14"/>
  <c r="C35" i="14"/>
  <c r="B35" i="14"/>
  <c r="F34" i="14"/>
  <c r="E34" i="14"/>
  <c r="D34" i="14"/>
  <c r="C34" i="14"/>
  <c r="B34" i="14"/>
  <c r="F33" i="14"/>
  <c r="E33" i="14"/>
  <c r="D33" i="14"/>
  <c r="C33" i="14"/>
  <c r="B33" i="14"/>
  <c r="F32" i="14"/>
  <c r="E32" i="14"/>
  <c r="D32" i="14"/>
  <c r="C32" i="14"/>
  <c r="B32" i="14"/>
  <c r="F31" i="14"/>
  <c r="E31" i="14"/>
  <c r="D31" i="14"/>
  <c r="C31" i="14"/>
  <c r="B31" i="14"/>
  <c r="F30" i="14"/>
  <c r="E30" i="14"/>
  <c r="D30" i="14"/>
  <c r="C30" i="14"/>
  <c r="B30" i="14"/>
  <c r="F29" i="14"/>
  <c r="E29" i="14"/>
  <c r="D29" i="14"/>
  <c r="C29" i="14"/>
  <c r="B29" i="14"/>
  <c r="F28" i="14"/>
  <c r="E28" i="14"/>
  <c r="D28" i="14"/>
  <c r="C28" i="14"/>
  <c r="B28" i="14"/>
  <c r="F27" i="14"/>
  <c r="E27" i="14"/>
  <c r="D27" i="14"/>
  <c r="C27" i="14"/>
  <c r="B27" i="14"/>
  <c r="F26" i="14"/>
  <c r="E26" i="14"/>
  <c r="D26" i="14"/>
  <c r="C26" i="14"/>
  <c r="B26"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3" i="14"/>
  <c r="J13" i="14"/>
  <c r="I13" i="14"/>
  <c r="H13" i="14"/>
  <c r="G13" i="14"/>
  <c r="K12" i="14"/>
  <c r="J12" i="14"/>
  <c r="I12" i="14"/>
  <c r="H12" i="14"/>
  <c r="G12" i="14"/>
  <c r="K11" i="14"/>
  <c r="J11" i="14"/>
  <c r="I11" i="14"/>
  <c r="H11" i="14"/>
  <c r="G11" i="14"/>
  <c r="K10" i="14"/>
  <c r="J10" i="14"/>
  <c r="I10" i="14"/>
  <c r="H10" i="14"/>
  <c r="G10" i="14"/>
  <c r="K9" i="14"/>
  <c r="J9" i="14"/>
  <c r="I9" i="14"/>
  <c r="H9" i="14"/>
  <c r="G9" i="14"/>
  <c r="K8" i="14"/>
  <c r="J8" i="14"/>
  <c r="I8" i="14"/>
  <c r="H8" i="14"/>
  <c r="G8" i="14"/>
  <c r="K7" i="14"/>
  <c r="J7" i="14"/>
  <c r="I7" i="14"/>
  <c r="H7" i="14"/>
  <c r="G7" i="14"/>
  <c r="K6" i="14"/>
  <c r="J6" i="14"/>
  <c r="I6" i="14"/>
  <c r="H6" i="14"/>
  <c r="G6" i="14"/>
  <c r="K60" i="13"/>
  <c r="J60" i="13"/>
  <c r="I60" i="13"/>
  <c r="H60" i="13"/>
  <c r="G60" i="13"/>
  <c r="A60" i="13"/>
  <c r="K59" i="13"/>
  <c r="J59" i="13"/>
  <c r="I59" i="13"/>
  <c r="H59" i="13"/>
  <c r="G59" i="13"/>
  <c r="A59" i="13"/>
  <c r="K58" i="13"/>
  <c r="J58" i="13"/>
  <c r="I58" i="13"/>
  <c r="H58" i="13"/>
  <c r="G58" i="13"/>
  <c r="A58" i="13"/>
  <c r="K57" i="13"/>
  <c r="J57" i="13"/>
  <c r="I57" i="13"/>
  <c r="H57" i="13"/>
  <c r="G57" i="13"/>
  <c r="A57" i="13"/>
  <c r="K56" i="13"/>
  <c r="J56" i="13"/>
  <c r="I56" i="13"/>
  <c r="H56" i="13"/>
  <c r="G56" i="13"/>
  <c r="A56" i="13"/>
  <c r="K55" i="13"/>
  <c r="J55" i="13"/>
  <c r="I55" i="13"/>
  <c r="H55" i="13"/>
  <c r="G55" i="13"/>
  <c r="A55" i="13"/>
  <c r="A54" i="13"/>
  <c r="K12" i="13"/>
  <c r="J12" i="13"/>
  <c r="I12" i="13"/>
  <c r="H12" i="13"/>
  <c r="G12" i="13"/>
  <c r="K11" i="13"/>
  <c r="J11" i="13"/>
  <c r="I11" i="13"/>
  <c r="H11" i="13"/>
  <c r="G11" i="13"/>
  <c r="K10" i="13"/>
  <c r="J10" i="13"/>
  <c r="I10" i="13"/>
  <c r="H10" i="13"/>
  <c r="G10" i="13"/>
  <c r="K9" i="13"/>
  <c r="J9" i="13"/>
  <c r="I9" i="13"/>
  <c r="H9" i="13"/>
  <c r="G9" i="13"/>
  <c r="K8" i="13"/>
  <c r="J8" i="13"/>
  <c r="I8" i="13"/>
  <c r="H8" i="13"/>
  <c r="G8" i="13"/>
  <c r="K7" i="13"/>
  <c r="J7" i="13"/>
  <c r="I7" i="13"/>
  <c r="H7" i="13"/>
  <c r="G7" i="13"/>
  <c r="K6" i="13"/>
  <c r="J6" i="13"/>
  <c r="I6" i="13"/>
  <c r="H6" i="13"/>
  <c r="G6" i="13"/>
  <c r="K83" i="12"/>
  <c r="J83" i="12"/>
  <c r="I83" i="12"/>
  <c r="H83" i="12"/>
  <c r="G83" i="12"/>
  <c r="A83" i="12"/>
  <c r="K82" i="12"/>
  <c r="J82" i="12"/>
  <c r="I82" i="12"/>
  <c r="H82" i="12"/>
  <c r="G82" i="12"/>
  <c r="A82" i="12"/>
  <c r="K81" i="12"/>
  <c r="J81" i="12"/>
  <c r="I81" i="12"/>
  <c r="H81" i="12"/>
  <c r="G81" i="12"/>
  <c r="A81" i="12"/>
  <c r="K80" i="12"/>
  <c r="J80" i="12"/>
  <c r="I80" i="12"/>
  <c r="H80" i="12"/>
  <c r="G80" i="12"/>
  <c r="A80" i="12"/>
  <c r="K79" i="12"/>
  <c r="J79" i="12"/>
  <c r="I79" i="12"/>
  <c r="H79" i="12"/>
  <c r="G79" i="12"/>
  <c r="A79" i="12"/>
  <c r="K78" i="12"/>
  <c r="J78" i="12"/>
  <c r="I78" i="12"/>
  <c r="H78" i="12"/>
  <c r="G78" i="12"/>
  <c r="A78" i="12"/>
  <c r="K77" i="12"/>
  <c r="J77" i="12"/>
  <c r="I77" i="12"/>
  <c r="H77" i="12"/>
  <c r="G77" i="12"/>
  <c r="A77" i="12"/>
  <c r="K76" i="12"/>
  <c r="J76" i="12"/>
  <c r="I76" i="12"/>
  <c r="H76" i="12"/>
  <c r="G76" i="12"/>
  <c r="A76" i="12"/>
  <c r="K75" i="12"/>
  <c r="J75" i="12"/>
  <c r="I75" i="12"/>
  <c r="H75" i="12"/>
  <c r="G75" i="12"/>
  <c r="A75" i="12"/>
  <c r="K74" i="12"/>
  <c r="J74" i="12"/>
  <c r="I74" i="12"/>
  <c r="H74" i="12"/>
  <c r="G74" i="12"/>
  <c r="A74" i="12"/>
  <c r="K73" i="12"/>
  <c r="J73" i="12"/>
  <c r="I73" i="12"/>
  <c r="H73" i="12"/>
  <c r="G73" i="12"/>
  <c r="A73" i="12"/>
  <c r="K72" i="12"/>
  <c r="J72" i="12"/>
  <c r="I72" i="12"/>
  <c r="H72" i="12"/>
  <c r="G72" i="12"/>
  <c r="A72" i="12"/>
  <c r="K71" i="12"/>
  <c r="J71" i="12"/>
  <c r="I71" i="12"/>
  <c r="H71" i="12"/>
  <c r="G71" i="12"/>
  <c r="A71" i="12"/>
  <c r="K70" i="12"/>
  <c r="J70" i="12"/>
  <c r="I70" i="12"/>
  <c r="H70" i="12"/>
  <c r="G70" i="12"/>
  <c r="A70" i="12"/>
  <c r="K69" i="12"/>
  <c r="J69" i="12"/>
  <c r="I69" i="12"/>
  <c r="H69" i="12"/>
  <c r="G69" i="12"/>
  <c r="A69" i="12"/>
  <c r="K68" i="12"/>
  <c r="J68" i="12"/>
  <c r="I68" i="12"/>
  <c r="H68" i="12"/>
  <c r="G68" i="12"/>
  <c r="A68" i="12"/>
  <c r="K67" i="12"/>
  <c r="J67" i="12"/>
  <c r="I67" i="12"/>
  <c r="H67" i="12"/>
  <c r="G67" i="12"/>
  <c r="A67" i="12"/>
  <c r="K66" i="12"/>
  <c r="J66" i="12"/>
  <c r="I66" i="12"/>
  <c r="H66" i="12"/>
  <c r="G66" i="12"/>
  <c r="A66" i="12"/>
  <c r="K65" i="12"/>
  <c r="J65" i="12"/>
  <c r="I65" i="12"/>
  <c r="H65" i="12"/>
  <c r="G65" i="12"/>
  <c r="A65" i="12"/>
  <c r="A64" i="12"/>
  <c r="F56" i="12"/>
  <c r="E56" i="12"/>
  <c r="D56" i="12"/>
  <c r="C56" i="12"/>
  <c r="F55" i="12"/>
  <c r="E55" i="12"/>
  <c r="D55" i="12"/>
  <c r="C55" i="12"/>
  <c r="F54" i="12"/>
  <c r="E54" i="12"/>
  <c r="D54" i="12"/>
  <c r="C54" i="12"/>
  <c r="F53" i="12"/>
  <c r="E53" i="12"/>
  <c r="D53" i="12"/>
  <c r="C53" i="12"/>
  <c r="F52" i="12"/>
  <c r="E52" i="12"/>
  <c r="D52" i="12"/>
  <c r="C52" i="12"/>
  <c r="F51" i="12"/>
  <c r="E51" i="12"/>
  <c r="D51" i="12"/>
  <c r="C51" i="12"/>
  <c r="F50" i="12"/>
  <c r="E50" i="12"/>
  <c r="D50" i="12"/>
  <c r="C50" i="12"/>
  <c r="F49" i="12"/>
  <c r="E49" i="12"/>
  <c r="D49" i="12"/>
  <c r="C49" i="12"/>
  <c r="F48" i="12"/>
  <c r="E48" i="12"/>
  <c r="D48" i="12"/>
  <c r="C48" i="12"/>
  <c r="F47" i="12"/>
  <c r="E47" i="12"/>
  <c r="D47" i="12"/>
  <c r="C47" i="12"/>
  <c r="F46" i="12"/>
  <c r="E46" i="12"/>
  <c r="D46" i="12"/>
  <c r="C46" i="12"/>
  <c r="F45" i="12"/>
  <c r="E45" i="12"/>
  <c r="D45" i="12"/>
  <c r="C45" i="12"/>
  <c r="F44" i="12"/>
  <c r="E44" i="12"/>
  <c r="D44" i="12"/>
  <c r="C44" i="12"/>
  <c r="F43" i="12"/>
  <c r="E43" i="12"/>
  <c r="D43" i="12"/>
  <c r="C43" i="12"/>
  <c r="F42" i="12"/>
  <c r="E42" i="12"/>
  <c r="D42" i="12"/>
  <c r="C42" i="12"/>
  <c r="F41" i="12"/>
  <c r="E41" i="12"/>
  <c r="D41" i="12"/>
  <c r="C41" i="12"/>
  <c r="F40" i="12"/>
  <c r="E40" i="12"/>
  <c r="D40" i="12"/>
  <c r="C40" i="12"/>
  <c r="F39" i="12"/>
  <c r="E39" i="12"/>
  <c r="D39" i="12"/>
  <c r="C39" i="12"/>
  <c r="F38" i="12"/>
  <c r="E38" i="12"/>
  <c r="D38" i="12"/>
  <c r="C38" i="12"/>
  <c r="F37" i="12"/>
  <c r="E37" i="12"/>
  <c r="D37" i="12"/>
  <c r="C37" i="12"/>
  <c r="F36" i="12"/>
  <c r="E36" i="12"/>
  <c r="D36" i="12"/>
  <c r="C36" i="12"/>
  <c r="F35" i="12"/>
  <c r="E35" i="12"/>
  <c r="D35" i="12"/>
  <c r="C35" i="12"/>
  <c r="F34" i="12"/>
  <c r="E34" i="12"/>
  <c r="D34" i="12"/>
  <c r="C34" i="12"/>
  <c r="F33" i="12"/>
  <c r="E33" i="12"/>
  <c r="D33" i="12"/>
  <c r="C33" i="12"/>
  <c r="F32" i="12"/>
  <c r="E32" i="12"/>
  <c r="D32" i="12"/>
  <c r="C32" i="12"/>
  <c r="F31" i="12"/>
  <c r="E31" i="12"/>
  <c r="D31" i="12"/>
  <c r="C31" i="12"/>
  <c r="F30" i="12"/>
  <c r="E30" i="12"/>
  <c r="D30" i="12"/>
  <c r="C30" i="12"/>
  <c r="F29" i="12"/>
  <c r="E29" i="12"/>
  <c r="D29" i="12"/>
  <c r="C29" i="12"/>
  <c r="F28" i="12"/>
  <c r="E28" i="12"/>
  <c r="D28" i="12"/>
  <c r="C28" i="12"/>
  <c r="F27" i="12"/>
  <c r="E27" i="12"/>
  <c r="D27" i="12"/>
  <c r="C27"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13" i="12"/>
  <c r="J13" i="12"/>
  <c r="I13" i="12"/>
  <c r="H13" i="12"/>
  <c r="G13" i="12"/>
  <c r="K12" i="12"/>
  <c r="J12" i="12"/>
  <c r="I12" i="12"/>
  <c r="H12" i="12"/>
  <c r="G12" i="12"/>
  <c r="K11" i="12"/>
  <c r="J11" i="12"/>
  <c r="I11" i="12"/>
  <c r="H11" i="12"/>
  <c r="G11" i="12"/>
  <c r="K10" i="12"/>
  <c r="J10" i="12"/>
  <c r="I10" i="12"/>
  <c r="H10" i="12"/>
  <c r="G10" i="12"/>
  <c r="K9" i="12"/>
  <c r="J9" i="12"/>
  <c r="I9" i="12"/>
  <c r="H9" i="12"/>
  <c r="G9" i="12"/>
  <c r="K8" i="12"/>
  <c r="J8" i="12"/>
  <c r="I8" i="12"/>
  <c r="H8" i="12"/>
  <c r="G8" i="12"/>
  <c r="K7" i="12"/>
  <c r="J7" i="12"/>
  <c r="I7" i="12"/>
  <c r="H7" i="12"/>
  <c r="G7" i="12"/>
  <c r="K6" i="12"/>
  <c r="J6" i="12"/>
  <c r="I6" i="12"/>
  <c r="H6" i="12"/>
  <c r="G6" i="12"/>
  <c r="K82" i="11"/>
  <c r="J82" i="11"/>
  <c r="I82" i="11"/>
  <c r="H82" i="11"/>
  <c r="G82" i="11"/>
  <c r="A82" i="11"/>
  <c r="K81" i="11"/>
  <c r="J81" i="11"/>
  <c r="I81" i="11"/>
  <c r="H81" i="11"/>
  <c r="G81" i="11"/>
  <c r="A81" i="11"/>
  <c r="K80" i="11"/>
  <c r="J80" i="11"/>
  <c r="I80" i="11"/>
  <c r="H80" i="11"/>
  <c r="G80" i="11"/>
  <c r="A80" i="11"/>
  <c r="K79" i="11"/>
  <c r="J79" i="11"/>
  <c r="I79" i="11"/>
  <c r="H79" i="11"/>
  <c r="G79" i="11"/>
  <c r="A79" i="11"/>
  <c r="K78" i="11"/>
  <c r="J78" i="11"/>
  <c r="I78" i="11"/>
  <c r="H78" i="11"/>
  <c r="G78" i="11"/>
  <c r="A78" i="11"/>
  <c r="K77" i="11"/>
  <c r="J77" i="11"/>
  <c r="I77" i="11"/>
  <c r="H77" i="11"/>
  <c r="G77" i="11"/>
  <c r="A77" i="11"/>
  <c r="K76" i="11"/>
  <c r="J76" i="11"/>
  <c r="I76" i="11"/>
  <c r="H76" i="11"/>
  <c r="G76" i="11"/>
  <c r="A76" i="11"/>
  <c r="K75" i="11"/>
  <c r="J75" i="11"/>
  <c r="I75" i="11"/>
  <c r="H75" i="11"/>
  <c r="G75" i="11"/>
  <c r="A75" i="11"/>
  <c r="K74" i="11"/>
  <c r="J74" i="11"/>
  <c r="I74" i="11"/>
  <c r="H74" i="11"/>
  <c r="G74" i="11"/>
  <c r="A74" i="11"/>
  <c r="K73" i="11"/>
  <c r="J73" i="11"/>
  <c r="I73" i="11"/>
  <c r="H73" i="11"/>
  <c r="G73" i="11"/>
  <c r="A73" i="11"/>
  <c r="K72" i="11"/>
  <c r="J72" i="11"/>
  <c r="I72" i="11"/>
  <c r="H72" i="11"/>
  <c r="G72" i="11"/>
  <c r="A72" i="11"/>
  <c r="K71" i="11"/>
  <c r="J71" i="11"/>
  <c r="I71" i="11"/>
  <c r="H71" i="11"/>
  <c r="G71" i="11"/>
  <c r="A71" i="11"/>
  <c r="K70" i="11"/>
  <c r="J70" i="11"/>
  <c r="I70" i="11"/>
  <c r="H70" i="11"/>
  <c r="G70" i="11"/>
  <c r="A70" i="11"/>
  <c r="K69" i="11"/>
  <c r="J69" i="11"/>
  <c r="I69" i="11"/>
  <c r="H69" i="11"/>
  <c r="G69" i="11"/>
  <c r="A69" i="11"/>
  <c r="K68" i="11"/>
  <c r="J68" i="11"/>
  <c r="I68" i="11"/>
  <c r="H68" i="11"/>
  <c r="G68" i="11"/>
  <c r="A68" i="11"/>
  <c r="K67" i="11"/>
  <c r="J67" i="11"/>
  <c r="I67" i="11"/>
  <c r="H67" i="11"/>
  <c r="G67" i="11"/>
  <c r="A67" i="11"/>
  <c r="K66" i="11"/>
  <c r="J66" i="11"/>
  <c r="I66" i="11"/>
  <c r="H66" i="11"/>
  <c r="G66" i="11"/>
  <c r="A66" i="11"/>
  <c r="K65" i="11"/>
  <c r="J65" i="11"/>
  <c r="I65" i="11"/>
  <c r="H65" i="11"/>
  <c r="G65" i="11"/>
  <c r="A65" i="11"/>
  <c r="A64" i="11"/>
  <c r="F56" i="11"/>
  <c r="E56" i="11"/>
  <c r="D56" i="11"/>
  <c r="C56" i="11"/>
  <c r="B56" i="11"/>
  <c r="F55" i="11"/>
  <c r="E55" i="11"/>
  <c r="D55" i="11"/>
  <c r="C55" i="11"/>
  <c r="B55" i="11"/>
  <c r="F54" i="11"/>
  <c r="E54" i="11"/>
  <c r="D54" i="11"/>
  <c r="C54" i="11"/>
  <c r="B54" i="11"/>
  <c r="F53" i="11"/>
  <c r="E53" i="11"/>
  <c r="D53" i="11"/>
  <c r="C53" i="11"/>
  <c r="B53" i="11"/>
  <c r="F52" i="11"/>
  <c r="E52" i="11"/>
  <c r="D52" i="11"/>
  <c r="C52" i="11"/>
  <c r="B52" i="11"/>
  <c r="F51" i="11"/>
  <c r="E51" i="11"/>
  <c r="D51" i="11"/>
  <c r="C51" i="11"/>
  <c r="B51" i="11"/>
  <c r="F50" i="11"/>
  <c r="E50" i="11"/>
  <c r="D50" i="11"/>
  <c r="C50" i="11"/>
  <c r="B50" i="11"/>
  <c r="F49" i="11"/>
  <c r="E49" i="11"/>
  <c r="D49" i="11"/>
  <c r="C49" i="11"/>
  <c r="B49" i="11"/>
  <c r="F48" i="11"/>
  <c r="E48" i="11"/>
  <c r="D48" i="11"/>
  <c r="C48" i="11"/>
  <c r="B48" i="11"/>
  <c r="F47" i="11"/>
  <c r="E47" i="11"/>
  <c r="D47" i="11"/>
  <c r="C47" i="11"/>
  <c r="B47" i="11"/>
  <c r="F46" i="11"/>
  <c r="E46" i="11"/>
  <c r="D46" i="11"/>
  <c r="C46" i="11"/>
  <c r="B46" i="11"/>
  <c r="F45" i="11"/>
  <c r="E45" i="11"/>
  <c r="D45" i="11"/>
  <c r="C45" i="11"/>
  <c r="B45" i="11"/>
  <c r="F44" i="11"/>
  <c r="E44" i="11"/>
  <c r="D44" i="11"/>
  <c r="C44" i="11"/>
  <c r="B44" i="11"/>
  <c r="F43" i="11"/>
  <c r="E43" i="11"/>
  <c r="D43" i="11"/>
  <c r="C43" i="11"/>
  <c r="B43" i="11"/>
  <c r="F42" i="11"/>
  <c r="E42" i="11"/>
  <c r="D42" i="11"/>
  <c r="C42" i="11"/>
  <c r="B42" i="11"/>
  <c r="F41" i="11"/>
  <c r="E41" i="11"/>
  <c r="D41" i="11"/>
  <c r="C41" i="11"/>
  <c r="B41" i="11"/>
  <c r="F40" i="11"/>
  <c r="E40" i="11"/>
  <c r="D40" i="11"/>
  <c r="C40" i="11"/>
  <c r="B40" i="11"/>
  <c r="F39" i="11"/>
  <c r="E39" i="11"/>
  <c r="D39" i="11"/>
  <c r="C39" i="11"/>
  <c r="B39" i="11"/>
  <c r="F38" i="11"/>
  <c r="E38" i="11"/>
  <c r="D38" i="11"/>
  <c r="C38" i="11"/>
  <c r="B38" i="11"/>
  <c r="F37" i="11"/>
  <c r="E37" i="11"/>
  <c r="D37" i="11"/>
  <c r="C37" i="11"/>
  <c r="B37" i="11"/>
  <c r="F36" i="11"/>
  <c r="E36" i="11"/>
  <c r="D36" i="11"/>
  <c r="C36" i="11"/>
  <c r="B36" i="11"/>
  <c r="F35" i="11"/>
  <c r="E35" i="11"/>
  <c r="D35" i="11"/>
  <c r="C35" i="11"/>
  <c r="B35" i="11"/>
  <c r="F34" i="11"/>
  <c r="E34" i="11"/>
  <c r="D34" i="11"/>
  <c r="C34" i="11"/>
  <c r="B34" i="11"/>
  <c r="F33" i="11"/>
  <c r="E33" i="11"/>
  <c r="D33" i="11"/>
  <c r="C33" i="11"/>
  <c r="B33" i="11"/>
  <c r="F32" i="11"/>
  <c r="E32" i="11"/>
  <c r="D32" i="11"/>
  <c r="C32" i="11"/>
  <c r="B32" i="11"/>
  <c r="F31" i="11"/>
  <c r="E31" i="11"/>
  <c r="D31" i="11"/>
  <c r="C31" i="11"/>
  <c r="B31" i="11"/>
  <c r="F30" i="11"/>
  <c r="E30" i="11"/>
  <c r="D30" i="11"/>
  <c r="C30" i="11"/>
  <c r="B30" i="11"/>
  <c r="F29" i="11"/>
  <c r="E29" i="11"/>
  <c r="D29" i="11"/>
  <c r="C29" i="11"/>
  <c r="B29" i="11"/>
  <c r="F28" i="11"/>
  <c r="E28" i="11"/>
  <c r="D28" i="11"/>
  <c r="C28" i="11"/>
  <c r="B28" i="11"/>
  <c r="F27" i="11"/>
  <c r="E27" i="11"/>
  <c r="D27" i="11"/>
  <c r="C27" i="11"/>
  <c r="B27" i="11"/>
  <c r="F26" i="11"/>
  <c r="E26" i="11"/>
  <c r="D26" i="11"/>
  <c r="C26" i="11"/>
  <c r="B26"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13" i="11"/>
  <c r="J13" i="11"/>
  <c r="I13" i="11"/>
  <c r="H13" i="11"/>
  <c r="G13" i="11"/>
  <c r="K12" i="11"/>
  <c r="J12" i="11"/>
  <c r="I12" i="11"/>
  <c r="H12" i="11"/>
  <c r="G12" i="11"/>
  <c r="K11" i="11"/>
  <c r="J11" i="11"/>
  <c r="I11" i="11"/>
  <c r="H11" i="11"/>
  <c r="G11" i="11"/>
  <c r="K10" i="11"/>
  <c r="J10" i="11"/>
  <c r="I10" i="11"/>
  <c r="H10" i="11"/>
  <c r="G10" i="11"/>
  <c r="K9" i="11"/>
  <c r="J9" i="11"/>
  <c r="I9" i="11"/>
  <c r="H9" i="11"/>
  <c r="G9" i="11"/>
  <c r="K8" i="11"/>
  <c r="J8" i="11"/>
  <c r="I8" i="11"/>
  <c r="H8" i="11"/>
  <c r="G8" i="11"/>
  <c r="K7" i="11"/>
  <c r="J7" i="11"/>
  <c r="I7" i="11"/>
  <c r="H7" i="11"/>
  <c r="G7" i="11"/>
  <c r="K6" i="11"/>
  <c r="J6" i="11"/>
  <c r="I6" i="11"/>
  <c r="H6" i="11"/>
  <c r="G6" i="11"/>
  <c r="K93" i="10"/>
  <c r="J93" i="10"/>
  <c r="I93" i="10"/>
  <c r="H93" i="10"/>
  <c r="G93" i="10"/>
  <c r="A93" i="10"/>
  <c r="K92" i="10"/>
  <c r="J92" i="10"/>
  <c r="I92" i="10"/>
  <c r="H92" i="10"/>
  <c r="G92" i="10"/>
  <c r="A92" i="10"/>
  <c r="K91" i="10"/>
  <c r="J91" i="10"/>
  <c r="I91" i="10"/>
  <c r="H91" i="10"/>
  <c r="G91" i="10"/>
  <c r="A91" i="10"/>
  <c r="K90" i="10"/>
  <c r="J90" i="10"/>
  <c r="I90" i="10"/>
  <c r="H90" i="10"/>
  <c r="G90" i="10"/>
  <c r="A90" i="10"/>
  <c r="K89" i="10"/>
  <c r="J89" i="10"/>
  <c r="I89" i="10"/>
  <c r="H89" i="10"/>
  <c r="G89" i="10"/>
  <c r="A89" i="10"/>
  <c r="K88" i="10"/>
  <c r="J88" i="10"/>
  <c r="I88" i="10"/>
  <c r="H88" i="10"/>
  <c r="G88" i="10"/>
  <c r="A88" i="10"/>
  <c r="K87" i="10"/>
  <c r="J87" i="10"/>
  <c r="I87" i="10"/>
  <c r="H87" i="10"/>
  <c r="G87" i="10"/>
  <c r="A87" i="10"/>
  <c r="K86" i="10"/>
  <c r="J86" i="10"/>
  <c r="I86" i="10"/>
  <c r="H86" i="10"/>
  <c r="G86" i="10"/>
  <c r="A86" i="10"/>
  <c r="K85" i="10"/>
  <c r="J85" i="10"/>
  <c r="I85" i="10"/>
  <c r="H85" i="10"/>
  <c r="G85" i="10"/>
  <c r="A85" i="10"/>
  <c r="K84" i="10"/>
  <c r="J84" i="10"/>
  <c r="I84" i="10"/>
  <c r="H84" i="10"/>
  <c r="G84" i="10"/>
  <c r="A84" i="10"/>
  <c r="K83" i="10"/>
  <c r="J83" i="10"/>
  <c r="I83" i="10"/>
  <c r="H83" i="10"/>
  <c r="G83" i="10"/>
  <c r="A83" i="10"/>
  <c r="K82" i="10"/>
  <c r="J82" i="10"/>
  <c r="I82" i="10"/>
  <c r="H82" i="10"/>
  <c r="G82" i="10"/>
  <c r="A82" i="10"/>
  <c r="K81" i="10"/>
  <c r="J81" i="10"/>
  <c r="I81" i="10"/>
  <c r="H81" i="10"/>
  <c r="G81" i="10"/>
  <c r="A81" i="10"/>
  <c r="K80" i="10"/>
  <c r="J80" i="10"/>
  <c r="I80" i="10"/>
  <c r="H80" i="10"/>
  <c r="G80" i="10"/>
  <c r="A80" i="10"/>
  <c r="K79" i="10"/>
  <c r="J79" i="10"/>
  <c r="I79" i="10"/>
  <c r="H79" i="10"/>
  <c r="G79" i="10"/>
  <c r="A79" i="10"/>
  <c r="K78" i="10"/>
  <c r="J78" i="10"/>
  <c r="I78" i="10"/>
  <c r="H78" i="10"/>
  <c r="G78" i="10"/>
  <c r="A78" i="10"/>
  <c r="K77" i="10"/>
  <c r="J77" i="10"/>
  <c r="I77" i="10"/>
  <c r="H77" i="10"/>
  <c r="G77" i="10"/>
  <c r="A77" i="10"/>
  <c r="K76" i="10"/>
  <c r="J76" i="10"/>
  <c r="I76" i="10"/>
  <c r="H76" i="10"/>
  <c r="G76" i="10"/>
  <c r="A76" i="10"/>
  <c r="K75" i="10"/>
  <c r="J75" i="10"/>
  <c r="I75" i="10"/>
  <c r="H75" i="10"/>
  <c r="G75" i="10"/>
  <c r="A75" i="10"/>
  <c r="K74" i="10"/>
  <c r="J74" i="10"/>
  <c r="I74" i="10"/>
  <c r="H74" i="10"/>
  <c r="G74" i="10"/>
  <c r="A74" i="10"/>
  <c r="K73" i="10"/>
  <c r="J73" i="10"/>
  <c r="I73" i="10"/>
  <c r="H73" i="10"/>
  <c r="G73" i="10"/>
  <c r="A73" i="10"/>
  <c r="K72" i="10"/>
  <c r="J72" i="10"/>
  <c r="I72" i="10"/>
  <c r="H72" i="10"/>
  <c r="G72" i="10"/>
  <c r="A72" i="10"/>
  <c r="K71" i="10"/>
  <c r="J71" i="10"/>
  <c r="I71" i="10"/>
  <c r="H71" i="10"/>
  <c r="G71" i="10"/>
  <c r="A71" i="10"/>
  <c r="K70" i="10"/>
  <c r="J70" i="10"/>
  <c r="I70" i="10"/>
  <c r="H70" i="10"/>
  <c r="G70" i="10"/>
  <c r="A70" i="10"/>
  <c r="A69" i="10"/>
  <c r="F61" i="10"/>
  <c r="E61" i="10"/>
  <c r="D61" i="10"/>
  <c r="C61" i="10"/>
  <c r="B61" i="10"/>
  <c r="F60" i="10"/>
  <c r="E60" i="10"/>
  <c r="D60" i="10"/>
  <c r="C60" i="10"/>
  <c r="B60" i="10"/>
  <c r="F59" i="10"/>
  <c r="E59" i="10"/>
  <c r="D59" i="10"/>
  <c r="C59" i="10"/>
  <c r="B59" i="10"/>
  <c r="F58" i="10"/>
  <c r="E58" i="10"/>
  <c r="D58" i="10"/>
  <c r="C58" i="10"/>
  <c r="B58" i="10"/>
  <c r="F57" i="10"/>
  <c r="E57" i="10"/>
  <c r="D57" i="10"/>
  <c r="C57" i="10"/>
  <c r="B57" i="10"/>
  <c r="F56" i="10"/>
  <c r="E56" i="10"/>
  <c r="D56" i="10"/>
  <c r="C56" i="10"/>
  <c r="B56" i="10"/>
  <c r="F55" i="10"/>
  <c r="E55" i="10"/>
  <c r="D55" i="10"/>
  <c r="C55" i="10"/>
  <c r="B55" i="10"/>
  <c r="F54" i="10"/>
  <c r="E54" i="10"/>
  <c r="D54" i="10"/>
  <c r="C54" i="10"/>
  <c r="B54" i="10"/>
  <c r="F53" i="10"/>
  <c r="E53" i="10"/>
  <c r="D53" i="10"/>
  <c r="C53" i="10"/>
  <c r="B53" i="10"/>
  <c r="F52" i="10"/>
  <c r="E52" i="10"/>
  <c r="D52" i="10"/>
  <c r="C52" i="10"/>
  <c r="B52" i="10"/>
  <c r="F51" i="10"/>
  <c r="E51" i="10"/>
  <c r="D51" i="10"/>
  <c r="C51" i="10"/>
  <c r="B51" i="10"/>
  <c r="F50" i="10"/>
  <c r="E50" i="10"/>
  <c r="D50" i="10"/>
  <c r="C50" i="10"/>
  <c r="B50" i="10"/>
  <c r="F49" i="10"/>
  <c r="E49" i="10"/>
  <c r="D49" i="10"/>
  <c r="C49" i="10"/>
  <c r="B49" i="10"/>
  <c r="F48" i="10"/>
  <c r="E48" i="10"/>
  <c r="D48" i="10"/>
  <c r="C48" i="10"/>
  <c r="B48" i="10"/>
  <c r="F47" i="10"/>
  <c r="E47" i="10"/>
  <c r="D47" i="10"/>
  <c r="C47" i="10"/>
  <c r="B47" i="10"/>
  <c r="F46" i="10"/>
  <c r="E46" i="10"/>
  <c r="D46" i="10"/>
  <c r="C46" i="10"/>
  <c r="B46" i="10"/>
  <c r="F45" i="10"/>
  <c r="E45" i="10"/>
  <c r="D45" i="10"/>
  <c r="C45" i="10"/>
  <c r="B45" i="10"/>
  <c r="F44" i="10"/>
  <c r="E44" i="10"/>
  <c r="D44" i="10"/>
  <c r="C44" i="10"/>
  <c r="B44" i="10"/>
  <c r="F43" i="10"/>
  <c r="E43" i="10"/>
  <c r="D43" i="10"/>
  <c r="C43" i="10"/>
  <c r="B43" i="10"/>
  <c r="F42" i="10"/>
  <c r="E42" i="10"/>
  <c r="D42" i="10"/>
  <c r="C42" i="10"/>
  <c r="B42" i="10"/>
  <c r="F41" i="10"/>
  <c r="E41" i="10"/>
  <c r="D41" i="10"/>
  <c r="C41" i="10"/>
  <c r="B41" i="10"/>
  <c r="F40" i="10"/>
  <c r="E40" i="10"/>
  <c r="D40" i="10"/>
  <c r="C40" i="10"/>
  <c r="B40" i="10"/>
  <c r="F39" i="10"/>
  <c r="E39" i="10"/>
  <c r="D39" i="10"/>
  <c r="C39" i="10"/>
  <c r="B39" i="10"/>
  <c r="F38" i="10"/>
  <c r="E38" i="10"/>
  <c r="D38" i="10"/>
  <c r="C38" i="10"/>
  <c r="B38" i="10"/>
  <c r="F37" i="10"/>
  <c r="E37" i="10"/>
  <c r="D37" i="10"/>
  <c r="C37" i="10"/>
  <c r="B37" i="10"/>
  <c r="F36" i="10"/>
  <c r="E36" i="10"/>
  <c r="D36" i="10"/>
  <c r="C36" i="10"/>
  <c r="B36" i="10"/>
  <c r="F35" i="10"/>
  <c r="E35" i="10"/>
  <c r="D35" i="10"/>
  <c r="C35" i="10"/>
  <c r="B35" i="10"/>
  <c r="F34" i="10"/>
  <c r="E34" i="10"/>
  <c r="D34" i="10"/>
  <c r="C34" i="10"/>
  <c r="B34" i="10"/>
  <c r="F33" i="10"/>
  <c r="E33" i="10"/>
  <c r="D33" i="10"/>
  <c r="C33" i="10"/>
  <c r="B33" i="10"/>
  <c r="F32" i="10"/>
  <c r="E32" i="10"/>
  <c r="D32" i="10"/>
  <c r="C32" i="10"/>
  <c r="B32"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13" i="10"/>
  <c r="J13" i="10"/>
  <c r="I13" i="10"/>
  <c r="H13" i="10"/>
  <c r="G13" i="10"/>
  <c r="K12" i="10"/>
  <c r="J12" i="10"/>
  <c r="I12" i="10"/>
  <c r="H12" i="10"/>
  <c r="G12" i="10"/>
  <c r="K11" i="10"/>
  <c r="J11" i="10"/>
  <c r="I11" i="10"/>
  <c r="H11" i="10"/>
  <c r="G11" i="10"/>
  <c r="K10" i="10"/>
  <c r="J10" i="10"/>
  <c r="I10" i="10"/>
  <c r="H10" i="10"/>
  <c r="G10" i="10"/>
  <c r="K9" i="10"/>
  <c r="J9" i="10"/>
  <c r="I9" i="10"/>
  <c r="H9" i="10"/>
  <c r="G9" i="10"/>
  <c r="K8" i="10"/>
  <c r="J8" i="10"/>
  <c r="I8" i="10"/>
  <c r="H8" i="10"/>
  <c r="G8" i="10"/>
  <c r="K7" i="10"/>
  <c r="J7" i="10"/>
  <c r="I7" i="10"/>
  <c r="H7" i="10"/>
  <c r="G7" i="10"/>
  <c r="K6" i="10"/>
  <c r="J6" i="10"/>
  <c r="I6" i="10"/>
  <c r="H6" i="10"/>
  <c r="G6" i="10"/>
  <c r="F50" i="64"/>
  <c r="E50" i="64"/>
  <c r="D50" i="64"/>
  <c r="C50" i="64"/>
  <c r="A50" i="64"/>
  <c r="F49" i="64"/>
  <c r="E49" i="64"/>
  <c r="D49" i="64"/>
  <c r="C49" i="64"/>
  <c r="B49" i="64"/>
  <c r="A49" i="64"/>
  <c r="K48" i="64"/>
  <c r="J48" i="64"/>
  <c r="I48" i="64"/>
  <c r="H48" i="64"/>
  <c r="G48" i="64"/>
  <c r="F48" i="64"/>
  <c r="E48" i="64"/>
  <c r="D48" i="64"/>
  <c r="C48" i="64"/>
  <c r="B48" i="64"/>
  <c r="A48" i="64"/>
  <c r="F47" i="64"/>
  <c r="E47" i="64"/>
  <c r="D47" i="64"/>
  <c r="C47" i="64"/>
  <c r="A47" i="64"/>
  <c r="K46" i="64"/>
  <c r="J46" i="64"/>
  <c r="I46" i="64"/>
  <c r="H46" i="64"/>
  <c r="G46" i="64"/>
  <c r="F46" i="64"/>
  <c r="E46" i="64"/>
  <c r="D46" i="64"/>
  <c r="C46" i="64"/>
  <c r="B46" i="64"/>
  <c r="A46" i="64"/>
  <c r="K45" i="64"/>
  <c r="J45" i="64"/>
  <c r="I45" i="64"/>
  <c r="H45" i="64"/>
  <c r="G45" i="64"/>
  <c r="L45" i="64" s="1"/>
  <c r="F45" i="64"/>
  <c r="E45" i="64"/>
  <c r="D45" i="64"/>
  <c r="C45" i="64"/>
  <c r="B45" i="64"/>
  <c r="A45" i="64"/>
  <c r="K44" i="64"/>
  <c r="J44" i="64"/>
  <c r="I44" i="64"/>
  <c r="H44" i="64"/>
  <c r="G44" i="64"/>
  <c r="A44" i="64"/>
  <c r="K43" i="64"/>
  <c r="J43" i="64"/>
  <c r="I43" i="64"/>
  <c r="H43" i="64"/>
  <c r="G43" i="64"/>
  <c r="L43" i="64" s="1"/>
  <c r="A43" i="64"/>
  <c r="K42" i="64"/>
  <c r="J42" i="64"/>
  <c r="I42" i="64"/>
  <c r="H42" i="64"/>
  <c r="G42" i="64"/>
  <c r="L42" i="64" s="1"/>
  <c r="A42" i="64"/>
  <c r="K41" i="64"/>
  <c r="J41" i="64"/>
  <c r="I41" i="64"/>
  <c r="H41" i="64"/>
  <c r="G41" i="64"/>
  <c r="A41" i="64"/>
  <c r="K40" i="64"/>
  <c r="J40" i="64"/>
  <c r="I40" i="64"/>
  <c r="H40" i="64"/>
  <c r="G40" i="64"/>
  <c r="L40" i="64" s="1"/>
  <c r="F40" i="64"/>
  <c r="E40" i="64"/>
  <c r="D40" i="64"/>
  <c r="C40" i="64"/>
  <c r="B40" i="64"/>
  <c r="A40" i="64"/>
  <c r="K39" i="64"/>
  <c r="J39" i="64"/>
  <c r="G39" i="64"/>
  <c r="L39" i="64" s="1"/>
  <c r="F39" i="64"/>
  <c r="E39" i="64"/>
  <c r="B39" i="64"/>
  <c r="A39" i="64"/>
  <c r="K38" i="64"/>
  <c r="J38" i="64"/>
  <c r="I38" i="64"/>
  <c r="H38" i="64"/>
  <c r="G38" i="64"/>
  <c r="L38" i="64" s="1"/>
  <c r="F38" i="64"/>
  <c r="E38" i="64"/>
  <c r="D38" i="64"/>
  <c r="C38" i="64"/>
  <c r="B38" i="64"/>
  <c r="A38" i="64"/>
  <c r="A37" i="64"/>
  <c r="A36" i="64"/>
  <c r="K35" i="64"/>
  <c r="I35" i="64"/>
  <c r="H35" i="64"/>
  <c r="G35" i="64"/>
  <c r="L35" i="64" s="1"/>
  <c r="F35" i="64"/>
  <c r="E35" i="64"/>
  <c r="D35" i="64"/>
  <c r="C35" i="64"/>
  <c r="B35" i="64"/>
  <c r="A35" i="64"/>
  <c r="K34" i="64"/>
  <c r="J34" i="64"/>
  <c r="I34" i="64"/>
  <c r="H34" i="64"/>
  <c r="G34" i="64"/>
  <c r="L34" i="64" s="1"/>
  <c r="F34" i="64"/>
  <c r="E34" i="64"/>
  <c r="D34" i="64"/>
  <c r="C34" i="64"/>
  <c r="B34" i="64"/>
  <c r="A34" i="64"/>
  <c r="K33" i="64"/>
  <c r="J33" i="64"/>
  <c r="I33" i="64"/>
  <c r="H33" i="64"/>
  <c r="G33" i="64"/>
  <c r="L33" i="64" s="1"/>
  <c r="F33" i="64"/>
  <c r="E33" i="64"/>
  <c r="D33" i="64"/>
  <c r="C33" i="64"/>
  <c r="B33" i="64"/>
  <c r="A33" i="64"/>
  <c r="K32" i="64"/>
  <c r="J32" i="64"/>
  <c r="I32" i="64"/>
  <c r="H32" i="64"/>
  <c r="G32" i="64"/>
  <c r="L32" i="64" s="1"/>
  <c r="F32" i="64"/>
  <c r="E32" i="64"/>
  <c r="D32" i="64"/>
  <c r="C32" i="64"/>
  <c r="B32" i="64"/>
  <c r="A32" i="64"/>
  <c r="A31" i="64"/>
  <c r="K30" i="64"/>
  <c r="J30" i="64"/>
  <c r="I30" i="64"/>
  <c r="G30" i="64"/>
  <c r="L30" i="64" s="1"/>
  <c r="F30" i="64"/>
  <c r="E30" i="64"/>
  <c r="D30" i="64"/>
  <c r="B30" i="64"/>
  <c r="A30" i="64"/>
  <c r="K29" i="64"/>
  <c r="J29" i="64"/>
  <c r="I29" i="64"/>
  <c r="H29" i="64"/>
  <c r="G29" i="64"/>
  <c r="L29" i="64" s="1"/>
  <c r="F29" i="64"/>
  <c r="E29" i="64"/>
  <c r="D29" i="64"/>
  <c r="C29" i="64"/>
  <c r="B29" i="64"/>
  <c r="A29" i="64"/>
  <c r="A28" i="64"/>
  <c r="F27" i="64"/>
  <c r="E27" i="64"/>
  <c r="D27" i="64"/>
  <c r="C27" i="64"/>
  <c r="B27" i="64"/>
  <c r="A27" i="64"/>
  <c r="K26" i="64"/>
  <c r="J26" i="64"/>
  <c r="I26" i="64"/>
  <c r="H26" i="64"/>
  <c r="M26" i="64" s="1"/>
  <c r="G26" i="64"/>
  <c r="L26" i="64" s="1"/>
  <c r="F26" i="64"/>
  <c r="E26" i="64"/>
  <c r="D26" i="64"/>
  <c r="C26" i="64"/>
  <c r="B26" i="64"/>
  <c r="A26" i="64"/>
  <c r="K25" i="64"/>
  <c r="J25" i="64"/>
  <c r="I25" i="64"/>
  <c r="H25" i="64"/>
  <c r="M25" i="64" s="1"/>
  <c r="G25" i="64"/>
  <c r="L25" i="64" s="1"/>
  <c r="F25" i="64"/>
  <c r="E25" i="64"/>
  <c r="D25" i="64"/>
  <c r="C25" i="64"/>
  <c r="B25" i="64"/>
  <c r="A25" i="64"/>
  <c r="A24" i="64"/>
  <c r="K23" i="64"/>
  <c r="J23" i="64"/>
  <c r="I23" i="64"/>
  <c r="H23" i="64"/>
  <c r="G23" i="64"/>
  <c r="L23" i="64" s="1"/>
  <c r="F23" i="64"/>
  <c r="E23" i="64"/>
  <c r="D23" i="64"/>
  <c r="C23" i="64"/>
  <c r="B23" i="64"/>
  <c r="K22" i="64"/>
  <c r="J22" i="64"/>
  <c r="I22" i="64"/>
  <c r="H22" i="64"/>
  <c r="M22" i="64" s="1"/>
  <c r="G22" i="64"/>
  <c r="L22" i="64" s="1"/>
  <c r="F22" i="64"/>
  <c r="E22" i="64"/>
  <c r="D22" i="64"/>
  <c r="C22" i="64"/>
  <c r="B22" i="64"/>
  <c r="A22" i="64"/>
  <c r="K21" i="64"/>
  <c r="J21" i="64"/>
  <c r="I21" i="64"/>
  <c r="G21" i="64"/>
  <c r="L21" i="64" s="1"/>
  <c r="F21" i="64"/>
  <c r="E21" i="64"/>
  <c r="D21" i="64"/>
  <c r="B21" i="64"/>
  <c r="A21" i="64"/>
  <c r="K20" i="64"/>
  <c r="J20" i="64"/>
  <c r="I20" i="64"/>
  <c r="G20" i="64"/>
  <c r="L20" i="64" s="1"/>
  <c r="F20" i="64"/>
  <c r="E20" i="64"/>
  <c r="D20" i="64"/>
  <c r="B20" i="64"/>
  <c r="A20" i="64"/>
  <c r="K19" i="64"/>
  <c r="J19" i="64"/>
  <c r="I19" i="64"/>
  <c r="H19" i="64"/>
  <c r="M19" i="64" s="1"/>
  <c r="G19" i="64"/>
  <c r="L19" i="64" s="1"/>
  <c r="F19" i="64"/>
  <c r="E19" i="64"/>
  <c r="D19" i="64"/>
  <c r="C19" i="64"/>
  <c r="B19" i="64"/>
  <c r="A19" i="64"/>
  <c r="A18" i="64"/>
  <c r="K17" i="64"/>
  <c r="J17" i="64"/>
  <c r="I17" i="64"/>
  <c r="H17" i="64"/>
  <c r="M17" i="64" s="1"/>
  <c r="G17" i="64"/>
  <c r="L17" i="64" s="1"/>
  <c r="F17" i="64"/>
  <c r="E17" i="64"/>
  <c r="D17" i="64"/>
  <c r="C17" i="64"/>
  <c r="B17" i="64"/>
  <c r="A17" i="64"/>
  <c r="K16" i="64"/>
  <c r="J16" i="64"/>
  <c r="I16" i="64"/>
  <c r="G16" i="64"/>
  <c r="L16" i="64" s="1"/>
  <c r="F16" i="64"/>
  <c r="E16" i="64"/>
  <c r="D16" i="64"/>
  <c r="B16" i="64"/>
  <c r="A16" i="64"/>
  <c r="K15" i="64"/>
  <c r="J15" i="64"/>
  <c r="I15" i="64"/>
  <c r="G15" i="64"/>
  <c r="F15" i="64"/>
  <c r="E15" i="64"/>
  <c r="D15" i="64"/>
  <c r="B15" i="64"/>
  <c r="A15" i="64"/>
  <c r="K14" i="64"/>
  <c r="J14" i="64"/>
  <c r="I14" i="64"/>
  <c r="H14" i="64"/>
  <c r="M14" i="64" s="1"/>
  <c r="G14" i="64"/>
  <c r="L14" i="64" s="1"/>
  <c r="F14" i="64"/>
  <c r="E14" i="64"/>
  <c r="D14" i="64"/>
  <c r="C14" i="64"/>
  <c r="B14" i="64"/>
  <c r="A14" i="64"/>
  <c r="K13" i="64"/>
  <c r="J13" i="64"/>
  <c r="I13" i="64"/>
  <c r="H13" i="64"/>
  <c r="M13" i="64" s="1"/>
  <c r="G13" i="64"/>
  <c r="L13" i="64" s="1"/>
  <c r="F13" i="64"/>
  <c r="E13" i="64"/>
  <c r="D13" i="64"/>
  <c r="C13" i="64"/>
  <c r="B13" i="64"/>
  <c r="A13" i="64"/>
  <c r="K12" i="64"/>
  <c r="J12" i="64"/>
  <c r="I12" i="64"/>
  <c r="H12" i="64"/>
  <c r="M12" i="64" s="1"/>
  <c r="G12" i="64"/>
  <c r="L12" i="64" s="1"/>
  <c r="F12" i="64"/>
  <c r="E12" i="64"/>
  <c r="D12" i="64"/>
  <c r="C12" i="64"/>
  <c r="B12" i="64"/>
  <c r="A12" i="64"/>
  <c r="K11" i="64"/>
  <c r="J11" i="64"/>
  <c r="I11" i="64"/>
  <c r="H11" i="64"/>
  <c r="M11" i="64" s="1"/>
  <c r="G11" i="64"/>
  <c r="L11" i="64" s="1"/>
  <c r="F11" i="64"/>
  <c r="E11" i="64"/>
  <c r="D11" i="64"/>
  <c r="C11" i="64"/>
  <c r="B11" i="64"/>
  <c r="A11" i="64"/>
  <c r="K10" i="64"/>
  <c r="J10" i="64"/>
  <c r="I10" i="64"/>
  <c r="H10" i="64"/>
  <c r="M10" i="64" s="1"/>
  <c r="G10" i="64"/>
  <c r="L10" i="64" s="1"/>
  <c r="F10" i="64"/>
  <c r="E10" i="64"/>
  <c r="D10" i="64"/>
  <c r="C10" i="64"/>
  <c r="B10" i="64"/>
  <c r="A10" i="64"/>
  <c r="K9" i="64"/>
  <c r="J9" i="64"/>
  <c r="I9" i="64"/>
  <c r="G9" i="64"/>
  <c r="L9" i="64" s="1"/>
  <c r="F9" i="64"/>
  <c r="E9" i="64"/>
  <c r="D9" i="64"/>
  <c r="B9" i="64"/>
  <c r="A9" i="64"/>
  <c r="K8" i="64"/>
  <c r="J8" i="64"/>
  <c r="I8" i="64"/>
  <c r="G8" i="64"/>
  <c r="L8" i="64" s="1"/>
  <c r="F8" i="64"/>
  <c r="E8" i="64"/>
  <c r="D8" i="64"/>
  <c r="B8" i="64"/>
  <c r="A8" i="64"/>
  <c r="F7" i="64"/>
  <c r="E7" i="64"/>
  <c r="D7" i="64"/>
  <c r="C7" i="64"/>
  <c r="B7" i="64"/>
  <c r="A7" i="64"/>
  <c r="A6" i="64"/>
  <c r="F5" i="64"/>
  <c r="E5" i="64"/>
  <c r="D5" i="64"/>
  <c r="C5" i="64"/>
  <c r="B5" i="64"/>
  <c r="A5" i="64"/>
  <c r="F4" i="64"/>
  <c r="E4" i="64"/>
  <c r="D4" i="64"/>
  <c r="C4" i="64"/>
  <c r="B4" i="64"/>
  <c r="A4" i="64"/>
  <c r="F3" i="64"/>
  <c r="E3" i="64"/>
  <c r="D3" i="64"/>
  <c r="C3" i="64"/>
  <c r="A3" i="64"/>
  <c r="A50" i="9"/>
  <c r="P49" i="9"/>
  <c r="O49" i="9"/>
  <c r="N49" i="9"/>
  <c r="M49" i="9"/>
  <c r="L49" i="9"/>
  <c r="K49" i="9"/>
  <c r="J49" i="9"/>
  <c r="I49" i="9"/>
  <c r="H49" i="9"/>
  <c r="G49" i="9"/>
  <c r="A49" i="9"/>
  <c r="P48" i="9"/>
  <c r="O48" i="9"/>
  <c r="N48" i="9"/>
  <c r="M48" i="9"/>
  <c r="L48" i="9"/>
  <c r="K48" i="9"/>
  <c r="J48" i="9"/>
  <c r="I48" i="9"/>
  <c r="H48" i="9"/>
  <c r="G48" i="9"/>
  <c r="A48" i="9"/>
  <c r="A47" i="9"/>
  <c r="P46" i="9"/>
  <c r="O46" i="9"/>
  <c r="N46" i="9"/>
  <c r="M46" i="9"/>
  <c r="L46" i="9"/>
  <c r="K46" i="9"/>
  <c r="J46" i="9"/>
  <c r="I46" i="9"/>
  <c r="H46" i="9"/>
  <c r="G46" i="9"/>
  <c r="A46" i="9"/>
  <c r="P45" i="9"/>
  <c r="O45" i="9"/>
  <c r="N45" i="9"/>
  <c r="M45" i="9"/>
  <c r="L45" i="9"/>
  <c r="K45" i="9"/>
  <c r="J45" i="9"/>
  <c r="I45" i="9"/>
  <c r="H45" i="9"/>
  <c r="G45" i="9"/>
  <c r="A45" i="9"/>
  <c r="P44" i="9"/>
  <c r="O44" i="9"/>
  <c r="N44" i="9"/>
  <c r="M44" i="9"/>
  <c r="L44" i="9"/>
  <c r="K44" i="9"/>
  <c r="J44" i="9"/>
  <c r="I44" i="9"/>
  <c r="H44" i="9"/>
  <c r="G44" i="9"/>
  <c r="A44" i="9"/>
  <c r="P43" i="9"/>
  <c r="O43" i="9"/>
  <c r="N43" i="9"/>
  <c r="M43" i="9"/>
  <c r="L43" i="9"/>
  <c r="K43" i="9"/>
  <c r="J43" i="9"/>
  <c r="I43" i="9"/>
  <c r="H43" i="9"/>
  <c r="G43" i="9"/>
  <c r="A43" i="9"/>
  <c r="P42" i="9"/>
  <c r="O42" i="9"/>
  <c r="N42" i="9"/>
  <c r="M42" i="9"/>
  <c r="L42" i="9"/>
  <c r="K42" i="9"/>
  <c r="J42" i="9"/>
  <c r="I42" i="9"/>
  <c r="H42" i="9"/>
  <c r="G42" i="9"/>
  <c r="A42" i="9"/>
  <c r="P41" i="9"/>
  <c r="O41" i="9"/>
  <c r="N41" i="9"/>
  <c r="M41" i="9"/>
  <c r="L41" i="9"/>
  <c r="K41" i="9"/>
  <c r="J41" i="9"/>
  <c r="I41" i="9"/>
  <c r="H41" i="9"/>
  <c r="G41" i="9"/>
  <c r="A41" i="9"/>
  <c r="P40" i="9"/>
  <c r="O40" i="9"/>
  <c r="N40" i="9"/>
  <c r="M40" i="9"/>
  <c r="L40" i="9"/>
  <c r="K40" i="9"/>
  <c r="J40" i="9"/>
  <c r="I40" i="9"/>
  <c r="H40" i="9"/>
  <c r="G40" i="9"/>
  <c r="A40" i="9"/>
  <c r="P39" i="9"/>
  <c r="O39" i="9"/>
  <c r="L39" i="9"/>
  <c r="K39" i="9"/>
  <c r="J39" i="9"/>
  <c r="G39" i="9"/>
  <c r="A39" i="9"/>
  <c r="P38" i="9"/>
  <c r="O38" i="9"/>
  <c r="N38" i="9"/>
  <c r="M38" i="9"/>
  <c r="L38" i="9"/>
  <c r="K38" i="9"/>
  <c r="J38" i="9"/>
  <c r="I38" i="9"/>
  <c r="H38" i="9"/>
  <c r="G38" i="9"/>
  <c r="A38" i="9"/>
  <c r="A37" i="9"/>
  <c r="A36" i="9"/>
  <c r="P35" i="9"/>
  <c r="O35" i="9"/>
  <c r="N35" i="9"/>
  <c r="M35" i="9"/>
  <c r="L35" i="9"/>
  <c r="K35" i="9"/>
  <c r="J35" i="9"/>
  <c r="I35" i="9"/>
  <c r="H35" i="9"/>
  <c r="G35" i="9"/>
  <c r="A35" i="9"/>
  <c r="P34" i="9"/>
  <c r="O34" i="9"/>
  <c r="N34" i="9"/>
  <c r="M34" i="9"/>
  <c r="L34" i="9"/>
  <c r="K34" i="9"/>
  <c r="J34" i="9"/>
  <c r="I34" i="9"/>
  <c r="H34" i="9"/>
  <c r="G34" i="9"/>
  <c r="A34" i="9"/>
  <c r="P33" i="9"/>
  <c r="O33" i="9"/>
  <c r="N33" i="9"/>
  <c r="M33" i="9"/>
  <c r="L33" i="9"/>
  <c r="K33" i="9"/>
  <c r="J33" i="9"/>
  <c r="I33" i="9"/>
  <c r="H33" i="9"/>
  <c r="G33" i="9"/>
  <c r="A33" i="9"/>
  <c r="P32" i="9"/>
  <c r="O32" i="9"/>
  <c r="N32" i="9"/>
  <c r="M32" i="9"/>
  <c r="L32" i="9"/>
  <c r="K32" i="9"/>
  <c r="J32" i="9"/>
  <c r="I32" i="9"/>
  <c r="H32" i="9"/>
  <c r="G32" i="9"/>
  <c r="A32" i="9"/>
  <c r="A31" i="9"/>
  <c r="P30" i="9"/>
  <c r="O30" i="9"/>
  <c r="N30" i="9"/>
  <c r="L30" i="9"/>
  <c r="K30" i="9"/>
  <c r="J30" i="9"/>
  <c r="I30" i="9"/>
  <c r="G30" i="9"/>
  <c r="A30" i="9"/>
  <c r="P29" i="9"/>
  <c r="O29" i="9"/>
  <c r="N29" i="9"/>
  <c r="M29" i="9"/>
  <c r="L29" i="9"/>
  <c r="K29" i="9"/>
  <c r="J29" i="9"/>
  <c r="I29" i="9"/>
  <c r="H29" i="9"/>
  <c r="G29" i="9"/>
  <c r="A29" i="9"/>
  <c r="A28" i="9"/>
  <c r="P27" i="9"/>
  <c r="O27" i="9"/>
  <c r="N27" i="9"/>
  <c r="M27" i="9"/>
  <c r="L27" i="9"/>
  <c r="A27" i="9"/>
  <c r="P26" i="9"/>
  <c r="O26" i="9"/>
  <c r="N26" i="9"/>
  <c r="M26" i="9"/>
  <c r="L26" i="9"/>
  <c r="K26" i="9"/>
  <c r="J26" i="9"/>
  <c r="I26" i="9"/>
  <c r="H26" i="9"/>
  <c r="G26" i="9"/>
  <c r="A26" i="9"/>
  <c r="P25" i="9"/>
  <c r="O25" i="9"/>
  <c r="N25" i="9"/>
  <c r="M25" i="9"/>
  <c r="L25" i="9"/>
  <c r="K25" i="9"/>
  <c r="J25" i="9"/>
  <c r="I25" i="9"/>
  <c r="H25" i="9"/>
  <c r="G25" i="9"/>
  <c r="A25" i="9"/>
  <c r="A24" i="9"/>
  <c r="P23" i="9"/>
  <c r="O23" i="9"/>
  <c r="N23" i="9"/>
  <c r="M23" i="9"/>
  <c r="L23" i="9"/>
  <c r="K23" i="9"/>
  <c r="J23" i="9"/>
  <c r="I23" i="9"/>
  <c r="H23" i="9"/>
  <c r="G23" i="9"/>
  <c r="A23" i="9"/>
  <c r="P22" i="9"/>
  <c r="O22" i="9"/>
  <c r="N22" i="9"/>
  <c r="M22" i="9"/>
  <c r="L22" i="9"/>
  <c r="K22" i="9"/>
  <c r="J22" i="9"/>
  <c r="I22" i="9"/>
  <c r="H22" i="9"/>
  <c r="G22" i="9"/>
  <c r="A22" i="9"/>
  <c r="P21" i="9"/>
  <c r="O21" i="9"/>
  <c r="N21" i="9"/>
  <c r="K21" i="9"/>
  <c r="J21" i="9"/>
  <c r="I21" i="9"/>
  <c r="G21" i="9"/>
  <c r="A21" i="9"/>
  <c r="P20" i="9"/>
  <c r="O20" i="9"/>
  <c r="N20" i="9"/>
  <c r="L20" i="9"/>
  <c r="K20" i="9"/>
  <c r="J20" i="9"/>
  <c r="I20" i="9"/>
  <c r="G20" i="9"/>
  <c r="A20" i="9"/>
  <c r="P19" i="9"/>
  <c r="O19" i="9"/>
  <c r="N19" i="9"/>
  <c r="M19" i="9"/>
  <c r="L19" i="9"/>
  <c r="K19" i="9"/>
  <c r="J19" i="9"/>
  <c r="I19" i="9"/>
  <c r="H19" i="9"/>
  <c r="G19" i="9"/>
  <c r="A19" i="9"/>
  <c r="A18" i="9"/>
  <c r="P17" i="9"/>
  <c r="O17" i="9"/>
  <c r="N17" i="9"/>
  <c r="M17" i="9"/>
  <c r="L17" i="9"/>
  <c r="K17" i="9"/>
  <c r="J17" i="9"/>
  <c r="I17" i="9"/>
  <c r="H17" i="9"/>
  <c r="G17" i="9"/>
  <c r="A17" i="9"/>
  <c r="P16" i="9"/>
  <c r="O16" i="9"/>
  <c r="N16" i="9"/>
  <c r="L16" i="9"/>
  <c r="K16" i="9"/>
  <c r="J16" i="9"/>
  <c r="I16" i="9"/>
  <c r="G16" i="9"/>
  <c r="A16" i="9"/>
  <c r="K15" i="9"/>
  <c r="J15" i="9"/>
  <c r="I15" i="9"/>
  <c r="G15" i="9"/>
  <c r="A15" i="9"/>
  <c r="P14" i="9"/>
  <c r="O14" i="9"/>
  <c r="N14" i="9"/>
  <c r="M14" i="9"/>
  <c r="L14" i="9"/>
  <c r="K14" i="9"/>
  <c r="J14" i="9"/>
  <c r="I14" i="9"/>
  <c r="H14" i="9"/>
  <c r="G14" i="9"/>
  <c r="A14" i="9"/>
  <c r="P13" i="9"/>
  <c r="O13" i="9"/>
  <c r="N13" i="9"/>
  <c r="M13" i="9"/>
  <c r="L13" i="9"/>
  <c r="K13" i="9"/>
  <c r="J13" i="9"/>
  <c r="I13" i="9"/>
  <c r="H13" i="9"/>
  <c r="G13" i="9"/>
  <c r="A13" i="9"/>
  <c r="P12" i="9"/>
  <c r="O12" i="9"/>
  <c r="N12" i="9"/>
  <c r="M12" i="9"/>
  <c r="L12" i="9"/>
  <c r="K12" i="9"/>
  <c r="J12" i="9"/>
  <c r="I12" i="9"/>
  <c r="H12" i="9"/>
  <c r="G12" i="9"/>
  <c r="A12" i="9"/>
  <c r="P11" i="9"/>
  <c r="O11" i="9"/>
  <c r="N11" i="9"/>
  <c r="M11" i="9"/>
  <c r="L11" i="9"/>
  <c r="K11" i="9"/>
  <c r="J11" i="9"/>
  <c r="I11" i="9"/>
  <c r="H11" i="9"/>
  <c r="G11" i="9"/>
  <c r="A11" i="9"/>
  <c r="P10" i="9"/>
  <c r="O10" i="9"/>
  <c r="N10" i="9"/>
  <c r="M10" i="9"/>
  <c r="L10" i="9"/>
  <c r="K10" i="9"/>
  <c r="J10" i="9"/>
  <c r="I10" i="9"/>
  <c r="H10" i="9"/>
  <c r="G10" i="9"/>
  <c r="A10" i="9"/>
  <c r="P9" i="9"/>
  <c r="O9" i="9"/>
  <c r="N9" i="9"/>
  <c r="L9" i="9"/>
  <c r="K9" i="9"/>
  <c r="J9" i="9"/>
  <c r="I9" i="9"/>
  <c r="G9" i="9"/>
  <c r="A9" i="9"/>
  <c r="P8" i="9"/>
  <c r="O8" i="9"/>
  <c r="N8" i="9"/>
  <c r="L8" i="9"/>
  <c r="K8" i="9"/>
  <c r="J8" i="9"/>
  <c r="I8" i="9"/>
  <c r="G8" i="9"/>
  <c r="A8" i="9"/>
  <c r="P7" i="9"/>
  <c r="O7" i="9"/>
  <c r="N7" i="9"/>
  <c r="M7" i="9"/>
  <c r="L7" i="9"/>
  <c r="K7" i="9"/>
  <c r="J7" i="9"/>
  <c r="I7" i="9"/>
  <c r="H7" i="9"/>
  <c r="G7" i="9"/>
  <c r="A7" i="9"/>
  <c r="A6" i="9"/>
  <c r="P5" i="9"/>
  <c r="O5" i="9"/>
  <c r="N5" i="9"/>
  <c r="M5" i="9"/>
  <c r="K5" i="9"/>
  <c r="J5" i="9"/>
  <c r="I5" i="9"/>
  <c r="H5" i="9"/>
  <c r="G5" i="9"/>
  <c r="A5" i="9"/>
  <c r="P4" i="9"/>
  <c r="O4" i="9"/>
  <c r="N4" i="9"/>
  <c r="M4" i="9"/>
  <c r="L4" i="9"/>
  <c r="K4" i="9"/>
  <c r="J4" i="9"/>
  <c r="I4" i="9"/>
  <c r="H4" i="9"/>
  <c r="G4" i="9"/>
  <c r="A4" i="9"/>
  <c r="O3" i="9"/>
  <c r="N3" i="9"/>
  <c r="M3" i="9"/>
  <c r="L3" i="9"/>
  <c r="K3" i="9"/>
  <c r="J3" i="9"/>
  <c r="I3" i="9"/>
  <c r="H3" i="9"/>
  <c r="G3" i="9"/>
  <c r="F3" i="9"/>
  <c r="F3" i="67" s="1"/>
  <c r="E3" i="9"/>
  <c r="D3" i="9"/>
  <c r="B3" i="9"/>
  <c r="A3" i="9"/>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A19" i="67"/>
  <c r="A18" i="67"/>
  <c r="A17" i="67"/>
  <c r="A16" i="67"/>
  <c r="A15" i="67"/>
  <c r="A14" i="67"/>
  <c r="A13" i="67"/>
  <c r="A12" i="67"/>
  <c r="A11" i="67"/>
  <c r="A10" i="67"/>
  <c r="A9" i="67"/>
  <c r="A8" i="67"/>
  <c r="A7" i="67"/>
  <c r="A6" i="67"/>
  <c r="A5" i="67"/>
  <c r="A4" i="67"/>
  <c r="A3" i="67"/>
  <c r="N50" i="2"/>
  <c r="L50" i="2"/>
  <c r="J50" i="2"/>
  <c r="H50" i="2"/>
  <c r="F50" i="2"/>
  <c r="D50" i="2"/>
  <c r="N49" i="2"/>
  <c r="L49" i="2"/>
  <c r="J49" i="2"/>
  <c r="H49" i="2"/>
  <c r="F49" i="2"/>
  <c r="D49" i="2"/>
  <c r="N48" i="2"/>
  <c r="L48" i="2"/>
  <c r="J48" i="2"/>
  <c r="H48" i="2"/>
  <c r="F48" i="2"/>
  <c r="D48" i="2"/>
  <c r="N47" i="2"/>
  <c r="L47" i="2"/>
  <c r="J47" i="2"/>
  <c r="H47" i="2"/>
  <c r="F47" i="2"/>
  <c r="D47" i="2"/>
  <c r="N46" i="2"/>
  <c r="L46" i="2"/>
  <c r="J46" i="2"/>
  <c r="H46" i="2"/>
  <c r="F46" i="2"/>
  <c r="D46" i="2"/>
  <c r="N45" i="2"/>
  <c r="L45" i="2"/>
  <c r="J45" i="2"/>
  <c r="H45" i="2"/>
  <c r="F45" i="2"/>
  <c r="D45" i="2"/>
  <c r="N44" i="2"/>
  <c r="L44" i="2"/>
  <c r="J44" i="2"/>
  <c r="H44" i="2"/>
  <c r="F44" i="2"/>
  <c r="D44" i="2"/>
  <c r="N43" i="2"/>
  <c r="L43" i="2"/>
  <c r="J43" i="2"/>
  <c r="H43" i="2"/>
  <c r="F43" i="2"/>
  <c r="D43" i="2"/>
  <c r="N42" i="2"/>
  <c r="L42" i="2"/>
  <c r="J42" i="2"/>
  <c r="H42" i="2"/>
  <c r="F42" i="2"/>
  <c r="D42" i="2"/>
  <c r="N41" i="2"/>
  <c r="L41" i="2"/>
  <c r="J41" i="2"/>
  <c r="H41" i="2"/>
  <c r="F41" i="2"/>
  <c r="D41" i="2"/>
  <c r="N40" i="2"/>
  <c r="L40" i="2"/>
  <c r="J40" i="2"/>
  <c r="H40" i="2"/>
  <c r="F40" i="2"/>
  <c r="D40" i="2"/>
  <c r="N39" i="2"/>
  <c r="L39" i="2"/>
  <c r="J39" i="2"/>
  <c r="H39" i="2"/>
  <c r="F39" i="2"/>
  <c r="D39" i="2"/>
  <c r="N38" i="2"/>
  <c r="L38" i="2"/>
  <c r="J38" i="2"/>
  <c r="H38" i="2"/>
  <c r="F38" i="2"/>
  <c r="D38" i="2"/>
  <c r="N37" i="2"/>
  <c r="L37" i="2"/>
  <c r="J37" i="2"/>
  <c r="H37" i="2"/>
  <c r="F37" i="2"/>
  <c r="D37" i="2"/>
  <c r="N36" i="2"/>
  <c r="L36" i="2"/>
  <c r="J36" i="2"/>
  <c r="H36" i="2"/>
  <c r="F36" i="2"/>
  <c r="D36" i="2"/>
  <c r="N35" i="2"/>
  <c r="L35" i="2"/>
  <c r="J35" i="2"/>
  <c r="H35" i="2"/>
  <c r="F35" i="2"/>
  <c r="D35" i="2"/>
  <c r="N34" i="2"/>
  <c r="L34" i="2"/>
  <c r="J34" i="2"/>
  <c r="H34" i="2"/>
  <c r="F34" i="2"/>
  <c r="D34" i="2"/>
  <c r="N33" i="2"/>
  <c r="L33" i="2"/>
  <c r="J33" i="2"/>
  <c r="H33" i="2"/>
  <c r="F33" i="2"/>
  <c r="D33" i="2"/>
  <c r="N32" i="2"/>
  <c r="L32" i="2"/>
  <c r="J32" i="2"/>
  <c r="H32" i="2"/>
  <c r="F32" i="2"/>
  <c r="D32" i="2"/>
  <c r="N31" i="2"/>
  <c r="L31" i="2"/>
  <c r="J31" i="2"/>
  <c r="H31" i="2"/>
  <c r="F31" i="2"/>
  <c r="D31" i="2"/>
  <c r="N30" i="2"/>
  <c r="L30" i="2"/>
  <c r="J30" i="2"/>
  <c r="H30" i="2"/>
  <c r="F30" i="2"/>
  <c r="D30" i="2"/>
  <c r="N29" i="2"/>
  <c r="L29" i="2"/>
  <c r="J29" i="2"/>
  <c r="H29" i="2"/>
  <c r="F29" i="2"/>
  <c r="D29" i="2"/>
  <c r="N28" i="2"/>
  <c r="L28" i="2"/>
  <c r="J28" i="2"/>
  <c r="H28" i="2"/>
  <c r="F28" i="2"/>
  <c r="D28" i="2"/>
  <c r="N27" i="2"/>
  <c r="L27" i="2"/>
  <c r="J27" i="2"/>
  <c r="H27" i="2"/>
  <c r="F27" i="2"/>
  <c r="D27" i="2"/>
  <c r="N26" i="2"/>
  <c r="L26" i="2"/>
  <c r="J26" i="2"/>
  <c r="H26" i="2"/>
  <c r="F26" i="2"/>
  <c r="D26" i="2"/>
  <c r="N25" i="2"/>
  <c r="L25" i="2"/>
  <c r="J25" i="2"/>
  <c r="H25" i="2"/>
  <c r="F25" i="2"/>
  <c r="D25" i="2"/>
  <c r="N24" i="2"/>
  <c r="L24" i="2"/>
  <c r="J24" i="2"/>
  <c r="H24" i="2"/>
  <c r="F24" i="2"/>
  <c r="D24" i="2"/>
  <c r="N23" i="2"/>
  <c r="L23" i="2"/>
  <c r="J23" i="2"/>
  <c r="H23" i="2"/>
  <c r="F23" i="2"/>
  <c r="D23" i="2"/>
  <c r="N22" i="2"/>
  <c r="L22" i="2"/>
  <c r="J22" i="2"/>
  <c r="H22" i="2"/>
  <c r="F22" i="2"/>
  <c r="D22" i="2"/>
  <c r="N21" i="2"/>
  <c r="L21" i="2"/>
  <c r="J21" i="2"/>
  <c r="H21" i="2"/>
  <c r="F21" i="2"/>
  <c r="D21" i="2"/>
  <c r="N20" i="2"/>
  <c r="L20" i="2"/>
  <c r="J20" i="2"/>
  <c r="H20" i="2"/>
  <c r="F20" i="2"/>
  <c r="D20" i="2"/>
  <c r="N19" i="2"/>
  <c r="L19" i="2"/>
  <c r="J19" i="2"/>
  <c r="H19" i="2"/>
  <c r="F19" i="2"/>
  <c r="D19" i="2"/>
  <c r="N18" i="2"/>
  <c r="L18" i="2"/>
  <c r="J18" i="2"/>
  <c r="H18" i="2"/>
  <c r="F18" i="2"/>
  <c r="D18" i="2"/>
  <c r="N17" i="2"/>
  <c r="L17" i="2"/>
  <c r="J17" i="2"/>
  <c r="H17" i="2"/>
  <c r="F17" i="2"/>
  <c r="D17" i="2"/>
  <c r="N16" i="2"/>
  <c r="L16" i="2"/>
  <c r="J16" i="2"/>
  <c r="H16" i="2"/>
  <c r="F16" i="2"/>
  <c r="D16" i="2"/>
  <c r="N15" i="2"/>
  <c r="L15" i="2"/>
  <c r="J15" i="2"/>
  <c r="H15" i="2"/>
  <c r="F15" i="2"/>
  <c r="D15" i="2"/>
  <c r="N14" i="2"/>
  <c r="L14" i="2"/>
  <c r="J14" i="2"/>
  <c r="H14" i="2"/>
  <c r="F14" i="2"/>
  <c r="D14" i="2"/>
  <c r="N13" i="2"/>
  <c r="L13" i="2"/>
  <c r="J13" i="2"/>
  <c r="H13" i="2"/>
  <c r="F13" i="2"/>
  <c r="D13" i="2"/>
  <c r="N12" i="2"/>
  <c r="L12" i="2"/>
  <c r="J12" i="2"/>
  <c r="H12" i="2"/>
  <c r="F12" i="2"/>
  <c r="D12" i="2"/>
  <c r="N11" i="2"/>
  <c r="L11" i="2"/>
  <c r="J11" i="2"/>
  <c r="H11" i="2"/>
  <c r="F11" i="2"/>
  <c r="D11" i="2"/>
  <c r="N10" i="2"/>
  <c r="L10" i="2"/>
  <c r="J10" i="2"/>
  <c r="H10" i="2"/>
  <c r="F10" i="2"/>
  <c r="D10" i="2"/>
  <c r="N9" i="2"/>
  <c r="L9" i="2"/>
  <c r="J9" i="2"/>
  <c r="H9" i="2"/>
  <c r="F9" i="2"/>
  <c r="D9" i="2"/>
  <c r="N8" i="2"/>
  <c r="L8" i="2"/>
  <c r="J8" i="2"/>
  <c r="H8" i="2"/>
  <c r="F8" i="2"/>
  <c r="D8" i="2"/>
  <c r="N7" i="2"/>
  <c r="L7" i="2"/>
  <c r="J7" i="2"/>
  <c r="H7" i="2"/>
  <c r="F7" i="2"/>
  <c r="D7" i="2"/>
  <c r="N6" i="2"/>
  <c r="L6" i="2"/>
  <c r="J6" i="2"/>
  <c r="H6" i="2"/>
  <c r="F6" i="2"/>
  <c r="D6" i="2"/>
  <c r="N5" i="2"/>
  <c r="L5" i="2"/>
  <c r="J5" i="2"/>
  <c r="H5" i="2"/>
  <c r="F5" i="2"/>
  <c r="D5" i="2"/>
  <c r="N4" i="2"/>
  <c r="L4" i="2"/>
  <c r="J4" i="2"/>
  <c r="H4" i="2"/>
  <c r="F4" i="2"/>
  <c r="D4" i="2"/>
  <c r="N3" i="2"/>
  <c r="L3" i="2"/>
  <c r="J3" i="2"/>
  <c r="H3" i="2"/>
  <c r="F3" i="2"/>
  <c r="D3" i="2"/>
  <c r="F15" i="67" l="1"/>
  <c r="B21" i="67"/>
  <c r="F23" i="63"/>
  <c r="E22" i="63"/>
  <c r="E23" i="63"/>
  <c r="D20" i="63"/>
  <c r="C20" i="63"/>
  <c r="C21" i="63"/>
  <c r="C22" i="63"/>
  <c r="B26" i="63"/>
  <c r="B27" i="63"/>
  <c r="F17" i="60"/>
  <c r="E16" i="60"/>
  <c r="D16" i="60"/>
  <c r="C19" i="60"/>
  <c r="B21" i="60"/>
  <c r="F16" i="48"/>
  <c r="E16" i="48"/>
  <c r="D19" i="48"/>
  <c r="C19" i="48"/>
  <c r="B19" i="48"/>
  <c r="F29" i="47"/>
  <c r="F30" i="47"/>
  <c r="E24" i="47"/>
  <c r="E25" i="47"/>
  <c r="D24" i="47"/>
  <c r="C25" i="47"/>
  <c r="C27" i="47"/>
  <c r="B26" i="47"/>
  <c r="B27" i="47" s="1"/>
  <c r="B28" i="47" s="1"/>
  <c r="D19" i="41"/>
  <c r="E25" i="41"/>
  <c r="C20" i="41"/>
  <c r="C21" i="41"/>
  <c r="C22" i="41"/>
  <c r="B18" i="41"/>
  <c r="B19" i="41"/>
  <c r="F24" i="38"/>
  <c r="E22" i="38"/>
  <c r="D22" i="38"/>
  <c r="C22" i="38"/>
  <c r="C23" i="38"/>
  <c r="B21" i="38"/>
  <c r="B23" i="38" s="1"/>
  <c r="B22" i="38"/>
  <c r="F25" i="34"/>
  <c r="D25" i="34"/>
  <c r="C29" i="34"/>
  <c r="B26" i="34"/>
  <c r="F26" i="28"/>
  <c r="D27" i="28"/>
  <c r="C28" i="28"/>
  <c r="C29" i="28"/>
  <c r="E34" i="22"/>
  <c r="E35" i="22"/>
  <c r="D33" i="22"/>
  <c r="B34" i="22"/>
  <c r="F18" i="13"/>
  <c r="F19" i="13"/>
  <c r="E19" i="13"/>
  <c r="D17" i="13"/>
  <c r="C16" i="13"/>
  <c r="C17" i="13"/>
  <c r="C18" i="13" s="1"/>
  <c r="B15" i="13"/>
  <c r="B16" i="13"/>
  <c r="B17" i="13"/>
  <c r="B30" i="12"/>
  <c r="L44" i="64"/>
  <c r="L41" i="64"/>
  <c r="M6" i="64"/>
  <c r="C6" i="67" s="1"/>
  <c r="O6" i="64"/>
  <c r="E6" i="67" s="1"/>
  <c r="P6" i="64"/>
  <c r="F6" i="67" s="1"/>
  <c r="L6" i="64"/>
  <c r="B6" i="9"/>
  <c r="B6" i="67" l="1"/>
  <c r="F24" i="63"/>
  <c r="E24" i="63"/>
  <c r="D21" i="63"/>
  <c r="C23" i="63"/>
  <c r="C24" i="63"/>
  <c r="C25" i="63"/>
  <c r="B28" i="63"/>
  <c r="F18" i="60"/>
  <c r="E17" i="60"/>
  <c r="E18" i="60"/>
  <c r="D17" i="60"/>
  <c r="C20" i="60"/>
  <c r="B23" i="60"/>
  <c r="B22" i="60"/>
  <c r="F17" i="48"/>
  <c r="E17" i="48"/>
  <c r="C20" i="48"/>
  <c r="B20" i="48"/>
  <c r="F31" i="47"/>
  <c r="F32" i="47"/>
  <c r="E26" i="47"/>
  <c r="E27" i="47"/>
  <c r="D25" i="47"/>
  <c r="C28" i="47"/>
  <c r="B29" i="47"/>
  <c r="B30" i="47" s="1"/>
  <c r="D20" i="41"/>
  <c r="F19" i="41"/>
  <c r="E26" i="41"/>
  <c r="E27" i="41"/>
  <c r="E28" i="41" s="1"/>
  <c r="C23" i="41"/>
  <c r="B20" i="41"/>
  <c r="F25" i="38"/>
  <c r="E23" i="38"/>
  <c r="D23" i="38"/>
  <c r="C24" i="38"/>
  <c r="B24" i="38"/>
  <c r="F26" i="34"/>
  <c r="D26" i="34"/>
  <c r="C30" i="34"/>
  <c r="B27" i="34"/>
  <c r="F27" i="28"/>
  <c r="E29" i="28"/>
  <c r="D28" i="28"/>
  <c r="C30" i="28"/>
  <c r="E36" i="22"/>
  <c r="E37" i="22"/>
  <c r="D34" i="22"/>
  <c r="D35" i="22"/>
  <c r="B35" i="22"/>
  <c r="F20" i="13"/>
  <c r="E20" i="13"/>
  <c r="D18" i="13"/>
  <c r="D19" i="13"/>
  <c r="C19" i="13"/>
  <c r="C20" i="13" s="1"/>
  <c r="B18" i="13"/>
  <c r="B19" i="13"/>
  <c r="B31" i="12"/>
  <c r="B32" i="12" s="1"/>
  <c r="F25" i="63" l="1"/>
  <c r="E25" i="63"/>
  <c r="D22" i="63"/>
  <c r="C26" i="63"/>
  <c r="C27" i="63"/>
  <c r="B29" i="63"/>
  <c r="B30" i="63"/>
  <c r="F19" i="60"/>
  <c r="F20" i="60"/>
  <c r="E19" i="60"/>
  <c r="D18" i="60"/>
  <c r="D19" i="60"/>
  <c r="C21" i="60"/>
  <c r="B24" i="60"/>
  <c r="B25" i="60"/>
  <c r="B26" i="60"/>
  <c r="F18" i="48"/>
  <c r="E18" i="48"/>
  <c r="D21" i="48"/>
  <c r="C21" i="48"/>
  <c r="C23" i="48"/>
  <c r="C24" i="48"/>
  <c r="B21" i="48"/>
  <c r="F33" i="47"/>
  <c r="E29" i="47"/>
  <c r="E30" i="47"/>
  <c r="D26" i="47"/>
  <c r="C29" i="47"/>
  <c r="B31" i="47"/>
  <c r="D21" i="41"/>
  <c r="F20" i="41"/>
  <c r="E29" i="41"/>
  <c r="C24" i="41"/>
  <c r="C25" i="41"/>
  <c r="B21" i="41"/>
  <c r="F26" i="38"/>
  <c r="E24" i="38"/>
  <c r="D24" i="38"/>
  <c r="C25" i="38"/>
  <c r="B25" i="38"/>
  <c r="F27" i="34"/>
  <c r="E26" i="34"/>
  <c r="D27" i="34"/>
  <c r="C31" i="34"/>
  <c r="B28" i="34"/>
  <c r="B29" i="34"/>
  <c r="F28" i="28"/>
  <c r="E30" i="28"/>
  <c r="D29" i="28"/>
  <c r="D30" i="28"/>
  <c r="D31" i="28"/>
  <c r="C31" i="28"/>
  <c r="B27" i="28"/>
  <c r="E38" i="22"/>
  <c r="D36" i="22"/>
  <c r="B36" i="22"/>
  <c r="F21" i="13"/>
  <c r="F22" i="13"/>
  <c r="E21" i="13"/>
  <c r="E22" i="13"/>
  <c r="D20" i="13"/>
  <c r="D21" i="13"/>
  <c r="C21" i="13"/>
  <c r="B20" i="13"/>
  <c r="B33" i="12"/>
  <c r="F26" i="63" l="1"/>
  <c r="E26" i="63"/>
  <c r="D23" i="63"/>
  <c r="D24" i="63"/>
  <c r="C28" i="63"/>
  <c r="C29" i="63"/>
  <c r="B31" i="63"/>
  <c r="B32" i="63"/>
  <c r="F21" i="60"/>
  <c r="E20" i="60"/>
  <c r="D20" i="60"/>
  <c r="C22" i="60"/>
  <c r="B27" i="60"/>
  <c r="B28" i="60"/>
  <c r="F19" i="48"/>
  <c r="E19" i="48"/>
  <c r="E20" i="48"/>
  <c r="D22" i="48"/>
  <c r="C22" i="48"/>
  <c r="C25" i="48"/>
  <c r="C26" i="48"/>
  <c r="B22" i="48"/>
  <c r="F34" i="47"/>
  <c r="E31" i="47"/>
  <c r="D27" i="47"/>
  <c r="D28" i="47"/>
  <c r="C30" i="47"/>
  <c r="B32" i="47"/>
  <c r="D22" i="41"/>
  <c r="F21" i="41"/>
  <c r="E30" i="41"/>
  <c r="C26" i="41"/>
  <c r="B22" i="41"/>
  <c r="F27" i="38"/>
  <c r="E25" i="38"/>
  <c r="D25" i="38"/>
  <c r="C26" i="38"/>
  <c r="B26" i="38"/>
  <c r="B27" i="38" s="1"/>
  <c r="F28" i="34"/>
  <c r="E27" i="34"/>
  <c r="D28" i="34"/>
  <c r="C32" i="34"/>
  <c r="B30" i="34"/>
  <c r="F29" i="28"/>
  <c r="E31" i="28"/>
  <c r="E32" i="28" s="1"/>
  <c r="E33" i="28"/>
  <c r="D32" i="28"/>
  <c r="C32" i="28"/>
  <c r="B28" i="28"/>
  <c r="E39" i="22"/>
  <c r="D37" i="22"/>
  <c r="D39" i="22"/>
  <c r="D38" i="22"/>
  <c r="B37" i="22"/>
  <c r="F23" i="13"/>
  <c r="E23" i="13"/>
  <c r="E24" i="13"/>
  <c r="E25" i="13"/>
  <c r="D22" i="13"/>
  <c r="D23" i="13"/>
  <c r="C22" i="13"/>
  <c r="B21" i="13"/>
  <c r="B22" i="13"/>
  <c r="B34" i="12"/>
  <c r="B35" i="12" s="1"/>
  <c r="F27" i="63" l="1"/>
  <c r="E27" i="63"/>
  <c r="E28" i="63"/>
  <c r="D25" i="63"/>
  <c r="C30" i="63"/>
  <c r="B33" i="63"/>
  <c r="B34" i="63"/>
  <c r="B35" i="63" s="1"/>
  <c r="F22" i="60"/>
  <c r="E21" i="60"/>
  <c r="D21" i="60"/>
  <c r="C23" i="60"/>
  <c r="B29" i="60"/>
  <c r="F20" i="48"/>
  <c r="E21" i="48"/>
  <c r="E22" i="48"/>
  <c r="D23" i="48"/>
  <c r="D24" i="48"/>
  <c r="C27" i="48"/>
  <c r="C28" i="48"/>
  <c r="B23" i="48"/>
  <c r="F35" i="47"/>
  <c r="E32" i="47"/>
  <c r="D29" i="47"/>
  <c r="D30" i="47"/>
  <c r="C31" i="47"/>
  <c r="B33" i="47"/>
  <c r="B34" i="47" s="1"/>
  <c r="D23" i="41"/>
  <c r="F22" i="41"/>
  <c r="E31" i="41"/>
  <c r="E32" i="41"/>
  <c r="C27" i="41"/>
  <c r="B23" i="41"/>
  <c r="F28" i="38"/>
  <c r="E26" i="38"/>
  <c r="D26" i="38"/>
  <c r="C27" i="38"/>
  <c r="B28" i="38"/>
  <c r="F29" i="34"/>
  <c r="E28" i="34"/>
  <c r="D29" i="34"/>
  <c r="C33" i="34"/>
  <c r="B31" i="34"/>
  <c r="B32" i="34" s="1"/>
  <c r="F31" i="28"/>
  <c r="E34" i="28"/>
  <c r="D33" i="28"/>
  <c r="C33" i="28"/>
  <c r="B29" i="28"/>
  <c r="E40" i="22"/>
  <c r="D40" i="22"/>
  <c r="B38" i="22"/>
  <c r="B39" i="22"/>
  <c r="F24" i="13"/>
  <c r="F25" i="13" s="1"/>
  <c r="E26" i="13"/>
  <c r="D24" i="13"/>
  <c r="C23" i="13"/>
  <c r="C24" i="13"/>
  <c r="C25" i="13" s="1"/>
  <c r="B23" i="13"/>
  <c r="B36" i="12"/>
  <c r="F28" i="63" l="1"/>
  <c r="F29" i="63"/>
  <c r="E29" i="63"/>
  <c r="E30" i="63"/>
  <c r="D26" i="63"/>
  <c r="C31" i="63"/>
  <c r="C32" i="63"/>
  <c r="B36" i="63"/>
  <c r="B37" i="63" s="1"/>
  <c r="F23" i="60"/>
  <c r="E22" i="60"/>
  <c r="D22" i="60"/>
  <c r="C24" i="60"/>
  <c r="B30" i="60"/>
  <c r="F21" i="48"/>
  <c r="F22" i="48"/>
  <c r="E23" i="48"/>
  <c r="D25" i="48"/>
  <c r="C29" i="48"/>
  <c r="B24" i="48"/>
  <c r="B25" i="48"/>
  <c r="F36" i="47"/>
  <c r="E33" i="47"/>
  <c r="D31" i="47"/>
  <c r="C32" i="47"/>
  <c r="B35" i="47"/>
  <c r="D24" i="41"/>
  <c r="D25" i="41"/>
  <c r="F23" i="41"/>
  <c r="F24" i="41" s="1"/>
  <c r="E33" i="41"/>
  <c r="C28" i="41"/>
  <c r="C29" i="41"/>
  <c r="B24" i="41"/>
  <c r="B25" i="41"/>
  <c r="B26" i="41"/>
  <c r="F29" i="38"/>
  <c r="E27" i="38"/>
  <c r="D27" i="38"/>
  <c r="C28" i="38"/>
  <c r="B29" i="38"/>
  <c r="F30" i="34"/>
  <c r="E29" i="34"/>
  <c r="D31" i="34"/>
  <c r="D32" i="34" s="1"/>
  <c r="C34" i="34"/>
  <c r="B33" i="34"/>
  <c r="F32" i="28"/>
  <c r="E35" i="28"/>
  <c r="D34" i="28"/>
  <c r="D35" i="28" s="1"/>
  <c r="C34" i="28"/>
  <c r="C35" i="28" s="1"/>
  <c r="B30" i="28"/>
  <c r="E41" i="22"/>
  <c r="D41" i="22"/>
  <c r="D42" i="22"/>
  <c r="B40" i="22"/>
  <c r="F26" i="13"/>
  <c r="E27" i="13"/>
  <c r="D25" i="13"/>
  <c r="D26" i="13"/>
  <c r="C26" i="13"/>
  <c r="C27" i="13" s="1"/>
  <c r="B24" i="13"/>
  <c r="B37" i="12"/>
  <c r="F30" i="63" l="1"/>
  <c r="E31" i="63"/>
  <c r="D27" i="63"/>
  <c r="C33" i="63"/>
  <c r="B38" i="63"/>
  <c r="B39" i="63" s="1"/>
  <c r="F24" i="60"/>
  <c r="F25" i="60"/>
  <c r="E23" i="60"/>
  <c r="E24" i="60"/>
  <c r="D23" i="60"/>
  <c r="C25" i="60"/>
  <c r="C26" i="60"/>
  <c r="B31" i="60"/>
  <c r="F23" i="48"/>
  <c r="F24" i="48"/>
  <c r="E24" i="48"/>
  <c r="D26" i="48"/>
  <c r="D27" i="48"/>
  <c r="C31" i="48"/>
  <c r="C30" i="48"/>
  <c r="B26" i="48"/>
  <c r="E34" i="47"/>
  <c r="E35" i="47"/>
  <c r="D32" i="47"/>
  <c r="C33" i="47"/>
  <c r="C34" i="47"/>
  <c r="C35" i="47" s="1"/>
  <c r="B36" i="47"/>
  <c r="D26" i="41"/>
  <c r="F25" i="41"/>
  <c r="E34" i="41"/>
  <c r="C30" i="41"/>
  <c r="B27" i="41"/>
  <c r="F30" i="38"/>
  <c r="F31" i="38"/>
  <c r="E28" i="38"/>
  <c r="D28" i="38"/>
  <c r="D29" i="38"/>
  <c r="C29" i="38"/>
  <c r="C30" i="38"/>
  <c r="C31" i="38"/>
  <c r="B30" i="38"/>
  <c r="F32" i="34"/>
  <c r="F33" i="34"/>
  <c r="F31" i="34"/>
  <c r="E30" i="34"/>
  <c r="E31" i="34"/>
  <c r="D33" i="34"/>
  <c r="C35" i="34"/>
  <c r="B34" i="34"/>
  <c r="F33" i="28"/>
  <c r="F34" i="28"/>
  <c r="E36" i="28"/>
  <c r="E37" i="28" s="1"/>
  <c r="D36" i="28"/>
  <c r="C36" i="28"/>
  <c r="B31" i="28"/>
  <c r="B32" i="28"/>
  <c r="E42" i="22"/>
  <c r="E43" i="22"/>
  <c r="D43" i="22"/>
  <c r="B41" i="22"/>
  <c r="B42" i="22"/>
  <c r="F27" i="13"/>
  <c r="E28" i="13"/>
  <c r="E29" i="13"/>
  <c r="D27" i="13"/>
  <c r="C28" i="13"/>
  <c r="C29" i="13" s="1"/>
  <c r="B25" i="13"/>
  <c r="B38" i="12"/>
  <c r="B39" i="12"/>
  <c r="F31" i="63" l="1"/>
  <c r="F33" i="63"/>
  <c r="E32" i="63"/>
  <c r="D28" i="63"/>
  <c r="C34" i="63"/>
  <c r="B40" i="63"/>
  <c r="B41" i="63" s="1"/>
  <c r="F26" i="60"/>
  <c r="E25" i="60"/>
  <c r="D24" i="60"/>
  <c r="D25" i="60"/>
  <c r="C27" i="60"/>
  <c r="B32" i="60"/>
  <c r="B33" i="60"/>
  <c r="F25" i="48"/>
  <c r="E25" i="48"/>
  <c r="E26" i="48"/>
  <c r="D28" i="48"/>
  <c r="D29" i="48" s="1"/>
  <c r="C32" i="48"/>
  <c r="C34" i="48"/>
  <c r="B27" i="48"/>
  <c r="F38" i="47"/>
  <c r="E36" i="47"/>
  <c r="D33" i="47"/>
  <c r="C36" i="47"/>
  <c r="B37" i="47"/>
  <c r="D27" i="41"/>
  <c r="F26" i="41"/>
  <c r="E35" i="41"/>
  <c r="E36" i="41" s="1"/>
  <c r="C31" i="41"/>
  <c r="B28" i="41"/>
  <c r="B29" i="41"/>
  <c r="F32" i="38"/>
  <c r="F33" i="38"/>
  <c r="E29" i="38"/>
  <c r="E30" i="38"/>
  <c r="D30" i="38"/>
  <c r="C32" i="38"/>
  <c r="B31" i="38"/>
  <c r="F34" i="34"/>
  <c r="E32" i="34"/>
  <c r="D34" i="34"/>
  <c r="C36" i="34"/>
  <c r="B35" i="34"/>
  <c r="F35" i="28"/>
  <c r="E38" i="28"/>
  <c r="E39" i="28" s="1"/>
  <c r="D37" i="28"/>
  <c r="C37" i="28"/>
  <c r="B33" i="28"/>
  <c r="E44" i="22"/>
  <c r="D44" i="22"/>
  <c r="B43" i="22"/>
  <c r="B44" i="22"/>
  <c r="B45" i="22"/>
  <c r="F28" i="13"/>
  <c r="E30" i="13"/>
  <c r="D28" i="13"/>
  <c r="D29" i="13"/>
  <c r="D30" i="13"/>
  <c r="C30" i="13"/>
  <c r="C31" i="13" s="1"/>
  <c r="B26" i="13"/>
  <c r="B27" i="13" s="1"/>
  <c r="B28" i="13" s="1"/>
  <c r="B29" i="13"/>
  <c r="B30" i="13" s="1"/>
  <c r="B40" i="12"/>
  <c r="B41" i="12" s="1"/>
  <c r="F32" i="63" l="1"/>
  <c r="F34" i="63"/>
  <c r="F35" i="63"/>
  <c r="E33" i="63"/>
  <c r="C35" i="63"/>
  <c r="B42" i="63"/>
  <c r="E26" i="60"/>
  <c r="D26" i="60"/>
  <c r="C28" i="60"/>
  <c r="C29" i="60"/>
  <c r="B34" i="60"/>
  <c r="F26" i="48"/>
  <c r="F27" i="48"/>
  <c r="E27" i="48"/>
  <c r="D30" i="48"/>
  <c r="C33" i="48"/>
  <c r="C35" i="48"/>
  <c r="B28" i="48"/>
  <c r="F39" i="47"/>
  <c r="F40" i="47"/>
  <c r="E37" i="47"/>
  <c r="D34" i="47"/>
  <c r="C37" i="47"/>
  <c r="B38" i="47"/>
  <c r="D28" i="41"/>
  <c r="F27" i="41"/>
  <c r="E37" i="41"/>
  <c r="C32" i="41"/>
  <c r="C33" i="41"/>
  <c r="B30" i="41"/>
  <c r="F34" i="38"/>
  <c r="F35" i="38"/>
  <c r="E31" i="38"/>
  <c r="E32" i="38"/>
  <c r="D31" i="38"/>
  <c r="C33" i="38"/>
  <c r="C34" i="38"/>
  <c r="B32" i="38"/>
  <c r="F35" i="34"/>
  <c r="E33" i="34"/>
  <c r="D35" i="34"/>
  <c r="D36" i="34" s="1"/>
  <c r="C37" i="34"/>
  <c r="B36" i="34"/>
  <c r="B37" i="34" s="1"/>
  <c r="F36" i="28"/>
  <c r="E40" i="28"/>
  <c r="D38" i="28"/>
  <c r="D39" i="28" s="1"/>
  <c r="C38" i="28"/>
  <c r="B34" i="28"/>
  <c r="E45" i="22"/>
  <c r="D45" i="22"/>
  <c r="B46" i="22"/>
  <c r="B47" i="22"/>
  <c r="F29" i="13"/>
  <c r="E31" i="13"/>
  <c r="D31" i="13"/>
  <c r="C32" i="13"/>
  <c r="B31" i="13"/>
  <c r="B42" i="12"/>
  <c r="F36" i="63" l="1"/>
  <c r="E34" i="63"/>
  <c r="D30" i="63"/>
  <c r="C36" i="63"/>
  <c r="B43" i="63"/>
  <c r="F28" i="60"/>
  <c r="E27" i="60"/>
  <c r="D27" i="60"/>
  <c r="C30" i="60"/>
  <c r="B35" i="60"/>
  <c r="F28" i="48"/>
  <c r="E28" i="48"/>
  <c r="D31" i="48"/>
  <c r="D32" i="48" s="1"/>
  <c r="C36" i="48"/>
  <c r="B29" i="48"/>
  <c r="F41" i="47"/>
  <c r="E38" i="47"/>
  <c r="D35" i="47"/>
  <c r="D36" i="47"/>
  <c r="C38" i="47"/>
  <c r="B39" i="47"/>
  <c r="D29" i="41"/>
  <c r="F28" i="41"/>
  <c r="E38" i="41"/>
  <c r="C34" i="41"/>
  <c r="B31" i="41"/>
  <c r="F36" i="38"/>
  <c r="E33" i="38"/>
  <c r="D32" i="38"/>
  <c r="C35" i="38"/>
  <c r="C36" i="38"/>
  <c r="C37" i="38"/>
  <c r="B33" i="38"/>
  <c r="F36" i="34"/>
  <c r="E34" i="34"/>
  <c r="D37" i="34"/>
  <c r="D38" i="34" s="1"/>
  <c r="C38" i="34"/>
  <c r="B38" i="34"/>
  <c r="F37" i="28"/>
  <c r="E41" i="28"/>
  <c r="D40" i="28"/>
  <c r="C39" i="28"/>
  <c r="B35" i="28"/>
  <c r="B36" i="28" s="1"/>
  <c r="E46" i="22"/>
  <c r="D46" i="22"/>
  <c r="B48" i="22"/>
  <c r="F30" i="13"/>
  <c r="F31" i="13" s="1"/>
  <c r="F32" i="13" s="1"/>
  <c r="E32" i="13"/>
  <c r="E33" i="13" s="1"/>
  <c r="D32" i="13"/>
  <c r="C33" i="13"/>
  <c r="C34" i="13" s="1"/>
  <c r="B32" i="13"/>
  <c r="B43" i="12"/>
  <c r="F37" i="63" l="1"/>
  <c r="E35" i="63"/>
  <c r="D31" i="63"/>
  <c r="C37" i="63"/>
  <c r="B44" i="63"/>
  <c r="B45" i="63" s="1"/>
  <c r="F29" i="60"/>
  <c r="F30" i="60" s="1"/>
  <c r="F31" i="60" s="1"/>
  <c r="E28" i="60"/>
  <c r="D28" i="60"/>
  <c r="D29" i="60"/>
  <c r="C31" i="60"/>
  <c r="C32" i="60"/>
  <c r="B36" i="60"/>
  <c r="F29" i="48"/>
  <c r="D33" i="48"/>
  <c r="C37" i="48"/>
  <c r="B30" i="48"/>
  <c r="B31" i="48"/>
  <c r="F42" i="47"/>
  <c r="E39" i="47"/>
  <c r="D37" i="47"/>
  <c r="C39" i="47"/>
  <c r="B40" i="47"/>
  <c r="D30" i="41"/>
  <c r="D31" i="41"/>
  <c r="D32" i="41"/>
  <c r="F29" i="41"/>
  <c r="E39" i="41"/>
  <c r="E40" i="41" s="1"/>
  <c r="C35" i="41"/>
  <c r="B32" i="41"/>
  <c r="F37" i="38"/>
  <c r="E34" i="38"/>
  <c r="D33" i="38"/>
  <c r="C38" i="38"/>
  <c r="B34" i="38"/>
  <c r="F37" i="34"/>
  <c r="E35" i="34"/>
  <c r="D39" i="34"/>
  <c r="D40" i="34" s="1"/>
  <c r="C39" i="34"/>
  <c r="B39" i="34"/>
  <c r="F38" i="28"/>
  <c r="E42" i="28"/>
  <c r="E43" i="28" s="1"/>
  <c r="D41" i="28"/>
  <c r="C40" i="28"/>
  <c r="C41" i="28" s="1"/>
  <c r="B37" i="28"/>
  <c r="B38" i="28" s="1"/>
  <c r="E47" i="22"/>
  <c r="E48" i="22"/>
  <c r="D47" i="22"/>
  <c r="B49" i="22"/>
  <c r="F33" i="13"/>
  <c r="F34" i="13" s="1"/>
  <c r="E34" i="13"/>
  <c r="D33" i="13"/>
  <c r="C35" i="13"/>
  <c r="C36" i="13"/>
  <c r="C37" i="13" s="1"/>
  <c r="B33" i="13"/>
  <c r="B44" i="12"/>
  <c r="F38" i="63" l="1"/>
  <c r="D32" i="63"/>
  <c r="C38" i="63"/>
  <c r="B46" i="63"/>
  <c r="F32" i="60"/>
  <c r="E29" i="60"/>
  <c r="D30" i="60"/>
  <c r="C33" i="60"/>
  <c r="B37" i="60"/>
  <c r="F30" i="48"/>
  <c r="E30" i="48"/>
  <c r="E31" i="48" s="1"/>
  <c r="D34" i="48"/>
  <c r="C38" i="48"/>
  <c r="C39" i="48"/>
  <c r="B32" i="48"/>
  <c r="F43" i="47"/>
  <c r="F44" i="47"/>
  <c r="E40" i="47"/>
  <c r="D38" i="47"/>
  <c r="D39" i="47"/>
  <c r="C40" i="47"/>
  <c r="B41" i="47"/>
  <c r="D33" i="41"/>
  <c r="F30" i="41"/>
  <c r="F31" i="41" s="1"/>
  <c r="E41" i="41"/>
  <c r="C36" i="41"/>
  <c r="B33" i="41"/>
  <c r="B34" i="41" s="1"/>
  <c r="F38" i="38"/>
  <c r="F39" i="38"/>
  <c r="E35" i="38"/>
  <c r="D34" i="38"/>
  <c r="C39" i="38"/>
  <c r="B35" i="38"/>
  <c r="B36" i="38" s="1"/>
  <c r="F38" i="34"/>
  <c r="F39" i="34"/>
  <c r="E36" i="34"/>
  <c r="E37" i="34" s="1"/>
  <c r="D41" i="34"/>
  <c r="D42" i="34"/>
  <c r="C40" i="34"/>
  <c r="B40" i="34"/>
  <c r="F39" i="28"/>
  <c r="E44" i="28"/>
  <c r="E45" i="28" s="1"/>
  <c r="E46" i="28" s="1"/>
  <c r="D42" i="28"/>
  <c r="D43" i="28" s="1"/>
  <c r="D44" i="28" s="1"/>
  <c r="C42" i="28"/>
  <c r="C43" i="28" s="1"/>
  <c r="B39" i="28"/>
  <c r="E49" i="22"/>
  <c r="E50" i="22"/>
  <c r="D48" i="22"/>
  <c r="B50" i="22"/>
  <c r="B51" i="22"/>
  <c r="F35" i="13"/>
  <c r="E35" i="13"/>
  <c r="D34" i="13"/>
  <c r="C38" i="13"/>
  <c r="C39" i="13" s="1"/>
  <c r="B34" i="13"/>
  <c r="B45" i="12"/>
  <c r="F39" i="63" l="1"/>
  <c r="E37" i="63"/>
  <c r="D33" i="63"/>
  <c r="C39" i="63"/>
  <c r="B47" i="63"/>
  <c r="F33" i="60"/>
  <c r="E30" i="60"/>
  <c r="D31" i="60"/>
  <c r="C34" i="60"/>
  <c r="B38" i="60"/>
  <c r="F31" i="48"/>
  <c r="E32" i="48"/>
  <c r="D35" i="48"/>
  <c r="D36" i="48"/>
  <c r="C40" i="48"/>
  <c r="C41" i="48"/>
  <c r="B33" i="48"/>
  <c r="F45" i="47"/>
  <c r="E41" i="47"/>
  <c r="D40" i="47"/>
  <c r="C41" i="47"/>
  <c r="B42" i="47"/>
  <c r="E42" i="41"/>
  <c r="E43" i="41" s="1"/>
  <c r="D34" i="41"/>
  <c r="F32" i="41"/>
  <c r="F33" i="41"/>
  <c r="C37" i="41"/>
  <c r="C38" i="41"/>
  <c r="B35" i="41"/>
  <c r="B36" i="41"/>
  <c r="F40" i="38"/>
  <c r="E36" i="38"/>
  <c r="E37" i="38"/>
  <c r="D35" i="38"/>
  <c r="C40" i="38"/>
  <c r="B37" i="38"/>
  <c r="F40" i="34"/>
  <c r="E38" i="34"/>
  <c r="D43" i="34"/>
  <c r="C41" i="34"/>
  <c r="C42" i="34"/>
  <c r="B41" i="34"/>
  <c r="B42" i="34"/>
  <c r="F40" i="28"/>
  <c r="E47" i="28"/>
  <c r="E48" i="28" s="1"/>
  <c r="D45" i="28"/>
  <c r="C44" i="28"/>
  <c r="C45" i="28" s="1"/>
  <c r="B40" i="28"/>
  <c r="E51" i="22"/>
  <c r="E52" i="22"/>
  <c r="D49" i="22"/>
  <c r="B52" i="22"/>
  <c r="F36" i="13"/>
  <c r="E36" i="13"/>
  <c r="E37" i="13" s="1"/>
  <c r="D35" i="13"/>
  <c r="C40" i="13"/>
  <c r="B35" i="13"/>
  <c r="B36" i="13" s="1"/>
  <c r="B46" i="12"/>
  <c r="F40" i="63" l="1"/>
  <c r="E38" i="63"/>
  <c r="E39" i="63" s="1"/>
  <c r="D34" i="63"/>
  <c r="D35" i="63" s="1"/>
  <c r="C40" i="63"/>
  <c r="C41" i="63"/>
  <c r="B48" i="63"/>
  <c r="B49" i="63" s="1"/>
  <c r="F34" i="60"/>
  <c r="E31" i="60"/>
  <c r="C35" i="60"/>
  <c r="B39" i="60"/>
  <c r="F32" i="48"/>
  <c r="E33" i="48"/>
  <c r="D37" i="48"/>
  <c r="C42" i="48"/>
  <c r="B34" i="48"/>
  <c r="F46" i="47"/>
  <c r="F47" i="47"/>
  <c r="E42" i="47"/>
  <c r="D41" i="47"/>
  <c r="D42" i="47"/>
  <c r="C42" i="47"/>
  <c r="B43" i="47"/>
  <c r="B44" i="47" s="1"/>
  <c r="E44" i="41"/>
  <c r="D35" i="41"/>
  <c r="F34" i="41"/>
  <c r="F35" i="41"/>
  <c r="C39" i="41"/>
  <c r="B37" i="41"/>
  <c r="B38" i="41" s="1"/>
  <c r="F41" i="38"/>
  <c r="E38" i="38"/>
  <c r="D36" i="38"/>
  <c r="C41" i="38"/>
  <c r="C42" i="38"/>
  <c r="B38" i="38"/>
  <c r="B39" i="38" s="1"/>
  <c r="F41" i="34"/>
  <c r="E39" i="34"/>
  <c r="D44" i="34"/>
  <c r="D45" i="34"/>
  <c r="C43" i="34"/>
  <c r="B43" i="34"/>
  <c r="F41" i="28"/>
  <c r="F42" i="28" s="1"/>
  <c r="E49" i="28"/>
  <c r="D46" i="28"/>
  <c r="C46" i="28"/>
  <c r="B41" i="28"/>
  <c r="E53" i="22"/>
  <c r="D50" i="22"/>
  <c r="B53" i="22"/>
  <c r="B54" i="22"/>
  <c r="F37" i="13"/>
  <c r="E38" i="13"/>
  <c r="E39" i="13" s="1"/>
  <c r="D36" i="13"/>
  <c r="D37" i="13"/>
  <c r="C41" i="13"/>
  <c r="B37" i="13"/>
  <c r="B47" i="12"/>
  <c r="F41" i="63" l="1"/>
  <c r="E40" i="63"/>
  <c r="D36" i="63"/>
  <c r="C42" i="63"/>
  <c r="F35" i="60"/>
  <c r="E32" i="60"/>
  <c r="D33" i="60"/>
  <c r="D34" i="60" s="1"/>
  <c r="C36" i="60"/>
  <c r="B40" i="60"/>
  <c r="F33" i="48"/>
  <c r="E34" i="48"/>
  <c r="D38" i="48"/>
  <c r="D39" i="48"/>
  <c r="C43" i="48"/>
  <c r="C45" i="48" s="1"/>
  <c r="C44" i="48"/>
  <c r="B35" i="48"/>
  <c r="B36" i="48"/>
  <c r="F48" i="47"/>
  <c r="E43" i="47"/>
  <c r="D43" i="47"/>
  <c r="C43" i="47"/>
  <c r="C44" i="47" s="1"/>
  <c r="B45" i="47"/>
  <c r="E45" i="41"/>
  <c r="D36" i="41"/>
  <c r="D37" i="41"/>
  <c r="F36" i="41"/>
  <c r="F37" i="41" s="1"/>
  <c r="C40" i="41"/>
  <c r="B39" i="41"/>
  <c r="F42" i="38"/>
  <c r="F43" i="38"/>
  <c r="E39" i="38"/>
  <c r="E40" i="38"/>
  <c r="D37" i="38"/>
  <c r="C43" i="38"/>
  <c r="B40" i="38"/>
  <c r="F42" i="34"/>
  <c r="F43" i="34"/>
  <c r="E40" i="34"/>
  <c r="E41" i="34" s="1"/>
  <c r="D46" i="34"/>
  <c r="D47" i="34"/>
  <c r="C44" i="34"/>
  <c r="B44" i="34"/>
  <c r="F43" i="28"/>
  <c r="E50" i="28"/>
  <c r="D47" i="28"/>
  <c r="D48" i="28" s="1"/>
  <c r="D49" i="28" s="1"/>
  <c r="D50" i="28" s="1"/>
  <c r="C47" i="28"/>
  <c r="C48" i="28" s="1"/>
  <c r="B42" i="28"/>
  <c r="E54" i="22"/>
  <c r="D51" i="22"/>
  <c r="D52" i="22"/>
  <c r="B55" i="22"/>
  <c r="F38" i="13"/>
  <c r="F39" i="13" s="1"/>
  <c r="E40" i="13"/>
  <c r="E41" i="13" s="1"/>
  <c r="D38" i="13"/>
  <c r="C42" i="13"/>
  <c r="B38" i="13"/>
  <c r="B39" i="13"/>
  <c r="B48" i="12"/>
  <c r="F42" i="63" l="1"/>
  <c r="E41" i="63"/>
  <c r="D37" i="63"/>
  <c r="C43" i="63"/>
  <c r="F36" i="60"/>
  <c r="E33" i="60"/>
  <c r="D35" i="60"/>
  <c r="D36" i="60" s="1"/>
  <c r="C37" i="60"/>
  <c r="C38" i="60"/>
  <c r="B41" i="60"/>
  <c r="B43" i="60" s="1"/>
  <c r="B42" i="60"/>
  <c r="F34" i="48"/>
  <c r="F35" i="48"/>
  <c r="E35" i="48"/>
  <c r="E36" i="48"/>
  <c r="D40" i="48"/>
  <c r="B37" i="48"/>
  <c r="F49" i="47"/>
  <c r="F50" i="47"/>
  <c r="F51" i="47" s="1"/>
  <c r="F52" i="47" s="1"/>
  <c r="E44" i="47"/>
  <c r="D44" i="47"/>
  <c r="C45" i="47"/>
  <c r="C46" i="47" s="1"/>
  <c r="B46" i="47"/>
  <c r="E46" i="41"/>
  <c r="E47" i="41"/>
  <c r="E48" i="41" s="1"/>
  <c r="D38" i="41"/>
  <c r="D39" i="41"/>
  <c r="F38" i="41"/>
  <c r="C41" i="41"/>
  <c r="B40" i="41"/>
  <c r="F44" i="38"/>
  <c r="F45" i="38"/>
  <c r="F46" i="38"/>
  <c r="E41" i="38"/>
  <c r="E42" i="38"/>
  <c r="D38" i="38"/>
  <c r="C44" i="38"/>
  <c r="B41" i="38"/>
  <c r="B42" i="38" s="1"/>
  <c r="F44" i="34"/>
  <c r="E42" i="34"/>
  <c r="D48" i="34"/>
  <c r="D49" i="34"/>
  <c r="D50" i="34"/>
  <c r="D51" i="34" s="1"/>
  <c r="C45" i="34"/>
  <c r="C47" i="34" s="1"/>
  <c r="C46" i="34"/>
  <c r="B45" i="34"/>
  <c r="F44" i="28"/>
  <c r="F45" i="28"/>
  <c r="E51" i="28"/>
  <c r="D51" i="28"/>
  <c r="C49" i="28"/>
  <c r="B43" i="28"/>
  <c r="E55" i="22"/>
  <c r="E56" i="22"/>
  <c r="D53" i="22"/>
  <c r="D54" i="22"/>
  <c r="B56" i="22"/>
  <c r="F40" i="13"/>
  <c r="F41" i="13"/>
  <c r="F42" i="13" s="1"/>
  <c r="E42" i="13"/>
  <c r="D39" i="13"/>
  <c r="C43" i="13"/>
  <c r="C44" i="13" s="1"/>
  <c r="B40" i="13"/>
  <c r="B49" i="12"/>
  <c r="B50" i="12" s="1"/>
  <c r="B51" i="12" s="1"/>
  <c r="F43" i="63" l="1"/>
  <c r="F44" i="63"/>
  <c r="E42" i="63"/>
  <c r="E43" i="63" s="1"/>
  <c r="D38" i="63"/>
  <c r="C44" i="63"/>
  <c r="F37" i="60"/>
  <c r="F38" i="60"/>
  <c r="E34" i="60"/>
  <c r="E35" i="60"/>
  <c r="D37" i="60"/>
  <c r="C39" i="60"/>
  <c r="B44" i="60"/>
  <c r="B45" i="60" s="1"/>
  <c r="F36" i="48"/>
  <c r="E37" i="48"/>
  <c r="D41" i="48"/>
  <c r="B38" i="48"/>
  <c r="B39" i="48" s="1"/>
  <c r="E45" i="47"/>
  <c r="D45" i="47"/>
  <c r="C47" i="47"/>
  <c r="B47" i="47"/>
  <c r="D40" i="41"/>
  <c r="F39" i="41"/>
  <c r="F40" i="41" s="1"/>
  <c r="C42" i="41"/>
  <c r="B41" i="41"/>
  <c r="B42" i="41"/>
  <c r="F47" i="38"/>
  <c r="E43" i="38"/>
  <c r="D39" i="38"/>
  <c r="C45" i="38"/>
  <c r="B43" i="38"/>
  <c r="F45" i="34"/>
  <c r="F46" i="34"/>
  <c r="F47" i="34"/>
  <c r="E43" i="34"/>
  <c r="E44" i="34" s="1"/>
  <c r="D52" i="34"/>
  <c r="D53" i="34" s="1"/>
  <c r="C48" i="34"/>
  <c r="B46" i="34"/>
  <c r="F46" i="28"/>
  <c r="E52" i="28"/>
  <c r="E53" i="28"/>
  <c r="D52" i="28"/>
  <c r="D53" i="28" s="1"/>
  <c r="C50" i="28"/>
  <c r="C51" i="28"/>
  <c r="B44" i="28"/>
  <c r="E57" i="22"/>
  <c r="E58" i="22" s="1"/>
  <c r="O15" i="9" s="1"/>
  <c r="D55" i="22"/>
  <c r="B57" i="22"/>
  <c r="B58" i="22" s="1"/>
  <c r="L15" i="9" s="1"/>
  <c r="F43" i="13"/>
  <c r="F44" i="13" s="1"/>
  <c r="E43" i="13"/>
  <c r="D40" i="13"/>
  <c r="C45" i="13"/>
  <c r="C46" i="13" s="1"/>
  <c r="B41" i="13"/>
  <c r="B42" i="13" s="1"/>
  <c r="B52" i="12"/>
  <c r="E44" i="63" l="1"/>
  <c r="F45" i="63"/>
  <c r="E45" i="63"/>
  <c r="D39" i="63"/>
  <c r="C45" i="63"/>
  <c r="F39" i="60"/>
  <c r="F40" i="60" s="1"/>
  <c r="F41" i="60" s="1"/>
  <c r="E36" i="60"/>
  <c r="E37" i="60"/>
  <c r="E38" i="60"/>
  <c r="D38" i="60"/>
  <c r="D39" i="60" s="1"/>
  <c r="C40" i="60"/>
  <c r="F38" i="48"/>
  <c r="E38" i="48"/>
  <c r="D42" i="48"/>
  <c r="D43" i="48" s="1"/>
  <c r="B40" i="48"/>
  <c r="M37" i="9"/>
  <c r="E46" i="47"/>
  <c r="D46" i="47"/>
  <c r="D47" i="47"/>
  <c r="C48" i="47"/>
  <c r="B48" i="47"/>
  <c r="B49" i="47" s="1"/>
  <c r="D41" i="41"/>
  <c r="F41" i="41"/>
  <c r="C43" i="41"/>
  <c r="B43" i="41"/>
  <c r="F48" i="38"/>
  <c r="E44" i="38"/>
  <c r="D40" i="38"/>
  <c r="C46" i="38"/>
  <c r="C47" i="38"/>
  <c r="B44" i="38"/>
  <c r="B45" i="38" s="1"/>
  <c r="F48" i="34"/>
  <c r="E45" i="34"/>
  <c r="C49" i="34"/>
  <c r="B47" i="34"/>
  <c r="F47" i="28"/>
  <c r="F48" i="28" s="1"/>
  <c r="C52" i="28"/>
  <c r="C53" i="28" s="1"/>
  <c r="B45" i="28"/>
  <c r="O15" i="64"/>
  <c r="E15" i="9"/>
  <c r="D56" i="22"/>
  <c r="D57" i="22"/>
  <c r="D58" i="22" s="1"/>
  <c r="N15" i="9" s="1"/>
  <c r="B15" i="9"/>
  <c r="L15" i="64"/>
  <c r="F45" i="13"/>
  <c r="F46" i="13" s="1"/>
  <c r="E44" i="13"/>
  <c r="E45" i="13"/>
  <c r="D41" i="13"/>
  <c r="B43" i="13"/>
  <c r="B44" i="13" s="1"/>
  <c r="B53" i="12"/>
  <c r="B54" i="12" s="1"/>
  <c r="F46" i="63" l="1"/>
  <c r="E46" i="63"/>
  <c r="D40" i="63"/>
  <c r="D41" i="63"/>
  <c r="C46" i="63"/>
  <c r="F42" i="60"/>
  <c r="E39" i="60"/>
  <c r="E40" i="60"/>
  <c r="D40" i="60"/>
  <c r="C41" i="60"/>
  <c r="F39" i="48"/>
  <c r="E39" i="48"/>
  <c r="E40" i="48" s="1"/>
  <c r="D44" i="48"/>
  <c r="D45" i="48" s="1"/>
  <c r="N37" i="9" s="1"/>
  <c r="B41" i="48"/>
  <c r="M37" i="64"/>
  <c r="C37" i="67" s="1"/>
  <c r="C37" i="9"/>
  <c r="E47" i="47"/>
  <c r="D48" i="47"/>
  <c r="C49" i="47"/>
  <c r="B50" i="47"/>
  <c r="D42" i="41"/>
  <c r="F42" i="41"/>
  <c r="C44" i="41"/>
  <c r="C45" i="41" s="1"/>
  <c r="B44" i="41"/>
  <c r="F49" i="38"/>
  <c r="F50" i="38"/>
  <c r="E45" i="38"/>
  <c r="D41" i="38"/>
  <c r="C48" i="38"/>
  <c r="C49" i="38"/>
  <c r="C50" i="38" s="1"/>
  <c r="B46" i="38"/>
  <c r="B47" i="38" s="1"/>
  <c r="B48" i="38" s="1"/>
  <c r="B49" i="38" s="1"/>
  <c r="B50" i="38" s="1"/>
  <c r="F49" i="34"/>
  <c r="E46" i="34"/>
  <c r="C50" i="34"/>
  <c r="B48" i="34"/>
  <c r="F49" i="28"/>
  <c r="B46" i="28"/>
  <c r="D15" i="9"/>
  <c r="N15" i="64"/>
  <c r="E46" i="13"/>
  <c r="D42" i="13"/>
  <c r="D43" i="13"/>
  <c r="B45" i="13"/>
  <c r="B46" i="13" s="1"/>
  <c r="B55" i="12"/>
  <c r="B56" i="12" s="1"/>
  <c r="L5" i="9" s="1"/>
  <c r="F47" i="63" l="1"/>
  <c r="E47" i="63"/>
  <c r="E48" i="63" s="1"/>
  <c r="E49" i="63" s="1"/>
  <c r="D42" i="63"/>
  <c r="C47" i="63"/>
  <c r="C48" i="63"/>
  <c r="C49" i="63"/>
  <c r="M50" i="9"/>
  <c r="F43" i="60"/>
  <c r="F44" i="60" s="1"/>
  <c r="F45" i="60" s="1"/>
  <c r="E41" i="60"/>
  <c r="D41" i="60"/>
  <c r="D42" i="60" s="1"/>
  <c r="D43" i="60" s="1"/>
  <c r="C42" i="60"/>
  <c r="F40" i="48"/>
  <c r="E41" i="48"/>
  <c r="B42" i="48"/>
  <c r="D37" i="9"/>
  <c r="N37" i="64"/>
  <c r="D37" i="67" s="1"/>
  <c r="E48" i="47"/>
  <c r="D49" i="47"/>
  <c r="C50" i="47"/>
  <c r="C51" i="47" s="1"/>
  <c r="C52" i="47" s="1"/>
  <c r="B51" i="47"/>
  <c r="B52" i="47" s="1"/>
  <c r="D43" i="41"/>
  <c r="D44" i="41"/>
  <c r="F43" i="41"/>
  <c r="C46" i="41"/>
  <c r="B45" i="41"/>
  <c r="E46" i="38"/>
  <c r="D42" i="38"/>
  <c r="F50" i="34"/>
  <c r="F51" i="34"/>
  <c r="E47" i="34"/>
  <c r="C51" i="34"/>
  <c r="B49" i="34"/>
  <c r="B50" i="34" s="1"/>
  <c r="B51" i="34" s="1"/>
  <c r="F50" i="28"/>
  <c r="B47" i="28"/>
  <c r="D44" i="13"/>
  <c r="D45" i="13" s="1"/>
  <c r="D46" i="13" s="1"/>
  <c r="L5" i="64"/>
  <c r="B5" i="9"/>
  <c r="F48" i="63" l="1"/>
  <c r="F49" i="63" s="1"/>
  <c r="D43" i="63"/>
  <c r="C50" i="9"/>
  <c r="M50" i="64"/>
  <c r="C50" i="67" s="1"/>
  <c r="E42" i="60"/>
  <c r="E43" i="60"/>
  <c r="D44" i="60"/>
  <c r="C43" i="60"/>
  <c r="C44" i="60" s="1"/>
  <c r="C45" i="60" s="1"/>
  <c r="F41" i="48"/>
  <c r="E42" i="48"/>
  <c r="B43" i="48"/>
  <c r="E49" i="47"/>
  <c r="D50" i="47"/>
  <c r="D51" i="47"/>
  <c r="D52" i="47" s="1"/>
  <c r="D45" i="41"/>
  <c r="F44" i="41"/>
  <c r="F45" i="41" s="1"/>
  <c r="F46" i="41" s="1"/>
  <c r="C47" i="41"/>
  <c r="C48" i="41" s="1"/>
  <c r="B46" i="41"/>
  <c r="B47" i="41" s="1"/>
  <c r="E47" i="38"/>
  <c r="D43" i="38"/>
  <c r="D44" i="38"/>
  <c r="F52" i="34"/>
  <c r="F53" i="34"/>
  <c r="E48" i="34"/>
  <c r="E49" i="34"/>
  <c r="C52" i="34"/>
  <c r="C53" i="34" s="1"/>
  <c r="M24" i="9" s="1"/>
  <c r="B52" i="34"/>
  <c r="B53" i="34" s="1"/>
  <c r="L24" i="9" s="1"/>
  <c r="F51" i="28"/>
  <c r="F52" i="28" s="1"/>
  <c r="B48" i="28"/>
  <c r="D44" i="63" l="1"/>
  <c r="O50" i="9"/>
  <c r="E44" i="60"/>
  <c r="E45" i="60" s="1"/>
  <c r="O47" i="9" s="1"/>
  <c r="D45" i="60"/>
  <c r="N47" i="9" s="1"/>
  <c r="M47" i="9"/>
  <c r="L47" i="9"/>
  <c r="F42" i="48"/>
  <c r="E43" i="48"/>
  <c r="B44" i="48"/>
  <c r="B45" i="48"/>
  <c r="L37" i="9" s="1"/>
  <c r="B37" i="9" s="1"/>
  <c r="L37" i="64"/>
  <c r="B37" i="67" s="1"/>
  <c r="E50" i="47"/>
  <c r="E51" i="47"/>
  <c r="E52" i="47" s="1"/>
  <c r="O36" i="9"/>
  <c r="N36" i="9"/>
  <c r="P36" i="9"/>
  <c r="M36" i="9"/>
  <c r="L36" i="9"/>
  <c r="D46" i="41"/>
  <c r="D47" i="41" s="1"/>
  <c r="D48" i="41" s="1"/>
  <c r="N31" i="9" s="1"/>
  <c r="F47" i="41"/>
  <c r="F48" i="41" s="1"/>
  <c r="B48" i="41"/>
  <c r="L31" i="9" s="1"/>
  <c r="E48" i="38"/>
  <c r="E49" i="38"/>
  <c r="D45" i="38"/>
  <c r="L28" i="9"/>
  <c r="E50" i="34"/>
  <c r="E51" i="34" s="1"/>
  <c r="E52" i="34" s="1"/>
  <c r="E53" i="34" s="1"/>
  <c r="M24" i="64"/>
  <c r="C24" i="67" s="1"/>
  <c r="C24" i="9"/>
  <c r="L24" i="64"/>
  <c r="B24" i="67" s="1"/>
  <c r="B24" i="9"/>
  <c r="F53" i="28"/>
  <c r="B49" i="28"/>
  <c r="B50" i="28" s="1"/>
  <c r="D45" i="63" l="1"/>
  <c r="E50" i="9"/>
  <c r="O50" i="64"/>
  <c r="E50" i="67" s="1"/>
  <c r="P50" i="9"/>
  <c r="D47" i="9"/>
  <c r="N47" i="64"/>
  <c r="D47" i="67" s="1"/>
  <c r="M47" i="64"/>
  <c r="C47" i="67" s="1"/>
  <c r="C47" i="9"/>
  <c r="E47" i="9"/>
  <c r="O47" i="64"/>
  <c r="E47" i="67" s="1"/>
  <c r="L47" i="64"/>
  <c r="B47" i="67" s="1"/>
  <c r="B47" i="9"/>
  <c r="F43" i="48"/>
  <c r="E44" i="48"/>
  <c r="E45" i="48" s="1"/>
  <c r="O37" i="9" s="1"/>
  <c r="O36" i="64"/>
  <c r="E36" i="67" s="1"/>
  <c r="E36" i="9"/>
  <c r="D36" i="9"/>
  <c r="N36" i="64"/>
  <c r="D36" i="67" s="1"/>
  <c r="P36" i="64"/>
  <c r="F36" i="67" s="1"/>
  <c r="F36" i="9"/>
  <c r="C36" i="9"/>
  <c r="M36" i="64"/>
  <c r="C36" i="67" s="1"/>
  <c r="B36" i="9"/>
  <c r="L36" i="64"/>
  <c r="B36" i="67" s="1"/>
  <c r="N31" i="64"/>
  <c r="D31" i="67" s="1"/>
  <c r="D31" i="9"/>
  <c r="M31" i="9"/>
  <c r="P31" i="9"/>
  <c r="O31" i="9"/>
  <c r="L31" i="64"/>
  <c r="B31" i="67" s="1"/>
  <c r="B31" i="9"/>
  <c r="E50" i="38"/>
  <c r="D46" i="38"/>
  <c r="D48" i="38" s="1"/>
  <c r="D47" i="38"/>
  <c r="O28" i="9"/>
  <c r="P28" i="9"/>
  <c r="L28" i="64"/>
  <c r="B28" i="67" s="1"/>
  <c r="B28" i="9"/>
  <c r="P18" i="9"/>
  <c r="B51" i="28"/>
  <c r="B52" i="28" s="1"/>
  <c r="D46" i="63" l="1"/>
  <c r="P50" i="64"/>
  <c r="F50" i="67" s="1"/>
  <c r="F50" i="9"/>
  <c r="L50" i="9"/>
  <c r="P47" i="9"/>
  <c r="F44" i="48"/>
  <c r="F45" i="48" s="1"/>
  <c r="P37" i="9"/>
  <c r="O37" i="64"/>
  <c r="E37" i="67" s="1"/>
  <c r="E37" i="9"/>
  <c r="M31" i="64"/>
  <c r="C31" i="67" s="1"/>
  <c r="C31" i="9"/>
  <c r="P31" i="64"/>
  <c r="F31" i="67" s="1"/>
  <c r="F31" i="9"/>
  <c r="O31" i="64"/>
  <c r="E31" i="67" s="1"/>
  <c r="E31" i="9"/>
  <c r="D49" i="38"/>
  <c r="D50" i="38" s="1"/>
  <c r="O28" i="64"/>
  <c r="E28" i="67" s="1"/>
  <c r="E28" i="9"/>
  <c r="P28" i="64"/>
  <c r="F28" i="67" s="1"/>
  <c r="F28" i="9"/>
  <c r="N24" i="9"/>
  <c r="P24" i="9"/>
  <c r="P18" i="64"/>
  <c r="F18" i="67" s="1"/>
  <c r="F18" i="9"/>
  <c r="O18" i="9"/>
  <c r="N18" i="9"/>
  <c r="B53" i="28"/>
  <c r="D47" i="63" l="1"/>
  <c r="B50" i="9"/>
  <c r="L50" i="64"/>
  <c r="B50" i="67" s="1"/>
  <c r="P47" i="64"/>
  <c r="F47" i="67" s="1"/>
  <c r="F47" i="9"/>
  <c r="P37" i="64"/>
  <c r="F37" i="67" s="1"/>
  <c r="F37" i="9"/>
  <c r="N28" i="9"/>
  <c r="O24" i="9"/>
  <c r="D24" i="9"/>
  <c r="N24" i="64"/>
  <c r="D24" i="67" s="1"/>
  <c r="F24" i="9"/>
  <c r="P24" i="64"/>
  <c r="F24" i="67" s="1"/>
  <c r="M18" i="9"/>
  <c r="E18" i="9"/>
  <c r="O18" i="64"/>
  <c r="E18" i="67" s="1"/>
  <c r="D18" i="9"/>
  <c r="N18" i="64"/>
  <c r="D18" i="67" s="1"/>
  <c r="B18" i="9"/>
  <c r="L18" i="64"/>
  <c r="B18" i="67" s="1"/>
  <c r="D48" i="63" l="1"/>
  <c r="D28" i="9"/>
  <c r="N28" i="64"/>
  <c r="D28" i="67" s="1"/>
  <c r="M28" i="9"/>
  <c r="O24" i="64"/>
  <c r="E24" i="67" s="1"/>
  <c r="E24" i="9"/>
  <c r="M18" i="64"/>
  <c r="C18" i="67" s="1"/>
  <c r="C18" i="9"/>
  <c r="D49" i="63" l="1"/>
  <c r="N50" i="9"/>
  <c r="M28" i="64"/>
  <c r="C28" i="67" s="1"/>
  <c r="C28" i="9"/>
  <c r="N50" i="64" l="1"/>
  <c r="D50" i="67" s="1"/>
  <c r="D50" i="9"/>
</calcChain>
</file>

<file path=xl/sharedStrings.xml><?xml version="1.0" encoding="utf-8"?>
<sst xmlns="http://schemas.openxmlformats.org/spreadsheetml/2006/main" count="5375" uniqueCount="493">
  <si>
    <t xml:space="preserve"> Forest carbon total: all 5 pools, in metric tonnes, on unreserved forest land</t>
  </si>
  <si>
    <t>Forest carbon pool 1: live aboveground, in metric tonnes, on forest land</t>
  </si>
  <si>
    <t>Forest carbon pool 2: live belowground, in metric tonnes, on forest land</t>
  </si>
  <si>
    <t>Forest carbon pool 3: dead wood, in metric tonnes, on forest land</t>
  </si>
  <si>
    <t>Forest carbon pool 4: litter, in metric tonnes, on forest land</t>
  </si>
  <si>
    <t>Forest carbon pool 5: soil organic, in metric tonnes, on forest land</t>
  </si>
  <si>
    <t>statecd</t>
  </si>
  <si>
    <t>State Name</t>
  </si>
  <si>
    <t>formula</t>
  </si>
  <si>
    <t xml:space="preserve">url </t>
  </si>
  <si>
    <t>url</t>
  </si>
  <si>
    <t>01</t>
  </si>
  <si>
    <t>Alabama</t>
  </si>
  <si>
    <t>https://apps.fs.usda.gov/fiadb-api/fullreport?FIAorRPA=RPADEF&amp;cselected=Ownership group&amp;rselected=EVALID&amp;snum=103&amp;wc=012000,012001,012002,012003,012004,012005,012006,012007,012008,012009,012010,012011,012012,012013,012014,012015,012016,012017,012018,012019,012020,012021,012022,012023,012024&amp;strFilter=COND.RESERVCD=0</t>
  </si>
  <si>
    <t>https://apps.fs.usda.gov/fiadb-api/fullreport?FIAorRPA=RPADEF&amp;cselected=Ownership group&amp;rselected=EVALID&amp;snum=98&amp;wc=012000,012001,012002,012003,012004,012005,012006,012007,012008,012009,012010,012011,012012,012013,012014,012015,012016,012017,012018,012019,012020,012021,012022,012023,012024&amp;strFilter=COND.RESERVCD=0</t>
  </si>
  <si>
    <t>https://apps.fs.usda.gov/fiadb-api/fullreport?FIAorRPA=RPADEF&amp;cselected=Ownership group&amp;rselected=EVALID&amp;snum=99&amp;wc=012000,012001,012002,012003,012004,012005,012006,012007,012008,012009,012010,012011,012012,012013,012014,012015,012016,012017,012018,012019,012020,012021,012022,012023,012024&amp;strFilter=COND.RESERVCD=0</t>
  </si>
  <si>
    <t>https://apps.fs.usda.gov/fiadb-api/fullreport?FIAorRPA=RPADEF&amp;cselected=Ownership group&amp;rselected=EVALID&amp;snum=100&amp;wc=012000,012001,012002,012003,012004,012005,012006,012007,012008,012009,012010,012011,012012,012013,012014,012015,012016,012017,012018,012019,012020,012021,012022,012023,012024&amp;strFilter=COND.RESERVCD=0</t>
  </si>
  <si>
    <t>https://apps.fs.usda.gov/fiadb-api/fullreport?FIAorRPA=RPADEF&amp;cselected=Ownership group&amp;rselected=EVALID&amp;snum=101&amp;wc=012000,012001,012002,012003,012004,012005,012006,012007,012008,012009,012010,012011,012012,012013,012014,012015,012016,012017,012018,012019,012020,012021,012022,012023,012024&amp;strFilter=COND.RESERVCD=0</t>
  </si>
  <si>
    <t>https://apps.fs.usda.gov/fiadb-api/fullreport?FIAorRPA=RPADEF&amp;cselected=Ownership group&amp;rselected=EVALID&amp;snum=102&amp;wc=012000,012001,012002,012003,012004,012005,012006,012007,012008,012009,012010,012011,012012,012013,012014,012015,012016,012017,012018,012019,012020,012021,012022,012023,012024&amp;strFilter=COND.RESERVCD=0</t>
  </si>
  <si>
    <t>04</t>
  </si>
  <si>
    <t>Arizona</t>
  </si>
  <si>
    <t>https://apps.fs.usda.gov/fiadb-api/fullreport?FIAorRPA=RPADEF&amp;cselected=Ownership group&amp;rselected=EVALID&amp;snum=103&amp;wc=042000,042001,042002,042003,042004,042005,042006,042007,042008,042009,042010,042011,042012,042013,042014,042015,042016,042017,042018,042019,042020,042021,042022,042023,042024&amp;strFilter=COND.RESERVCD=0</t>
  </si>
  <si>
    <t>https://apps.fs.usda.gov/fiadb-api/fullreport?FIAorRPA=RPADEF&amp;cselected=Ownership group&amp;rselected=EVALID&amp;snum=98&amp;wc=042000,042001,042002,042003,042004,042005,042006,042007,042008,042009,042010,042011,042012,042013,042014,042015,042016,042017,042018,042019,042020,042021,042022,042023,042024&amp;strFilter=COND.RESERVCD=0</t>
  </si>
  <si>
    <t>https://apps.fs.usda.gov/fiadb-api/fullreport?FIAorRPA=RPADEF&amp;cselected=Ownership group&amp;rselected=EVALID&amp;snum=99&amp;wc=042000,042001,042002,042003,042004,042005,042006,042007,042008,042009,042010,042011,042012,042013,042014,042015,042016,042017,042018,042019,042020,042021,042022,042023,042024&amp;strFilter=COND.RESERVCD=0</t>
  </si>
  <si>
    <t>https://apps.fs.usda.gov/fiadb-api/fullreport?FIAorRPA=RPADEF&amp;cselected=Ownership group&amp;rselected=EVALID&amp;snum=100&amp;wc=042000,042001,042002,042003,042004,042005,042006,042007,042008,042009,042010,042011,042012,042013,042014,042015,042016,042017,042018,042019,042020,042021,042022,042023,042024&amp;strFilter=COND.RESERVCD=0</t>
  </si>
  <si>
    <t>https://apps.fs.usda.gov/fiadb-api/fullreport?FIAorRPA=RPADEF&amp;cselected=Ownership group&amp;rselected=EVALID&amp;snum=101&amp;wc=042000,042001,042002,042003,042004,042005,042006,042007,042008,042009,042010,042011,042012,042013,042014,042015,042016,042017,042018,042019,042020,042021,042022,042023,042024&amp;strFilter=COND.RESERVCD=0</t>
  </si>
  <si>
    <t>https://apps.fs.usda.gov/fiadb-api/fullreport?FIAorRPA=RPADEF&amp;cselected=Ownership group&amp;rselected=EVALID&amp;snum=102&amp;wc=042000,042001,042002,042003,042004,042005,042006,042007,042008,042009,042010,042011,042012,042013,042014,042015,042016,042017,042018,042019,042020,042021,042022,042023,042024&amp;strFilter=COND.RESERVCD=0</t>
  </si>
  <si>
    <t>05</t>
  </si>
  <si>
    <t>Arkansas</t>
  </si>
  <si>
    <t>https://apps.fs.usda.gov/fiadb-api/fullreport?FIAorRPA=RPADEF&amp;cselected=Ownership group&amp;rselected=EVALID&amp;snum=103&amp;wc=052000,052001,052002,052003,052004,052005,052006,052007,052008,052009,052010,052011,052012,052013,052014,052015,052016,052017,052018,052019,052020,052021,052022,052023,052024&amp;strFilter=COND.RESERVCD=0</t>
  </si>
  <si>
    <t>https://apps.fs.usda.gov/fiadb-api/fullreport?FIAorRPA=RPADEF&amp;cselected=Ownership group&amp;rselected=EVALID&amp;snum=98&amp;wc=052000,052001,052002,052003,052004,052005,052006,052007,052008,052009,052010,052011,052012,052013,052014,052015,052016,052017,052018,052019,052020,052021,052022,052023,052024&amp;strFilter=COND.RESERVCD=0</t>
  </si>
  <si>
    <t>https://apps.fs.usda.gov/fiadb-api/fullreport?FIAorRPA=RPADEF&amp;cselected=Ownership group&amp;rselected=EVALID&amp;snum=99&amp;wc=052000,052001,052002,052003,052004,052005,052006,052007,052008,052009,052010,052011,052012,052013,052014,052015,052016,052017,052018,052019,052020,052021,052022,052023,052024&amp;strFilter=COND.RESERVCD=0</t>
  </si>
  <si>
    <t>https://apps.fs.usda.gov/fiadb-api/fullreport?FIAorRPA=RPADEF&amp;cselected=Ownership group&amp;rselected=EVALID&amp;snum=100&amp;wc=052000,052001,052002,052003,052004,052005,052006,052007,052008,052009,052010,052011,052012,052013,052014,052015,052016,052017,052018,052019,052020,052021,052022,052023,052024&amp;strFilter=COND.RESERVCD=0</t>
  </si>
  <si>
    <t>https://apps.fs.usda.gov/fiadb-api/fullreport?FIAorRPA=RPADEF&amp;cselected=Ownership group&amp;rselected=EVALID&amp;snum=101&amp;wc=052000,052001,052002,052003,052004,052005,052006,052007,052008,052009,052010,052011,052012,052013,052014,052015,052016,052017,052018,052019,052020,052021,052022,052023,052024&amp;strFilter=COND.RESERVCD=0</t>
  </si>
  <si>
    <t>https://apps.fs.usda.gov/fiadb-api/fullreport?FIAorRPA=RPADEF&amp;cselected=Ownership group&amp;rselected=EVALID&amp;snum=102&amp;wc=052000,052001,052002,052003,052004,052005,052006,052007,052008,052009,052010,052011,052012,052013,052014,052015,052016,052017,052018,052019,052020,052021,052022,052023,052024&amp;strFilter=COND.RESERVCD=0</t>
  </si>
  <si>
    <t>06</t>
  </si>
  <si>
    <t>California</t>
  </si>
  <si>
    <t>https://apps.fs.usda.gov/fiadb-api/fullreport?FIAorRPA=RPADEF&amp;cselected=Ownership group&amp;rselected=EVALID&amp;snum=103&amp;wc=062000,062001,062002,062003,062004,062005,062006,062007,062008,062009,062010,062011,062012,062013,062014,062015,062016,062017,062018,062019,062020,062021,062022,062023,062024&amp;strFilter=COND.RESERVCD=0</t>
  </si>
  <si>
    <t>https://apps.fs.usda.gov/fiadb-api/fullreport?FIAorRPA=RPADEF&amp;cselected=Ownership group&amp;rselected=EVALID&amp;snum=98&amp;wc=062000,062001,062002,062003,062004,062005,062006,062007,062008,062009,062010,062011,062012,062013,062014,062015,062016,062017,062018,062019,062020,062021,062022,062023,062024&amp;strFilter=COND.RESERVCD=0</t>
  </si>
  <si>
    <t>https://apps.fs.usda.gov/fiadb-api/fullreport?FIAorRPA=RPADEF&amp;cselected=Ownership group&amp;rselected=EVALID&amp;snum=99&amp;wc=062000,062001,062002,062003,062004,062005,062006,062007,062008,062009,062010,062011,062012,062013,062014,062015,062016,062017,062018,062019,062020,062021,062022,062023,062024&amp;strFilter=COND.RESERVCD=0</t>
  </si>
  <si>
    <t>https://apps.fs.usda.gov/fiadb-api/fullreport?FIAorRPA=RPADEF&amp;cselected=Ownership group&amp;rselected=EVALID&amp;snum=100&amp;wc=062000,062001,062002,062003,062004,062005,062006,062007,062008,062009,062010,062011,062012,062013,062014,062015,062016,062017,062018,062019,062020,062021,062022,062023,062024&amp;strFilter=COND.RESERVCD=0</t>
  </si>
  <si>
    <t>https://apps.fs.usda.gov/fiadb-api/fullreport?FIAorRPA=RPADEF&amp;cselected=Ownership group&amp;rselected=EVALID&amp;snum=101&amp;wc=062000,062001,062002,062003,062004,062005,062006,062007,062008,062009,062010,062011,062012,062013,062014,062015,062016,062017,062018,062019,062020,062021,062022,062023,062024&amp;strFilter=COND.RESERVCD=0</t>
  </si>
  <si>
    <t>https://apps.fs.usda.gov/fiadb-api/fullreport?FIAorRPA=RPADEF&amp;cselected=Ownership group&amp;rselected=EVALID&amp;snum=102&amp;wc=062000,062001,062002,062003,062004,062005,062006,062007,062008,062009,062010,062011,062012,062013,062014,062015,062016,062017,062018,062019,062020,062021,062022,062023,062024&amp;strFilter=COND.RESERVCD=0</t>
  </si>
  <si>
    <t>08</t>
  </si>
  <si>
    <t>Colorado</t>
  </si>
  <si>
    <t>https://apps.fs.usda.gov/fiadb-api/fullreport?FIAorRPA=RPADEF&amp;cselected=Ownership group&amp;rselected=EVALID&amp;snum=103&amp;wc=082000,082001,082002,082003,082004,082005,082006,082007,082008,082009,082010,082011,082012,082013,082014,082015,082016,082017,082018,082019,082020,082021,082022,082023,082024&amp;strFilter=COND.RESERVCD=0</t>
  </si>
  <si>
    <t>https://apps.fs.usda.gov/fiadb-api/fullreport?FIAorRPA=RPADEF&amp;cselected=Ownership group&amp;rselected=EVALID&amp;snum=98&amp;wc=082000,082001,082002,082003,082004,082005,082006,082007,082008,082009,082010,082011,082012,082013,082014,082015,082016,082017,082018,082019,082020,082021,082022,082023,082024&amp;strFilter=COND.RESERVCD=0</t>
  </si>
  <si>
    <t>https://apps.fs.usda.gov/fiadb-api/fullreport?FIAorRPA=RPADEF&amp;cselected=Ownership group&amp;rselected=EVALID&amp;snum=99&amp;wc=082000,082001,082002,082003,082004,082005,082006,082007,082008,082009,082010,082011,082012,082013,082014,082015,082016,082017,082018,082019,082020,082021,082022,082023,082024&amp;strFilter=COND.RESERVCD=0</t>
  </si>
  <si>
    <t>https://apps.fs.usda.gov/fiadb-api/fullreport?FIAorRPA=RPADEF&amp;cselected=Ownership group&amp;rselected=EVALID&amp;snum=100&amp;wc=082000,082001,082002,082003,082004,082005,082006,082007,082008,082009,082010,082011,082012,082013,082014,082015,082016,082017,082018,082019,082020,082021,082022,082023,082024&amp;strFilter=COND.RESERVCD=0</t>
  </si>
  <si>
    <t>https://apps.fs.usda.gov/fiadb-api/fullreport?FIAorRPA=RPADEF&amp;cselected=Ownership group&amp;rselected=EVALID&amp;snum=101&amp;wc=082000,082001,082002,082003,082004,082005,082006,082007,082008,082009,082010,082011,082012,082013,082014,082015,082016,082017,082018,082019,082020,082021,082022,082023,082024&amp;strFilter=COND.RESERVCD=0</t>
  </si>
  <si>
    <t>https://apps.fs.usda.gov/fiadb-api/fullreport?FIAorRPA=RPADEF&amp;cselected=Ownership group&amp;rselected=EVALID&amp;snum=102&amp;wc=082000,082001,082002,082003,082004,082005,082006,082007,082008,082009,082010,082011,082012,082013,082014,082015,082016,082017,082018,082019,082020,082021,082022,082023,082024&amp;strFilter=COND.RESERVCD=0</t>
  </si>
  <si>
    <t>09</t>
  </si>
  <si>
    <t>Connecticut</t>
  </si>
  <si>
    <t>https://apps.fs.usda.gov/fiadb-api/fullreport?FIAorRPA=RPADEF&amp;cselected=Ownership group&amp;rselected=EVALID&amp;snum=103&amp;wc=092000,092001,092002,092003,092004,092005,092006,092007,092008,092009,092010,092011,092012,092013,092014,092015,092016,092017,092018,092019,092020,092021,092022,092023,092024&amp;strFilter=COND.RESERVCD=0</t>
  </si>
  <si>
    <t>https://apps.fs.usda.gov/fiadb-api/fullreport?FIAorRPA=RPADEF&amp;cselected=Ownership group&amp;rselected=EVALID&amp;snum=98&amp;wc=092000,092001,092002,092003,092004,092005,092006,092007,092008,092009,092010,092011,092012,092013,092014,092015,092016,092017,092018,092019,092020,092021,092022,092023,092024&amp;strFilter=COND.RESERVCD=0</t>
  </si>
  <si>
    <t>https://apps.fs.usda.gov/fiadb-api/fullreport?FIAorRPA=RPADEF&amp;cselected=Ownership group&amp;rselected=EVALID&amp;snum=99&amp;wc=092000,092001,092002,092003,092004,092005,092006,092007,092008,092009,092010,092011,092012,092013,092014,092015,092016,092017,092018,092019,092020,092021,092022,092023,092024&amp;strFilter=COND.RESERVCD=0</t>
  </si>
  <si>
    <t>https://apps.fs.usda.gov/fiadb-api/fullreport?FIAorRPA=RPADEF&amp;cselected=Ownership group&amp;rselected=EVALID&amp;snum=100&amp;wc=092000,092001,092002,092003,092004,092005,092006,092007,092008,092009,092010,092011,092012,092013,092014,092015,092016,092017,092018,092019,092020,092021,092022,092023,092024&amp;strFilter=COND.RESERVCD=0</t>
  </si>
  <si>
    <t>https://apps.fs.usda.gov/fiadb-api/fullreport?FIAorRPA=RPADEF&amp;cselected=Ownership group&amp;rselected=EVALID&amp;snum=101&amp;wc=092000,092001,092002,092003,092004,092005,092006,092007,092008,092009,092010,092011,092012,092013,092014,092015,092016,092017,092018,092019,092020,092021,092022,092023,092024&amp;strFilter=COND.RESERVCD=0</t>
  </si>
  <si>
    <t>https://apps.fs.usda.gov/fiadb-api/fullreport?FIAorRPA=RPADEF&amp;cselected=Ownership group&amp;rselected=EVALID&amp;snum=102&amp;wc=092000,092001,092002,092003,092004,092005,092006,092007,092008,092009,092010,092011,092012,092013,092014,092015,092016,092017,092018,092019,092020,092021,092022,092023,092024&amp;strFilter=COND.RESERVCD=0</t>
  </si>
  <si>
    <t>Delaware</t>
  </si>
  <si>
    <t>https://apps.fs.usda.gov/fiadb-api/fullreport?FIAorRPA=RPADEF&amp;cselected=Ownership group&amp;rselected=EVALID&amp;snum=103&amp;wc=102000,102001,102002,102003,102004,102005,102006,102007,102008,102009,102010,102011,102012,102013,102014,102015,102016,102017,102018,102019,102020,102021,102022,102023,102024&amp;strFilter=COND.RESERVCD=0</t>
  </si>
  <si>
    <t>https://apps.fs.usda.gov/fiadb-api/fullreport?FIAorRPA=RPADEF&amp;cselected=Ownership group&amp;rselected=EVALID&amp;snum=98&amp;wc=102000,102001,102002,102003,102004,102005,102006,102007,102008,102009,102010,102011,102012,102013,102014,102015,102016,102017,102018,102019,102020,102021,102022,102023,102024&amp;strFilter=COND.RESERVCD=0</t>
  </si>
  <si>
    <t>https://apps.fs.usda.gov/fiadb-api/fullreport?FIAorRPA=RPADEF&amp;cselected=Ownership group&amp;rselected=EVALID&amp;snum=99&amp;wc=102000,102001,102002,102003,102004,102005,102006,102007,102008,102009,102010,102011,102012,102013,102014,102015,102016,102017,102018,102019,102020,102021,102022,102023,102024&amp;strFilter=COND.RESERVCD=0</t>
  </si>
  <si>
    <t>https://apps.fs.usda.gov/fiadb-api/fullreport?FIAorRPA=RPADEF&amp;cselected=Ownership group&amp;rselected=EVALID&amp;snum=100&amp;wc=102000,102001,102002,102003,102004,102005,102006,102007,102008,102009,102010,102011,102012,102013,102014,102015,102016,102017,102018,102019,102020,102021,102022,102023,102024&amp;strFilter=COND.RESERVCD=0</t>
  </si>
  <si>
    <t>https://apps.fs.usda.gov/fiadb-api/fullreport?FIAorRPA=RPADEF&amp;cselected=Ownership group&amp;rselected=EVALID&amp;snum=101&amp;wc=102000,102001,102002,102003,102004,102005,102006,102007,102008,102009,102010,102011,102012,102013,102014,102015,102016,102017,102018,102019,102020,102021,102022,102023,102024&amp;strFilter=COND.RESERVCD=0</t>
  </si>
  <si>
    <t>https://apps.fs.usda.gov/fiadb-api/fullreport?FIAorRPA=RPADEF&amp;cselected=Ownership group&amp;rselected=EVALID&amp;snum=102&amp;wc=102000,102001,102002,102003,102004,102005,102006,102007,102008,102009,102010,102011,102012,102013,102014,102015,102016,102017,102018,102019,102020,102021,102022,102023,102024&amp;strFilter=COND.RESERVCD=0</t>
  </si>
  <si>
    <t>Florida</t>
  </si>
  <si>
    <t>https://apps.fs.usda.gov/fiadb-api/fullreport?FIAorRPA=RPADEF&amp;cselected=Ownership group&amp;rselected=EVALID&amp;snum=103&amp;wc=122000,122001,122002,122003,122004,122005,122006,122007,122008,122009,122010,122011,122012,122013,122014,122015,122016,122017,122018,122019,122020,122021,122022,122023,122024&amp;strFilter=COND.RESERVCD=0</t>
  </si>
  <si>
    <t>https://apps.fs.usda.gov/fiadb-api/fullreport?FIAorRPA=RPADEF&amp;cselected=Ownership group&amp;rselected=EVALID&amp;snum=98&amp;wc=122000,122001,122002,122003,122004,122005,122006,122007,122008,122009,122010,122011,122012,122013,122014,122015,122016,122017,122018,122019,122020,122021,122022,122023,122024&amp;strFilter=COND.RESERVCD=0</t>
  </si>
  <si>
    <t>https://apps.fs.usda.gov/fiadb-api/fullreport?FIAorRPA=RPADEF&amp;cselected=Ownership group&amp;rselected=EVALID&amp;snum=99&amp;wc=122000,122001,122002,122003,122004,122005,122006,122007,122008,122009,122010,122011,122012,122013,122014,122015,122016,122017,122018,122019,122020,122021,122022,122023,122024&amp;strFilter=COND.RESERVCD=0</t>
  </si>
  <si>
    <t>https://apps.fs.usda.gov/fiadb-api/fullreport?FIAorRPA=RPADEF&amp;cselected=Ownership group&amp;rselected=EVALID&amp;snum=100&amp;wc=122000,122001,122002,122003,122004,122005,122006,122007,122008,122009,122010,122011,122012,122013,122014,122015,122016,122017,122018,122019,122020,122021,122022,122023,122024&amp;strFilter=COND.RESERVCD=0</t>
  </si>
  <si>
    <t>https://apps.fs.usda.gov/fiadb-api/fullreport?FIAorRPA=RPADEF&amp;cselected=Ownership group&amp;rselected=EVALID&amp;snum=101&amp;wc=122000,122001,122002,122003,122004,122005,122006,122007,122008,122009,122010,122011,122012,122013,122014,122015,122016,122017,122018,122019,122020,122021,122022,122023,122024&amp;strFilter=COND.RESERVCD=0</t>
  </si>
  <si>
    <t>https://apps.fs.usda.gov/fiadb-api/fullreport?FIAorRPA=RPADEF&amp;cselected=Ownership group&amp;rselected=EVALID&amp;snum=102&amp;wc=122000,122001,122002,122003,122004,122005,122006,122007,122008,122009,122010,122011,122012,122013,122014,122015,122016,122017,122018,122019,122020,122021,122022,122023,122024&amp;strFilter=COND.RESERVCD=0</t>
  </si>
  <si>
    <t>Georgia</t>
  </si>
  <si>
    <t>https://apps.fs.usda.gov/fiadb-api/fullreport?FIAorRPA=RPADEF&amp;cselected=Ownership group&amp;rselected=EVALID&amp;snum=103&amp;wc=132000,132001,132002,132003,132004,132005,132006,132007,132008,132009,132010,132011,132012,132013,132014,132015,132016,132017,132018,132019,132020,132021,132022,132023,132024&amp;strFilter=COND.RESERVCD=0</t>
  </si>
  <si>
    <t>https://apps.fs.usda.gov/fiadb-api/fullreport?FIAorRPA=RPADEF&amp;cselected=Ownership group&amp;rselected=EVALID&amp;snum=98&amp;wc=132000,132001,132002,132003,132004,132005,132006,132007,132008,132009,132010,132011,132012,132013,132014,132015,132016,132017,132018,132019,132020,132021,132022,132023,132024&amp;strFilter=COND.RESERVCD=0</t>
  </si>
  <si>
    <t>https://apps.fs.usda.gov/fiadb-api/fullreport?FIAorRPA=RPADEF&amp;cselected=Ownership group&amp;rselected=EVALID&amp;snum=99&amp;wc=132000,132001,132002,132003,132004,132005,132006,132007,132008,132009,132010,132011,132012,132013,132014,132015,132016,132017,132018,132019,132020,132021,132022,132023,132024&amp;strFilter=COND.RESERVCD=0</t>
  </si>
  <si>
    <t>https://apps.fs.usda.gov/fiadb-api/fullreport?FIAorRPA=RPADEF&amp;cselected=Ownership group&amp;rselected=EVALID&amp;snum=100&amp;wc=132000,132001,132002,132003,132004,132005,132006,132007,132008,132009,132010,132011,132012,132013,132014,132015,132016,132017,132018,132019,132020,132021,132022,132023,132024&amp;strFilter=COND.RESERVCD=0</t>
  </si>
  <si>
    <t>https://apps.fs.usda.gov/fiadb-api/fullreport?FIAorRPA=RPADEF&amp;cselected=Ownership group&amp;rselected=EVALID&amp;snum=101&amp;wc=132000,132001,132002,132003,132004,132005,132006,132007,132008,132009,132010,132011,132012,132013,132014,132015,132016,132017,132018,132019,132020,132021,132022,132023,132024&amp;strFilter=COND.RESERVCD=0</t>
  </si>
  <si>
    <t>https://apps.fs.usda.gov/fiadb-api/fullreport?FIAorRPA=RPADEF&amp;cselected=Ownership group&amp;rselected=EVALID&amp;snum=102&amp;wc=132000,132001,132002,132003,132004,132005,132006,132007,132008,132009,132010,132011,132012,132013,132014,132015,132016,132017,132018,132019,132020,132021,132022,132023,132024&amp;strFilter=COND.RESERVCD=0</t>
  </si>
  <si>
    <t>Idaho</t>
  </si>
  <si>
    <t>https://apps.fs.usda.gov/fiadb-api/fullreport?FIAorRPA=RPADEF&amp;cselected=Ownership group&amp;rselected=EVALID&amp;snum=103&amp;wc=162000,162001,162002,162003,162004,162005,162006,162007,162008,162009,162010,162011,162012,162013,162014,162015,162016,162017,162018,162019,162020,162021,162022,162023,162024&amp;strFilter=COND.RESERVCD=0</t>
  </si>
  <si>
    <t>https://apps.fs.usda.gov/fiadb-api/fullreport?FIAorRPA=RPADEF&amp;cselected=Ownership group&amp;rselected=EVALID&amp;snum=98&amp;wc=162000,162001,162002,162003,162004,162005,162006,162007,162008,162009,162010,162011,162012,162013,162014,162015,162016,162017,162018,162019,162020,162021,162022,162023,162024&amp;strFilter=COND.RESERVCD=0</t>
  </si>
  <si>
    <t>https://apps.fs.usda.gov/fiadb-api/fullreport?FIAorRPA=RPADEF&amp;cselected=Ownership group&amp;rselected=EVALID&amp;snum=99&amp;wc=162000,162001,162002,162003,162004,162005,162006,162007,162008,162009,162010,162011,162012,162013,162014,162015,162016,162017,162018,162019,162020,162021,162022,162023,162024&amp;strFilter=COND.RESERVCD=0</t>
  </si>
  <si>
    <t>https://apps.fs.usda.gov/fiadb-api/fullreport?FIAorRPA=RPADEF&amp;cselected=Ownership group&amp;rselected=EVALID&amp;snum=100&amp;wc=162000,162001,162002,162003,162004,162005,162006,162007,162008,162009,162010,162011,162012,162013,162014,162015,162016,162017,162018,162019,162020,162021,162022,162023,162024&amp;strFilter=COND.RESERVCD=0</t>
  </si>
  <si>
    <t>https://apps.fs.usda.gov/fiadb-api/fullreport?FIAorRPA=RPADEF&amp;cselected=Ownership group&amp;rselected=EVALID&amp;snum=101&amp;wc=162000,162001,162002,162003,162004,162005,162006,162007,162008,162009,162010,162011,162012,162013,162014,162015,162016,162017,162018,162019,162020,162021,162022,162023,162024&amp;strFilter=COND.RESERVCD=0</t>
  </si>
  <si>
    <t>https://apps.fs.usda.gov/fiadb-api/fullreport?FIAorRPA=RPADEF&amp;cselected=Ownership group&amp;rselected=EVALID&amp;snum=102&amp;wc=162000,162001,162002,162003,162004,162005,162006,162007,162008,162009,162010,162011,162012,162013,162014,162015,162016,162017,162018,162019,162020,162021,162022,162023,162024&amp;strFilter=COND.RESERVCD=0</t>
  </si>
  <si>
    <t>Illinois</t>
  </si>
  <si>
    <t>https://apps.fs.usda.gov/fiadb-api/fullreport?FIAorRPA=RPADEF&amp;cselected=Ownership group&amp;rselected=EVALID&amp;snum=103&amp;wc=172000,172001,172002,172003,172004,172005,172006,172007,172008,172009,172010,172011,172012,172013,172014,172015,172016,172017,172018,172019,172020,172021,172022,172023,172024&amp;strFilter=COND.RESERVCD=0</t>
  </si>
  <si>
    <t>https://apps.fs.usda.gov/fiadb-api/fullreport?FIAorRPA=RPADEF&amp;cselected=Ownership group&amp;rselected=EVALID&amp;snum=98&amp;wc=172000,172001,172002,172003,172004,172005,172006,172007,172008,172009,172010,172011,172012,172013,172014,172015,172016,172017,172018,172019,172020,172021,172022,172023,172024&amp;strFilter=COND.RESERVCD=0</t>
  </si>
  <si>
    <t>https://apps.fs.usda.gov/fiadb-api/fullreport?FIAorRPA=RPADEF&amp;cselected=Ownership group&amp;rselected=EVALID&amp;snum=99&amp;wc=172000,172001,172002,172003,172004,172005,172006,172007,172008,172009,172010,172011,172012,172013,172014,172015,172016,172017,172018,172019,172020,172021,172022,172023,172024&amp;strFilter=COND.RESERVCD=0</t>
  </si>
  <si>
    <t>https://apps.fs.usda.gov/fiadb-api/fullreport?FIAorRPA=RPADEF&amp;cselected=Ownership group&amp;rselected=EVALID&amp;snum=100&amp;wc=172000,172001,172002,172003,172004,172005,172006,172007,172008,172009,172010,172011,172012,172013,172014,172015,172016,172017,172018,172019,172020,172021,172022,172023,172024&amp;strFilter=COND.RESERVCD=0</t>
  </si>
  <si>
    <t>https://apps.fs.usda.gov/fiadb-api/fullreport?FIAorRPA=RPADEF&amp;cselected=Ownership group&amp;rselected=EVALID&amp;snum=101&amp;wc=172000,172001,172002,172003,172004,172005,172006,172007,172008,172009,172010,172011,172012,172013,172014,172015,172016,172017,172018,172019,172020,172021,172022,172023,172024&amp;strFilter=COND.RESERVCD=0</t>
  </si>
  <si>
    <t>https://apps.fs.usda.gov/fiadb-api/fullreport?FIAorRPA=RPADEF&amp;cselected=Ownership group&amp;rselected=EVALID&amp;snum=102&amp;wc=172000,172001,172002,172003,172004,172005,172006,172007,172008,172009,172010,172011,172012,172013,172014,172015,172016,172017,172018,172019,172020,172021,172022,172023,172024&amp;strFilter=COND.RESERVCD=0</t>
  </si>
  <si>
    <t>Indiana</t>
  </si>
  <si>
    <t>https://apps.fs.usda.gov/fiadb-api/fullreport?FIAorRPA=RPADEF&amp;cselected=Ownership group&amp;rselected=EVALID&amp;snum=103&amp;wc=182000,182001,182002,182003,182004,182005,182006,182007,182008,182009,182010,182011,182012,182013,182014,182015,182016,182017,182018,182019,182020,182021,182022,182023,182024&amp;strFilter=COND.RESERVCD=0</t>
  </si>
  <si>
    <t>https://apps.fs.usda.gov/fiadb-api/fullreport?FIAorRPA=RPADEF&amp;cselected=Ownership group&amp;rselected=EVALID&amp;snum=98&amp;wc=182000,182001,182002,182003,182004,182005,182006,182007,182008,182009,182010,182011,182012,182013,182014,182015,182016,182017,182018,182019,182020,182021,182022,182023,182024&amp;strFilter=COND.RESERVCD=0</t>
  </si>
  <si>
    <t>https://apps.fs.usda.gov/fiadb-api/fullreport?FIAorRPA=RPADEF&amp;cselected=Ownership group&amp;rselected=EVALID&amp;snum=99&amp;wc=182000,182001,182002,182003,182004,182005,182006,182007,182008,182009,182010,182011,182012,182013,182014,182015,182016,182017,182018,182019,182020,182021,182022,182023,182024&amp;strFilter=COND.RESERVCD=0</t>
  </si>
  <si>
    <t>https://apps.fs.usda.gov/fiadb-api/fullreport?FIAorRPA=RPADEF&amp;cselected=Ownership group&amp;rselected=EVALID&amp;snum=100&amp;wc=182000,182001,182002,182003,182004,182005,182006,182007,182008,182009,182010,182011,182012,182013,182014,182015,182016,182017,182018,182019,182020,182021,182022,182023,182024&amp;strFilter=COND.RESERVCD=0</t>
  </si>
  <si>
    <t>https://apps.fs.usda.gov/fiadb-api/fullreport?FIAorRPA=RPADEF&amp;cselected=Ownership group&amp;rselected=EVALID&amp;snum=101&amp;wc=182000,182001,182002,182003,182004,182005,182006,182007,182008,182009,182010,182011,182012,182013,182014,182015,182016,182017,182018,182019,182020,182021,182022,182023,182024&amp;strFilter=COND.RESERVCD=0</t>
  </si>
  <si>
    <t>https://apps.fs.usda.gov/fiadb-api/fullreport?FIAorRPA=RPADEF&amp;cselected=Ownership group&amp;rselected=EVALID&amp;snum=102&amp;wc=182000,182001,182002,182003,182004,182005,182006,182007,182008,182009,182010,182011,182012,182013,182014,182015,182016,182017,182018,182019,182020,182021,182022,182023,182024&amp;strFilter=COND.RESERVCD=0</t>
  </si>
  <si>
    <t>Iowa</t>
  </si>
  <si>
    <t>https://apps.fs.usda.gov/fiadb-api/fullreport?FIAorRPA=RPADEF&amp;cselected=Ownership group&amp;rselected=EVALID&amp;snum=103&amp;wc=192000,192001,192002,192003,192004,192005,192006,192007,192008,192009,192010,192011,192012,192013,192014,192015,192016,192017,192018,192019,192020,192021,192022,192023,192024&amp;strFilter=COND.RESERVCD=0</t>
  </si>
  <si>
    <t>https://apps.fs.usda.gov/fiadb-api/fullreport?FIAorRPA=RPADEF&amp;cselected=Ownership group&amp;rselected=EVALID&amp;snum=98&amp;wc=192000,192001,192002,192003,192004,192005,192006,192007,192008,192009,192010,192011,192012,192013,192014,192015,192016,192017,192018,192019,192020,192021,192022,192023,192024&amp;strFilter=COND.RESERVCD=0</t>
  </si>
  <si>
    <t>https://apps.fs.usda.gov/fiadb-api/fullreport?FIAorRPA=RPADEF&amp;cselected=Ownership group&amp;rselected=EVALID&amp;snum=99&amp;wc=192000,192001,192002,192003,192004,192005,192006,192007,192008,192009,192010,192011,192012,192013,192014,192015,192016,192017,192018,192019,192020,192021,192022,192023,192024&amp;strFilter=COND.RESERVCD=0</t>
  </si>
  <si>
    <t>https://apps.fs.usda.gov/fiadb-api/fullreport?FIAorRPA=RPADEF&amp;cselected=Ownership group&amp;rselected=EVALID&amp;snum=100&amp;wc=192000,192001,192002,192003,192004,192005,192006,192007,192008,192009,192010,192011,192012,192013,192014,192015,192016,192017,192018,192019,192020,192021,192022,192023,192024&amp;strFilter=COND.RESERVCD=0</t>
  </si>
  <si>
    <t>https://apps.fs.usda.gov/fiadb-api/fullreport?FIAorRPA=RPADEF&amp;cselected=Ownership group&amp;rselected=EVALID&amp;snum=101&amp;wc=192000,192001,192002,192003,192004,192005,192006,192007,192008,192009,192010,192011,192012,192013,192014,192015,192016,192017,192018,192019,192020,192021,192022,192023,192024&amp;strFilter=COND.RESERVCD=0</t>
  </si>
  <si>
    <t>https://apps.fs.usda.gov/fiadb-api/fullreport?FIAorRPA=RPADEF&amp;cselected=Ownership group&amp;rselected=EVALID&amp;snum=102&amp;wc=192000,192001,192002,192003,192004,192005,192006,192007,192008,192009,192010,192011,192012,192013,192014,192015,192016,192017,192018,192019,192020,192021,192022,192023,192024&amp;strFilter=COND.RESERVCD=0</t>
  </si>
  <si>
    <t>Kansas</t>
  </si>
  <si>
    <t>https://apps.fs.usda.gov/fiadb-api/fullreport?FIAorRPA=RPADEF&amp;cselected=Ownership group&amp;rselected=EVALID&amp;snum=103&amp;wc=202000,202001,202002,202003,202004,202005,202006,202007,202008,202009,202010,202011,202012,202013,202014,202015,202016,202017,202018,202019,202020,202021,202022,202023,202024&amp;strFilter=COND.RESERVCD=0</t>
  </si>
  <si>
    <t>https://apps.fs.usda.gov/fiadb-api/fullreport?FIAorRPA=RPADEF&amp;cselected=Ownership group&amp;rselected=EVALID&amp;snum=98&amp;wc=202000,202001,202002,202003,202004,202005,202006,202007,202008,202009,202010,202011,202012,202013,202014,202015,202016,202017,202018,202019,202020,202021,202022,202023,202024&amp;strFilter=COND.RESERVCD=0</t>
  </si>
  <si>
    <t>https://apps.fs.usda.gov/fiadb-api/fullreport?FIAorRPA=RPADEF&amp;cselected=Ownership group&amp;rselected=EVALID&amp;snum=99&amp;wc=202000,202001,202002,202003,202004,202005,202006,202007,202008,202009,202010,202011,202012,202013,202014,202015,202016,202017,202018,202019,202020,202021,202022,202023,202024&amp;strFilter=COND.RESERVCD=0</t>
  </si>
  <si>
    <t>https://apps.fs.usda.gov/fiadb-api/fullreport?FIAorRPA=RPADEF&amp;cselected=Ownership group&amp;rselected=EVALID&amp;snum=100&amp;wc=202000,202001,202002,202003,202004,202005,202006,202007,202008,202009,202010,202011,202012,202013,202014,202015,202016,202017,202018,202019,202020,202021,202022,202023,202024&amp;strFilter=COND.RESERVCD=0</t>
  </si>
  <si>
    <t>https://apps.fs.usda.gov/fiadb-api/fullreport?FIAorRPA=RPADEF&amp;cselected=Ownership group&amp;rselected=EVALID&amp;snum=101&amp;wc=202000,202001,202002,202003,202004,202005,202006,202007,202008,202009,202010,202011,202012,202013,202014,202015,202016,202017,202018,202019,202020,202021,202022,202023,202024&amp;strFilter=COND.RESERVCD=0</t>
  </si>
  <si>
    <t>https://apps.fs.usda.gov/fiadb-api/fullreport?FIAorRPA=RPADEF&amp;cselected=Ownership group&amp;rselected=EVALID&amp;snum=102&amp;wc=202000,202001,202002,202003,202004,202005,202006,202007,202008,202009,202010,202011,202012,202013,202014,202015,202016,202017,202018,202019,202020,202021,202022,202023,202024&amp;strFilter=COND.RESERVCD=0</t>
  </si>
  <si>
    <t>Kentucky</t>
  </si>
  <si>
    <t>https://apps.fs.usda.gov/fiadb-api/fullreport?FIAorRPA=RPADEF&amp;cselected=Ownership group&amp;rselected=EVALID&amp;snum=103&amp;wc=212000,212001,212002,212003,212004,212005,212006,212007,212008,212009,212010,212011,212012,212013,212014,212015,212016,212017,212018,212019,212020,212021,212022,212023,212024&amp;strFilter=COND.RESERVCD=0</t>
  </si>
  <si>
    <t>https://apps.fs.usda.gov/fiadb-api/fullreport?FIAorRPA=RPADEF&amp;cselected=Ownership group&amp;rselected=EVALID&amp;snum=98&amp;wc=212000,212001,212002,212003,212004,212005,212006,212007,212008,212009,212010,212011,212012,212013,212014,212015,212016,212017,212018,212019,212020,212021,212022,212023,212024&amp;strFilter=COND.RESERVCD=0</t>
  </si>
  <si>
    <t>https://apps.fs.usda.gov/fiadb-api/fullreport?FIAorRPA=RPADEF&amp;cselected=Ownership group&amp;rselected=EVALID&amp;snum=99&amp;wc=212000,212001,212002,212003,212004,212005,212006,212007,212008,212009,212010,212011,212012,212013,212014,212015,212016,212017,212018,212019,212020,212021,212022,212023,212024&amp;strFilter=COND.RESERVCD=0</t>
  </si>
  <si>
    <t>https://apps.fs.usda.gov/fiadb-api/fullreport?FIAorRPA=RPADEF&amp;cselected=Ownership group&amp;rselected=EVALID&amp;snum=100&amp;wc=212000,212001,212002,212003,212004,212005,212006,212007,212008,212009,212010,212011,212012,212013,212014,212015,212016,212017,212018,212019,212020,212021,212022,212023,212024&amp;strFilter=COND.RESERVCD=0</t>
  </si>
  <si>
    <t>https://apps.fs.usda.gov/fiadb-api/fullreport?FIAorRPA=RPADEF&amp;cselected=Ownership group&amp;rselected=EVALID&amp;snum=101&amp;wc=212000,212001,212002,212003,212004,212005,212006,212007,212008,212009,212010,212011,212012,212013,212014,212015,212016,212017,212018,212019,212020,212021,212022,212023,212024&amp;strFilter=COND.RESERVCD=0</t>
  </si>
  <si>
    <t>https://apps.fs.usda.gov/fiadb-api/fullreport?FIAorRPA=RPADEF&amp;cselected=Ownership group&amp;rselected=EVALID&amp;snum=102&amp;wc=212000,212001,212002,212003,212004,212005,212006,212007,212008,212009,212010,212011,212012,212013,212014,212015,212016,212017,212018,212019,212020,212021,212022,212023,212024&amp;strFilter=COND.RESERVCD=0</t>
  </si>
  <si>
    <t>Louisiana</t>
  </si>
  <si>
    <t>https://apps.fs.usda.gov/fiadb-api/fullreport?FIAorRPA=RPADEF&amp;cselected=Ownership group&amp;rselected=EVALID&amp;snum=103&amp;wc=222000,222001,222002,222003,222004,222005,222006,222007,222008,222009,222010,222011,222012,222013,222014,222015,222016,222017,222018,222019,222020,222021,222022,222023,222024&amp;strFilter=COND.RESERVCD=0</t>
  </si>
  <si>
    <t>https://apps.fs.usda.gov/fiadb-api/fullreport?FIAorRPA=RPADEF&amp;cselected=Ownership group&amp;rselected=EVALID&amp;snum=98&amp;wc=222000,222001,222002,222003,222004,222005,222006,222007,222008,222009,222010,222011,222012,222013,222014,222015,222016,222017,222018,222019,222020,222021,222022,222023,222024&amp;strFilter=COND.RESERVCD=0</t>
  </si>
  <si>
    <t>https://apps.fs.usda.gov/fiadb-api/fullreport?FIAorRPA=RPADEF&amp;cselected=Ownership group&amp;rselected=EVALID&amp;snum=99&amp;wc=222000,222001,222002,222003,222004,222005,222006,222007,222008,222009,222010,222011,222012,222013,222014,222015,222016,222017,222018,222019,222020,222021,222022,222023,222024&amp;strFilter=COND.RESERVCD=0</t>
  </si>
  <si>
    <t>https://apps.fs.usda.gov/fiadb-api/fullreport?FIAorRPA=RPADEF&amp;cselected=Ownership group&amp;rselected=EVALID&amp;snum=100&amp;wc=222000,222001,222002,222003,222004,222005,222006,222007,222008,222009,222010,222011,222012,222013,222014,222015,222016,222017,222018,222019,222020,222021,222022,222023,222024&amp;strFilter=COND.RESERVCD=0</t>
  </si>
  <si>
    <t>https://apps.fs.usda.gov/fiadb-api/fullreport?FIAorRPA=RPADEF&amp;cselected=Ownership group&amp;rselected=EVALID&amp;snum=101&amp;wc=222000,222001,222002,222003,222004,222005,222006,222007,222008,222009,222010,222011,222012,222013,222014,222015,222016,222017,222018,222019,222020,222021,222022,222023,222024&amp;strFilter=COND.RESERVCD=0</t>
  </si>
  <si>
    <t>https://apps.fs.usda.gov/fiadb-api/fullreport?FIAorRPA=RPADEF&amp;cselected=Ownership group&amp;rselected=EVALID&amp;snum=102&amp;wc=222000,222001,222002,222003,222004,222005,222006,222007,222008,222009,222010,222011,222012,222013,222014,222015,222016,222017,222018,222019,222020,222021,222022,222023,222024&amp;strFilter=COND.RESERVCD=0</t>
  </si>
  <si>
    <t>Maine</t>
  </si>
  <si>
    <t>https://apps.fs.usda.gov/fiadb-api/fullreport?FIAorRPA=RPADEF&amp;cselected=Ownership group&amp;rselected=EVALID&amp;snum=103&amp;wc=232000,232001,232002,232003,232004,232005,232006,232007,232008,232009,232010,232011,232012,232013,232014,232015,232016,232017,232018,232019,232020,232021,232022,232023,232024&amp;strFilter=COND.RESERVCD=0</t>
  </si>
  <si>
    <t>https://apps.fs.usda.gov/fiadb-api/fullreport?FIAorRPA=RPADEF&amp;cselected=Ownership group&amp;rselected=EVALID&amp;snum=98&amp;wc=232000,232001,232002,232003,232004,232005,232006,232007,232008,232009,232010,232011,232012,232013,232014,232015,232016,232017,232018,232019,232020,232021,232022,232023,232024&amp;strFilter=COND.RESERVCD=0</t>
  </si>
  <si>
    <t>https://apps.fs.usda.gov/fiadb-api/fullreport?FIAorRPA=RPADEF&amp;cselected=Ownership group&amp;rselected=EVALID&amp;snum=99&amp;wc=232000,232001,232002,232003,232004,232005,232006,232007,232008,232009,232010,232011,232012,232013,232014,232015,232016,232017,232018,232019,232020,232021,232022,232023,232024&amp;strFilter=COND.RESERVCD=0</t>
  </si>
  <si>
    <t>https://apps.fs.usda.gov/fiadb-api/fullreport?FIAorRPA=RPADEF&amp;cselected=Ownership group&amp;rselected=EVALID&amp;snum=100&amp;wc=232000,232001,232002,232003,232004,232005,232006,232007,232008,232009,232010,232011,232012,232013,232014,232015,232016,232017,232018,232019,232020,232021,232022,232023,232024&amp;strFilter=COND.RESERVCD=0</t>
  </si>
  <si>
    <t>https://apps.fs.usda.gov/fiadb-api/fullreport?FIAorRPA=RPADEF&amp;cselected=Ownership group&amp;rselected=EVALID&amp;snum=101&amp;wc=232000,232001,232002,232003,232004,232005,232006,232007,232008,232009,232010,232011,232012,232013,232014,232015,232016,232017,232018,232019,232020,232021,232022,232023,232024&amp;strFilter=COND.RESERVCD=0</t>
  </si>
  <si>
    <t>https://apps.fs.usda.gov/fiadb-api/fullreport?FIAorRPA=RPADEF&amp;cselected=Ownership group&amp;rselected=EVALID&amp;snum=102&amp;wc=232000,232001,232002,232003,232004,232005,232006,232007,232008,232009,232010,232011,232012,232013,232014,232015,232016,232017,232018,232019,232020,232021,232022,232023,232024&amp;strFilter=COND.RESERVCD=0</t>
  </si>
  <si>
    <t>Maryland</t>
  </si>
  <si>
    <t>https://apps.fs.usda.gov/fiadb-api/fullreport?FIAorRPA=RPADEF&amp;cselected=Ownership group&amp;rselected=EVALID&amp;snum=103&amp;wc=242000,242001,242002,242003,242004,242005,242006,242007,242008,242009,242010,242011,242012,242013,242014,242015,242016,242017,242018,242019,242020,242021,242022,242023,242024&amp;strFilter=COND.RESERVCD=0</t>
  </si>
  <si>
    <t>https://apps.fs.usda.gov/fiadb-api/fullreport?FIAorRPA=RPADEF&amp;cselected=Ownership group&amp;rselected=EVALID&amp;snum=98&amp;wc=242000,242001,242002,242003,242004,242005,242006,242007,242008,242009,242010,242011,242012,242013,242014,242015,242016,242017,242018,242019,242020,242021,242022,242023,242024&amp;strFilter=COND.RESERVCD=0</t>
  </si>
  <si>
    <t>https://apps.fs.usda.gov/fiadb-api/fullreport?FIAorRPA=RPADEF&amp;cselected=Ownership group&amp;rselected=EVALID&amp;snum=99&amp;wc=242000,242001,242002,242003,242004,242005,242006,242007,242008,242009,242010,242011,242012,242013,242014,242015,242016,242017,242018,242019,242020,242021,242022,242023,242024&amp;strFilter=COND.RESERVCD=0</t>
  </si>
  <si>
    <t>https://apps.fs.usda.gov/fiadb-api/fullreport?FIAorRPA=RPADEF&amp;cselected=Ownership group&amp;rselected=EVALID&amp;snum=100&amp;wc=242000,242001,242002,242003,242004,242005,242006,242007,242008,242009,242010,242011,242012,242013,242014,242015,242016,242017,242018,242019,242020,242021,242022,242023,242024&amp;strFilter=COND.RESERVCD=0</t>
  </si>
  <si>
    <t>https://apps.fs.usda.gov/fiadb-api/fullreport?FIAorRPA=RPADEF&amp;cselected=Ownership group&amp;rselected=EVALID&amp;snum=101&amp;wc=242000,242001,242002,242003,242004,242005,242006,242007,242008,242009,242010,242011,242012,242013,242014,242015,242016,242017,242018,242019,242020,242021,242022,242023,242024&amp;strFilter=COND.RESERVCD=0</t>
  </si>
  <si>
    <t>https://apps.fs.usda.gov/fiadb-api/fullreport?FIAorRPA=RPADEF&amp;cselected=Ownership group&amp;rselected=EVALID&amp;snum=102&amp;wc=242000,242001,242002,242003,242004,242005,242006,242007,242008,242009,242010,242011,242012,242013,242014,242015,242016,242017,242018,242019,242020,242021,242022,242023,242024&amp;strFilter=COND.RESERVCD=0</t>
  </si>
  <si>
    <t>Massachussets</t>
  </si>
  <si>
    <t>https://apps.fs.usda.gov/fiadb-api/fullreport?FIAorRPA=RPADEF&amp;cselected=Ownership group&amp;rselected=EVALID&amp;snum=103&amp;wc=252000,252001,252002,252003,252004,252005,252006,252007,252008,252009,252010,252011,252012,252013,252014,252015,252016,252017,252018,252019,252020,252021,252022,252023,252024&amp;strFilter=COND.RESERVCD=0</t>
  </si>
  <si>
    <t>https://apps.fs.usda.gov/fiadb-api/fullreport?FIAorRPA=RPADEF&amp;cselected=Ownership group&amp;rselected=EVALID&amp;snum=98&amp;wc=252000,252001,252002,252003,252004,252005,252006,252007,252008,252009,252010,252011,252012,252013,252014,252015,252016,252017,252018,252019,252020,252021,252022,252023,252024&amp;strFilter=COND.RESERVCD=0</t>
  </si>
  <si>
    <t>https://apps.fs.usda.gov/fiadb-api/fullreport?FIAorRPA=RPADEF&amp;cselected=Ownership group&amp;rselected=EVALID&amp;snum=99&amp;wc=252000,252001,252002,252003,252004,252005,252006,252007,252008,252009,252010,252011,252012,252013,252014,252015,252016,252017,252018,252019,252020,252021,252022,252023,252024&amp;strFilter=COND.RESERVCD=0</t>
  </si>
  <si>
    <t>https://apps.fs.usda.gov/fiadb-api/fullreport?FIAorRPA=RPADEF&amp;cselected=Ownership group&amp;rselected=EVALID&amp;snum=100&amp;wc=252000,252001,252002,252003,252004,252005,252006,252007,252008,252009,252010,252011,252012,252013,252014,252015,252016,252017,252018,252019,252020,252021,252022,252023,252024&amp;strFilter=COND.RESERVCD=0</t>
  </si>
  <si>
    <t>https://apps.fs.usda.gov/fiadb-api/fullreport?FIAorRPA=RPADEF&amp;cselected=Ownership group&amp;rselected=EVALID&amp;snum=101&amp;wc=252000,252001,252002,252003,252004,252005,252006,252007,252008,252009,252010,252011,252012,252013,252014,252015,252016,252017,252018,252019,252020,252021,252022,252023,252024&amp;strFilter=COND.RESERVCD=0</t>
  </si>
  <si>
    <t>https://apps.fs.usda.gov/fiadb-api/fullreport?FIAorRPA=RPADEF&amp;cselected=Ownership group&amp;rselected=EVALID&amp;snum=102&amp;wc=252000,252001,252002,252003,252004,252005,252006,252007,252008,252009,252010,252011,252012,252013,252014,252015,252016,252017,252018,252019,252020,252021,252022,252023,252024&amp;strFilter=COND.RESERVCD=0</t>
  </si>
  <si>
    <t>Michigan</t>
  </si>
  <si>
    <t>https://apps.fs.usda.gov/fiadb-api/fullreport?FIAorRPA=RPADEF&amp;cselected=Ownership group&amp;rselected=EVALID&amp;snum=103&amp;wc=262000,262001,262002,262003,262004,262005,262006,262007,262008,262009,262010,262011,262012,262013,262014,262015,262016,262017,262018,262019,262020,262021,262022,262023,262024&amp;strFilter=COND.RESERVCD=0</t>
  </si>
  <si>
    <t>https://apps.fs.usda.gov/fiadb-api/fullreport?FIAorRPA=RPADEF&amp;cselected=Ownership group&amp;rselected=EVALID&amp;snum=98&amp;wc=262000,262001,262002,262003,262004,262005,262006,262007,262008,262009,262010,262011,262012,262013,262014,262015,262016,262017,262018,262019,262020,262021,262022,262023,262024&amp;strFilter=COND.RESERVCD=0</t>
  </si>
  <si>
    <t>https://apps.fs.usda.gov/fiadb-api/fullreport?FIAorRPA=RPADEF&amp;cselected=Ownership group&amp;rselected=EVALID&amp;snum=99&amp;wc=262000,262001,262002,262003,262004,262005,262006,262007,262008,262009,262010,262011,262012,262013,262014,262015,262016,262017,262018,262019,262020,262021,262022,262023,262024&amp;strFilter=COND.RESERVCD=0</t>
  </si>
  <si>
    <t>https://apps.fs.usda.gov/fiadb-api/fullreport?FIAorRPA=RPADEF&amp;cselected=Ownership group&amp;rselected=EVALID&amp;snum=100&amp;wc=262000,262001,262002,262003,262004,262005,262006,262007,262008,262009,262010,262011,262012,262013,262014,262015,262016,262017,262018,262019,262020,262021,262022,262023,262024&amp;strFilter=COND.RESERVCD=0</t>
  </si>
  <si>
    <t>https://apps.fs.usda.gov/fiadb-api/fullreport?FIAorRPA=RPADEF&amp;cselected=Ownership group&amp;rselected=EVALID&amp;snum=101&amp;wc=262000,262001,262002,262003,262004,262005,262006,262007,262008,262009,262010,262011,262012,262013,262014,262015,262016,262017,262018,262019,262020,262021,262022,262023,262024&amp;strFilter=COND.RESERVCD=0</t>
  </si>
  <si>
    <t>https://apps.fs.usda.gov/fiadb-api/fullreport?FIAorRPA=RPADEF&amp;cselected=Ownership group&amp;rselected=EVALID&amp;snum=102&amp;wc=262000,262001,262002,262003,262004,262005,262006,262007,262008,262009,262010,262011,262012,262013,262014,262015,262016,262017,262018,262019,262020,262021,262022,262023,262024&amp;strFilter=COND.RESERVCD=0</t>
  </si>
  <si>
    <t>Minnesota</t>
  </si>
  <si>
    <t>https://apps.fs.usda.gov/fiadb-api/fullreport?FIAorRPA=RPADEF&amp;cselected=Ownership group&amp;rselected=EVALID&amp;snum=103&amp;wc=272000,272001,272002,272003,272004,272005,272006,272007,272008,272009,272010,272011,272012,272013,272014,272015,272016,272017,272018,272019,272020,272021,272022,272023,272024&amp;strFilter=COND.RESERVCD=0</t>
  </si>
  <si>
    <t>https://apps.fs.usda.gov/fiadb-api/fullreport?FIAorRPA=RPADEF&amp;cselected=Ownership group&amp;rselected=EVALID&amp;snum=98&amp;wc=272000,272001,272002,272003,272004,272005,272006,272007,272008,272009,272010,272011,272012,272013,272014,272015,272016,272017,272018,272019,272020,272021,272022,272023,272024&amp;strFilter=COND.RESERVCD=0</t>
  </si>
  <si>
    <t>https://apps.fs.usda.gov/fiadb-api/fullreport?FIAorRPA=RPADEF&amp;cselected=Ownership group&amp;rselected=EVALID&amp;snum=99&amp;wc=272000,272001,272002,272003,272004,272005,272006,272007,272008,272009,272010,272011,272012,272013,272014,272015,272016,272017,272018,272019,272020,272021,272022,272023,272024&amp;strFilter=COND.RESERVCD=0</t>
  </si>
  <si>
    <t>https://apps.fs.usda.gov/fiadb-api/fullreport?FIAorRPA=RPADEF&amp;cselected=Ownership group&amp;rselected=EVALID&amp;snum=100&amp;wc=272000,272001,272002,272003,272004,272005,272006,272007,272008,272009,272010,272011,272012,272013,272014,272015,272016,272017,272018,272019,272020,272021,272022,272023,272024&amp;strFilter=COND.RESERVCD=0</t>
  </si>
  <si>
    <t>https://apps.fs.usda.gov/fiadb-api/fullreport?FIAorRPA=RPADEF&amp;cselected=Ownership group&amp;rselected=EVALID&amp;snum=101&amp;wc=272000,272001,272002,272003,272004,272005,272006,272007,272008,272009,272010,272011,272012,272013,272014,272015,272016,272017,272018,272019,272020,272021,272022,272023,272024&amp;strFilter=COND.RESERVCD=0</t>
  </si>
  <si>
    <t>https://apps.fs.usda.gov/fiadb-api/fullreport?FIAorRPA=RPADEF&amp;cselected=Ownership group&amp;rselected=EVALID&amp;snum=102&amp;wc=272000,272001,272002,272003,272004,272005,272006,272007,272008,272009,272010,272011,272012,272013,272014,272015,272016,272017,272018,272019,272020,272021,272022,272023,272024&amp;strFilter=COND.RESERVCD=0</t>
  </si>
  <si>
    <t>Mississippi</t>
  </si>
  <si>
    <t>https://apps.fs.usda.gov/fiadb-api/fullreport?FIAorRPA=RPADEF&amp;cselected=Ownership group&amp;rselected=EVALID&amp;snum=103&amp;wc=282000,282001,282002,282003,282004,282005,282006,282007,282008,282009,282010,282011,282012,282013,282014,282015,282016,282017,282018,282019,282020,282021,282022,282023,282024&amp;strFilter=COND.RESERVCD=0</t>
  </si>
  <si>
    <t>https://apps.fs.usda.gov/fiadb-api/fullreport?FIAorRPA=RPADEF&amp;cselected=Ownership group&amp;rselected=EVALID&amp;snum=98&amp;wc=282000,282001,282002,282003,282004,282005,282006,282007,282008,282009,282010,282011,282012,282013,282014,282015,282016,282017,282018,282019,282020,282021,282022,282023,282024&amp;strFilter=COND.RESERVCD=0</t>
  </si>
  <si>
    <t>https://apps.fs.usda.gov/fiadb-api/fullreport?FIAorRPA=RPADEF&amp;cselected=Ownership group&amp;rselected=EVALID&amp;snum=99&amp;wc=282000,282001,282002,282003,282004,282005,282006,282007,282008,282009,282010,282011,282012,282013,282014,282015,282016,282017,282018,282019,282020,282021,282022,282023,282024&amp;strFilter=COND.RESERVCD=0</t>
  </si>
  <si>
    <t>https://apps.fs.usda.gov/fiadb-api/fullreport?FIAorRPA=RPADEF&amp;cselected=Ownership group&amp;rselected=EVALID&amp;snum=100&amp;wc=282000,282001,282002,282003,282004,282005,282006,282007,282008,282009,282010,282011,282012,282013,282014,282015,282016,282017,282018,282019,282020,282021,282022,282023,282024&amp;strFilter=COND.RESERVCD=0</t>
  </si>
  <si>
    <t>https://apps.fs.usda.gov/fiadb-api/fullreport?FIAorRPA=RPADEF&amp;cselected=Ownership group&amp;rselected=EVALID&amp;snum=101&amp;wc=282000,282001,282002,282003,282004,282005,282006,282007,282008,282009,282010,282011,282012,282013,282014,282015,282016,282017,282018,282019,282020,282021,282022,282023,282024&amp;strFilter=COND.RESERVCD=0</t>
  </si>
  <si>
    <t>https://apps.fs.usda.gov/fiadb-api/fullreport?FIAorRPA=RPADEF&amp;cselected=Ownership group&amp;rselected=EVALID&amp;snum=102&amp;wc=282000,282001,282002,282003,282004,282005,282006,282007,282008,282009,282010,282011,282012,282013,282014,282015,282016,282017,282018,282019,282020,282021,282022,282023,282024&amp;strFilter=COND.RESERVCD=0</t>
  </si>
  <si>
    <t>Missouri</t>
  </si>
  <si>
    <t>https://apps.fs.usda.gov/fiadb-api/fullreport?FIAorRPA=RPADEF&amp;cselected=Ownership group&amp;rselected=EVALID&amp;snum=103&amp;wc=292000,292001,292002,292003,292004,292005,292006,292007,292008,292009,292010,292011,292012,292013,292014,292015,292016,292017,292018,292019,292020,292021,292022,292023,292024&amp;strFilter=COND.RESERVCD=0</t>
  </si>
  <si>
    <t>https://apps.fs.usda.gov/fiadb-api/fullreport?FIAorRPA=RPADEF&amp;cselected=Ownership group&amp;rselected=EVALID&amp;snum=98&amp;wc=292000,292001,292002,292003,292004,292005,292006,292007,292008,292009,292010,292011,292012,292013,292014,292015,292016,292017,292018,292019,292020,292021,292022,292023,292024&amp;strFilter=COND.RESERVCD=0</t>
  </si>
  <si>
    <t>https://apps.fs.usda.gov/fiadb-api/fullreport?FIAorRPA=RPADEF&amp;cselected=Ownership group&amp;rselected=EVALID&amp;snum=99&amp;wc=292000,292001,292002,292003,292004,292005,292006,292007,292008,292009,292010,292011,292012,292013,292014,292015,292016,292017,292018,292019,292020,292021,292022,292023,292024&amp;strFilter=COND.RESERVCD=0</t>
  </si>
  <si>
    <t>https://apps.fs.usda.gov/fiadb-api/fullreport?FIAorRPA=RPADEF&amp;cselected=Ownership group&amp;rselected=EVALID&amp;snum=100&amp;wc=292000,292001,292002,292003,292004,292005,292006,292007,292008,292009,292010,292011,292012,292013,292014,292015,292016,292017,292018,292019,292020,292021,292022,292023,292024&amp;strFilter=COND.RESERVCD=0</t>
  </si>
  <si>
    <t>https://apps.fs.usda.gov/fiadb-api/fullreport?FIAorRPA=RPADEF&amp;cselected=Ownership group&amp;rselected=EVALID&amp;snum=101&amp;wc=292000,292001,292002,292003,292004,292005,292006,292007,292008,292009,292010,292011,292012,292013,292014,292015,292016,292017,292018,292019,292020,292021,292022,292023,292024&amp;strFilter=COND.RESERVCD=0</t>
  </si>
  <si>
    <t>https://apps.fs.usda.gov/fiadb-api/fullreport?FIAorRPA=RPADEF&amp;cselected=Ownership group&amp;rselected=EVALID&amp;snum=102&amp;wc=292000,292001,292002,292003,292004,292005,292006,292007,292008,292009,292010,292011,292012,292013,292014,292015,292016,292017,292018,292019,292020,292021,292022,292023,292024&amp;strFilter=COND.RESERVCD=0</t>
  </si>
  <si>
    <t>Montana</t>
  </si>
  <si>
    <t>https://apps.fs.usda.gov/fiadb-api/fullreport?FIAorRPA=RPADEF&amp;cselected=Ownership group&amp;rselected=EVALID&amp;snum=103&amp;wc=302000,302001,302002,302003,302004,302005,302006,302007,302008,302009,302010,302011,302012,302013,302014,302015,302016,302017,302018,302019,302020,302021,302022,302023,302024&amp;strFilter=COND.RESERVCD=0</t>
  </si>
  <si>
    <t>https://apps.fs.usda.gov/fiadb-api/fullreport?FIAorRPA=RPADEF&amp;cselected=Ownership group&amp;rselected=EVALID&amp;snum=98&amp;wc=302000,302001,302002,302003,302004,302005,302006,302007,302008,302009,302010,302011,302012,302013,302014,302015,302016,302017,302018,302019,302020,302021,302022,302023,302024&amp;strFilter=COND.RESERVCD=0</t>
  </si>
  <si>
    <t>https://apps.fs.usda.gov/fiadb-api/fullreport?FIAorRPA=RPADEF&amp;cselected=Ownership group&amp;rselected=EVALID&amp;snum=99&amp;wc=302000,302001,302002,302003,302004,302005,302006,302007,302008,302009,302010,302011,302012,302013,302014,302015,302016,302017,302018,302019,302020,302021,302022,302023,302024&amp;strFilter=COND.RESERVCD=0</t>
  </si>
  <si>
    <t>https://apps.fs.usda.gov/fiadb-api/fullreport?FIAorRPA=RPADEF&amp;cselected=Ownership group&amp;rselected=EVALID&amp;snum=100&amp;wc=302000,302001,302002,302003,302004,302005,302006,302007,302008,302009,302010,302011,302012,302013,302014,302015,302016,302017,302018,302019,302020,302021,302022,302023,302024&amp;strFilter=COND.RESERVCD=0</t>
  </si>
  <si>
    <t>https://apps.fs.usda.gov/fiadb-api/fullreport?FIAorRPA=RPADEF&amp;cselected=Ownership group&amp;rselected=EVALID&amp;snum=101&amp;wc=302000,302001,302002,302003,302004,302005,302006,302007,302008,302009,302010,302011,302012,302013,302014,302015,302016,302017,302018,302019,302020,302021,302022,302023,302024&amp;strFilter=COND.RESERVCD=0</t>
  </si>
  <si>
    <t>https://apps.fs.usda.gov/fiadb-api/fullreport?FIAorRPA=RPADEF&amp;cselected=Ownership group&amp;rselected=EVALID&amp;snum=102&amp;wc=302000,302001,302002,302003,302004,302005,302006,302007,302008,302009,302010,302011,302012,302013,302014,302015,302016,302017,302018,302019,302020,302021,302022,302023,302024&amp;strFilter=COND.RESERVCD=0</t>
  </si>
  <si>
    <t>Nebraska</t>
  </si>
  <si>
    <t>https://apps.fs.usda.gov/fiadb-api/fullreport?FIAorRPA=RPADEF&amp;cselected=Ownership group&amp;rselected=EVALID&amp;snum=103&amp;wc=312000,312001,312002,312003,312004,312005,312006,312007,312008,312009,312010,312011,312012,312013,312014,312015,312016,312017,312018,312019,312020,312021,312022,312023,312024&amp;strFilter=COND.RESERVCD=0</t>
  </si>
  <si>
    <t>https://apps.fs.usda.gov/fiadb-api/fullreport?FIAorRPA=RPADEF&amp;cselected=Ownership group&amp;rselected=EVALID&amp;snum=98&amp;wc=312000,312001,312002,312003,312004,312005,312006,312007,312008,312009,312010,312011,312012,312013,312014,312015,312016,312017,312018,312019,312020,312021,312022,312023,312024&amp;strFilter=COND.RESERVCD=0</t>
  </si>
  <si>
    <t>https://apps.fs.usda.gov/fiadb-api/fullreport?FIAorRPA=RPADEF&amp;cselected=Ownership group&amp;rselected=EVALID&amp;snum=99&amp;wc=312000,312001,312002,312003,312004,312005,312006,312007,312008,312009,312010,312011,312012,312013,312014,312015,312016,312017,312018,312019,312020,312021,312022,312023,312024&amp;strFilter=COND.RESERVCD=0</t>
  </si>
  <si>
    <t>https://apps.fs.usda.gov/fiadb-api/fullreport?FIAorRPA=RPADEF&amp;cselected=Ownership group&amp;rselected=EVALID&amp;snum=100&amp;wc=312000,312001,312002,312003,312004,312005,312006,312007,312008,312009,312010,312011,312012,312013,312014,312015,312016,312017,312018,312019,312020,312021,312022,312023,312024&amp;strFilter=COND.RESERVCD=0</t>
  </si>
  <si>
    <t>https://apps.fs.usda.gov/fiadb-api/fullreport?FIAorRPA=RPADEF&amp;cselected=Ownership group&amp;rselected=EVALID&amp;snum=101&amp;wc=312000,312001,312002,312003,312004,312005,312006,312007,312008,312009,312010,312011,312012,312013,312014,312015,312016,312017,312018,312019,312020,312021,312022,312023,312024&amp;strFilter=COND.RESERVCD=0</t>
  </si>
  <si>
    <t>https://apps.fs.usda.gov/fiadb-api/fullreport?FIAorRPA=RPADEF&amp;cselected=Ownership group&amp;rselected=EVALID&amp;snum=102&amp;wc=312000,312001,312002,312003,312004,312005,312006,312007,312008,312009,312010,312011,312012,312013,312014,312015,312016,312017,312018,312019,312020,312021,312022,312023,312024&amp;strFilter=COND.RESERVCD=0</t>
  </si>
  <si>
    <t>Nevada</t>
  </si>
  <si>
    <t>https://apps.fs.usda.gov/fiadb-api/fullreport?FIAorRPA=RPADEF&amp;cselected=Ownership group&amp;rselected=EVALID&amp;snum=103&amp;wc=322000,322001,322002,322003,322004,322005,322006,322007,322008,322009,322010,322011,322012,322013,322014,322015,322016,322017,322018,322019,322020,322021,322022,322023,322024&amp;strFilter=COND.RESERVCD=0</t>
  </si>
  <si>
    <t>https://apps.fs.usda.gov/fiadb-api/fullreport?FIAorRPA=RPADEF&amp;cselected=Ownership group&amp;rselected=EVALID&amp;snum=98&amp;wc=322000,322001,322002,322003,322004,322005,322006,322007,322008,322009,322010,322011,322012,322013,322014,322015,322016,322017,322018,322019,322020,322021,322022,322023,322024&amp;strFilter=COND.RESERVCD=0</t>
  </si>
  <si>
    <t>https://apps.fs.usda.gov/fiadb-api/fullreport?FIAorRPA=RPADEF&amp;cselected=Ownership group&amp;rselected=EVALID&amp;snum=99&amp;wc=322000,322001,322002,322003,322004,322005,322006,322007,322008,322009,322010,322011,322012,322013,322014,322015,322016,322017,322018,322019,322020,322021,322022,322023,322024&amp;strFilter=COND.RESERVCD=0</t>
  </si>
  <si>
    <t>https://apps.fs.usda.gov/fiadb-api/fullreport?FIAorRPA=RPADEF&amp;cselected=Ownership group&amp;rselected=EVALID&amp;snum=100&amp;wc=322000,322001,322002,322003,322004,322005,322006,322007,322008,322009,322010,322011,322012,322013,322014,322015,322016,322017,322018,322019,322020,322021,322022,322023,322024&amp;strFilter=COND.RESERVCD=0</t>
  </si>
  <si>
    <t>https://apps.fs.usda.gov/fiadb-api/fullreport?FIAorRPA=RPADEF&amp;cselected=Ownership group&amp;rselected=EVALID&amp;snum=101&amp;wc=322000,322001,322002,322003,322004,322005,322006,322007,322008,322009,322010,322011,322012,322013,322014,322015,322016,322017,322018,322019,322020,322021,322022,322023,322024&amp;strFilter=COND.RESERVCD=0</t>
  </si>
  <si>
    <t>https://apps.fs.usda.gov/fiadb-api/fullreport?FIAorRPA=RPADEF&amp;cselected=Ownership group&amp;rselected=EVALID&amp;snum=102&amp;wc=322000,322001,322002,322003,322004,322005,322006,322007,322008,322009,322010,322011,322012,322013,322014,322015,322016,322017,322018,322019,322020,322021,322022,322023,322024&amp;strFilter=COND.RESERVCD=0</t>
  </si>
  <si>
    <t>New Hampshire</t>
  </si>
  <si>
    <t>https://apps.fs.usda.gov/fiadb-api/fullreport?FIAorRPA=RPADEF&amp;cselected=Ownership group&amp;rselected=EVALID&amp;snum=103&amp;wc=332000,332001,332002,332003,332004,332005,332006,332007,332008,332009,332010,332011,332012,332013,332014,332015,332016,332017,332018,332019,332020,332021,332022,332023,332024&amp;strFilter=COND.RESERVCD=0</t>
  </si>
  <si>
    <t>https://apps.fs.usda.gov/fiadb-api/fullreport?FIAorRPA=RPADEF&amp;cselected=Ownership group&amp;rselected=EVALID&amp;snum=98&amp;wc=332000,332001,332002,332003,332004,332005,332006,332007,332008,332009,332010,332011,332012,332013,332014,332015,332016,332017,332018,332019,332020,332021,332022,332023,332024&amp;strFilter=COND.RESERVCD=0</t>
  </si>
  <si>
    <t>https://apps.fs.usda.gov/fiadb-api/fullreport?FIAorRPA=RPADEF&amp;cselected=Ownership group&amp;rselected=EVALID&amp;snum=99&amp;wc=332000,332001,332002,332003,332004,332005,332006,332007,332008,332009,332010,332011,332012,332013,332014,332015,332016,332017,332018,332019,332020,332021,332022,332023,332024&amp;strFilter=COND.RESERVCD=0</t>
  </si>
  <si>
    <t>https://apps.fs.usda.gov/fiadb-api/fullreport?FIAorRPA=RPADEF&amp;cselected=Ownership group&amp;rselected=EVALID&amp;snum=100&amp;wc=332000,332001,332002,332003,332004,332005,332006,332007,332008,332009,332010,332011,332012,332013,332014,332015,332016,332017,332018,332019,332020,332021,332022,332023,332024&amp;strFilter=COND.RESERVCD=0</t>
  </si>
  <si>
    <t>https://apps.fs.usda.gov/fiadb-api/fullreport?FIAorRPA=RPADEF&amp;cselected=Ownership group&amp;rselected=EVALID&amp;snum=101&amp;wc=332000,332001,332002,332003,332004,332005,332006,332007,332008,332009,332010,332011,332012,332013,332014,332015,332016,332017,332018,332019,332020,332021,332022,332023,332024&amp;strFilter=COND.RESERVCD=0</t>
  </si>
  <si>
    <t>https://apps.fs.usda.gov/fiadb-api/fullreport?FIAorRPA=RPADEF&amp;cselected=Ownership group&amp;rselected=EVALID&amp;snum=102&amp;wc=332000,332001,332002,332003,332004,332005,332006,332007,332008,332009,332010,332011,332012,332013,332014,332015,332016,332017,332018,332019,332020,332021,332022,332023,332024&amp;strFilter=COND.RESERVCD=0</t>
  </si>
  <si>
    <t>New Jersey</t>
  </si>
  <si>
    <t>https://apps.fs.usda.gov/fiadb-api/fullreport?FIAorRPA=RPADEF&amp;cselected=Ownership group&amp;rselected=EVALID&amp;snum=103&amp;wc=342000,342001,342002,342003,342004,342005,342006,342007,342008,342009,342010,342011,342012,342013,342014,342015,342016,342017,342018,342019,342020,342021,342022,342023,342024&amp;strFilter=COND.RESERVCD=0</t>
  </si>
  <si>
    <t>https://apps.fs.usda.gov/fiadb-api/fullreport?FIAorRPA=RPADEF&amp;cselected=Ownership group&amp;rselected=EVALID&amp;snum=98&amp;wc=342000,342001,342002,342003,342004,342005,342006,342007,342008,342009,342010,342011,342012,342013,342014,342015,342016,342017,342018,342019,342020,342021,342022,342023,342024&amp;strFilter=COND.RESERVCD=0</t>
  </si>
  <si>
    <t>https://apps.fs.usda.gov/fiadb-api/fullreport?FIAorRPA=RPADEF&amp;cselected=Ownership group&amp;rselected=EVALID&amp;snum=99&amp;wc=342000,342001,342002,342003,342004,342005,342006,342007,342008,342009,342010,342011,342012,342013,342014,342015,342016,342017,342018,342019,342020,342021,342022,342023,342024&amp;strFilter=COND.RESERVCD=0</t>
  </si>
  <si>
    <t>https://apps.fs.usda.gov/fiadb-api/fullreport?FIAorRPA=RPADEF&amp;cselected=Ownership group&amp;rselected=EVALID&amp;snum=100&amp;wc=342000,342001,342002,342003,342004,342005,342006,342007,342008,342009,342010,342011,342012,342013,342014,342015,342016,342017,342018,342019,342020,342021,342022,342023,342024&amp;strFilter=COND.RESERVCD=0</t>
  </si>
  <si>
    <t>https://apps.fs.usda.gov/fiadb-api/fullreport?FIAorRPA=RPADEF&amp;cselected=Ownership group&amp;rselected=EVALID&amp;snum=101&amp;wc=342000,342001,342002,342003,342004,342005,342006,342007,342008,342009,342010,342011,342012,342013,342014,342015,342016,342017,342018,342019,342020,342021,342022,342023,342024&amp;strFilter=COND.RESERVCD=0</t>
  </si>
  <si>
    <t>https://apps.fs.usda.gov/fiadb-api/fullreport?FIAorRPA=RPADEF&amp;cselected=Ownership group&amp;rselected=EVALID&amp;snum=102&amp;wc=342000,342001,342002,342003,342004,342005,342006,342007,342008,342009,342010,342011,342012,342013,342014,342015,342016,342017,342018,342019,342020,342021,342022,342023,342024&amp;strFilter=COND.RESERVCD=0</t>
  </si>
  <si>
    <t>New Mexico</t>
  </si>
  <si>
    <t>https://apps.fs.usda.gov/fiadb-api/fullreport?FIAorRPA=RPADEF&amp;cselected=Ownership group&amp;rselected=EVALID&amp;snum=103&amp;wc=352000,352001,352002,352003,352004,352005,352006,352007,352008,352009,352010,352011,352012,352013,352014,352015,352016,352017,352018,352019,352020,352021,352022,352023,352024&amp;strFilter=COND.RESERVCD=0</t>
  </si>
  <si>
    <t>https://apps.fs.usda.gov/fiadb-api/fullreport?FIAorRPA=RPADEF&amp;cselected=Ownership group&amp;rselected=EVALID&amp;snum=98&amp;wc=352000,352001,352002,352003,352004,352005,352006,352007,352008,352009,352010,352011,352012,352013,352014,352015,352016,352017,352018,352019,352020,352021,352022,352023,352024&amp;strFilter=COND.RESERVCD=0</t>
  </si>
  <si>
    <t>https://apps.fs.usda.gov/fiadb-api/fullreport?FIAorRPA=RPADEF&amp;cselected=Ownership group&amp;rselected=EVALID&amp;snum=99&amp;wc=352000,352001,352002,352003,352004,352005,352006,352007,352008,352009,352010,352011,352012,352013,352014,352015,352016,352017,352018,352019,352020,352021,352022,352023,352024&amp;strFilter=COND.RESERVCD=0</t>
  </si>
  <si>
    <t>https://apps.fs.usda.gov/fiadb-api/fullreport?FIAorRPA=RPADEF&amp;cselected=Ownership group&amp;rselected=EVALID&amp;snum=100&amp;wc=352000,352001,352002,352003,352004,352005,352006,352007,352008,352009,352010,352011,352012,352013,352014,352015,352016,352017,352018,352019,352020,352021,352022,352023,352024&amp;strFilter=COND.RESERVCD=0</t>
  </si>
  <si>
    <t>https://apps.fs.usda.gov/fiadb-api/fullreport?FIAorRPA=RPADEF&amp;cselected=Ownership group&amp;rselected=EVALID&amp;snum=101&amp;wc=352000,352001,352002,352003,352004,352005,352006,352007,352008,352009,352010,352011,352012,352013,352014,352015,352016,352017,352018,352019,352020,352021,352022,352023,352024&amp;strFilter=COND.RESERVCD=0</t>
  </si>
  <si>
    <t>https://apps.fs.usda.gov/fiadb-api/fullreport?FIAorRPA=RPADEF&amp;cselected=Ownership group&amp;rselected=EVALID&amp;snum=102&amp;wc=352000,352001,352002,352003,352004,352005,352006,352007,352008,352009,352010,352011,352012,352013,352014,352015,352016,352017,352018,352019,352020,352021,352022,352023,352024&amp;strFilter=COND.RESERVCD=0</t>
  </si>
  <si>
    <t>New York</t>
  </si>
  <si>
    <t>https://apps.fs.usda.gov/fiadb-api/fullreport?FIAorRPA=RPADEF&amp;cselected=Ownership group&amp;rselected=EVALID&amp;snum=103&amp;wc=362000,362001,362002,362003,362004,362005,362006,362007,362008,362009,362010,362011,362012,362013,362014,362015,362016,362017,362018,362019,362020,362021,362022,362023,362024&amp;strFilter=COND.RESERVCD=0</t>
  </si>
  <si>
    <t>https://apps.fs.usda.gov/fiadb-api/fullreport?FIAorRPA=RPADEF&amp;cselected=Ownership group&amp;rselected=EVALID&amp;snum=98&amp;wc=362000,362001,362002,362003,362004,362005,362006,362007,362008,362009,362010,362011,362012,362013,362014,362015,362016,362017,362018,362019,362020,362021,362022,362023,362024&amp;strFilter=COND.RESERVCD=0</t>
  </si>
  <si>
    <t>https://apps.fs.usda.gov/fiadb-api/fullreport?FIAorRPA=RPADEF&amp;cselected=Ownership group&amp;rselected=EVALID&amp;snum=99&amp;wc=362000,362001,362002,362003,362004,362005,362006,362007,362008,362009,362010,362011,362012,362013,362014,362015,362016,362017,362018,362019,362020,362021,362022,362023,362024&amp;strFilter=COND.RESERVCD=0</t>
  </si>
  <si>
    <t>https://apps.fs.usda.gov/fiadb-api/fullreport?FIAorRPA=RPADEF&amp;cselected=Ownership group&amp;rselected=EVALID&amp;snum=100&amp;wc=362000,362001,362002,362003,362004,362005,362006,362007,362008,362009,362010,362011,362012,362013,362014,362015,362016,362017,362018,362019,362020,362021,362022,362023,362024&amp;strFilter=COND.RESERVCD=0</t>
  </si>
  <si>
    <t>https://apps.fs.usda.gov/fiadb-api/fullreport?FIAorRPA=RPADEF&amp;cselected=Ownership group&amp;rselected=EVALID&amp;snum=101&amp;wc=362000,362001,362002,362003,362004,362005,362006,362007,362008,362009,362010,362011,362012,362013,362014,362015,362016,362017,362018,362019,362020,362021,362022,362023,362024&amp;strFilter=COND.RESERVCD=0</t>
  </si>
  <si>
    <t>https://apps.fs.usda.gov/fiadb-api/fullreport?FIAorRPA=RPADEF&amp;cselected=Ownership group&amp;rselected=EVALID&amp;snum=102&amp;wc=362000,362001,362002,362003,362004,362005,362006,362007,362008,362009,362010,362011,362012,362013,362014,362015,362016,362017,362018,362019,362020,362021,362022,362023,362024&amp;strFilter=COND.RESERVCD=0</t>
  </si>
  <si>
    <t>North Carolina</t>
  </si>
  <si>
    <t>https://apps.fs.usda.gov/fiadb-api/fullreport?FIAorRPA=RPADEF&amp;cselected=Ownership group&amp;rselected=EVALID&amp;snum=103&amp;wc=372000,372001,372002,372003,372004,372005,372006,372007,372008,372009,372010,372011,372012,372013,372014,372015,372016,372017,372018,372019,372020,372021,372022,372023,372024&amp;strFilter=COND.RESERVCD=0</t>
  </si>
  <si>
    <t>https://apps.fs.usda.gov/fiadb-api/fullreport?FIAorRPA=RPADEF&amp;cselected=Ownership group&amp;rselected=EVALID&amp;snum=98&amp;wc=372000,372001,372002,372003,372004,372005,372006,372007,372008,372009,372010,372011,372012,372013,372014,372015,372016,372017,372018,372019,372020,372021,372022,372023,372024&amp;strFilter=COND.RESERVCD=0</t>
  </si>
  <si>
    <t>https://apps.fs.usda.gov/fiadb-api/fullreport?FIAorRPA=RPADEF&amp;cselected=Ownership group&amp;rselected=EVALID&amp;snum=99&amp;wc=372000,372001,372002,372003,372004,372005,372006,372007,372008,372009,372010,372011,372012,372013,372014,372015,372016,372017,372018,372019,372020,372021,372022,372023,372024&amp;strFilter=COND.RESERVCD=0</t>
  </si>
  <si>
    <t>https://apps.fs.usda.gov/fiadb-api/fullreport?FIAorRPA=RPADEF&amp;cselected=Ownership group&amp;rselected=EVALID&amp;snum=100&amp;wc=372000,372001,372002,372003,372004,372005,372006,372007,372008,372009,372010,372011,372012,372013,372014,372015,372016,372017,372018,372019,372020,372021,372022,372023,372024&amp;strFilter=COND.RESERVCD=0</t>
  </si>
  <si>
    <t>https://apps.fs.usda.gov/fiadb-api/fullreport?FIAorRPA=RPADEF&amp;cselected=Ownership group&amp;rselected=EVALID&amp;snum=101&amp;wc=372000,372001,372002,372003,372004,372005,372006,372007,372008,372009,372010,372011,372012,372013,372014,372015,372016,372017,372018,372019,372020,372021,372022,372023,372024&amp;strFilter=COND.RESERVCD=0</t>
  </si>
  <si>
    <t>https://apps.fs.usda.gov/fiadb-api/fullreport?FIAorRPA=RPADEF&amp;cselected=Ownership group&amp;rselected=EVALID&amp;snum=102&amp;wc=372000,372001,372002,372003,372004,372005,372006,372007,372008,372009,372010,372011,372012,372013,372014,372015,372016,372017,372018,372019,372020,372021,372022,372023,372024&amp;strFilter=COND.RESERVCD=0</t>
  </si>
  <si>
    <t>North Dakota</t>
  </si>
  <si>
    <t>https://apps.fs.usda.gov/fiadb-api/fullreport?FIAorRPA=RPADEF&amp;cselected=Ownership group&amp;rselected=EVALID&amp;snum=103&amp;wc=382000,382001,382002,382003,382004,382005,382006,382007,382008,382009,382010,382011,382012,382013,382014,382015,382016,382017,382018,382019,382020,382021,382022,382023,382024&amp;strFilter=COND.RESERVCD=0</t>
  </si>
  <si>
    <t>https://apps.fs.usda.gov/fiadb-api/fullreport?FIAorRPA=RPADEF&amp;cselected=Ownership group&amp;rselected=EVALID&amp;snum=98&amp;wc=382000,382001,382002,382003,382004,382005,382006,382007,382008,382009,382010,382011,382012,382013,382014,382015,382016,382017,382018,382019,382020,382021,382022,382023,382024&amp;strFilter=COND.RESERVCD=0</t>
  </si>
  <si>
    <t>https://apps.fs.usda.gov/fiadb-api/fullreport?FIAorRPA=RPADEF&amp;cselected=Ownership group&amp;rselected=EVALID&amp;snum=99&amp;wc=382000,382001,382002,382003,382004,382005,382006,382007,382008,382009,382010,382011,382012,382013,382014,382015,382016,382017,382018,382019,382020,382021,382022,382023,382024&amp;strFilter=COND.RESERVCD=0</t>
  </si>
  <si>
    <t>https://apps.fs.usda.gov/fiadb-api/fullreport?FIAorRPA=RPADEF&amp;cselected=Ownership group&amp;rselected=EVALID&amp;snum=100&amp;wc=382000,382001,382002,382003,382004,382005,382006,382007,382008,382009,382010,382011,382012,382013,382014,382015,382016,382017,382018,382019,382020,382021,382022,382023,382024&amp;strFilter=COND.RESERVCD=0</t>
  </si>
  <si>
    <t>https://apps.fs.usda.gov/fiadb-api/fullreport?FIAorRPA=RPADEF&amp;cselected=Ownership group&amp;rselected=EVALID&amp;snum=101&amp;wc=382000,382001,382002,382003,382004,382005,382006,382007,382008,382009,382010,382011,382012,382013,382014,382015,382016,382017,382018,382019,382020,382021,382022,382023,382024&amp;strFilter=COND.RESERVCD=0</t>
  </si>
  <si>
    <t>https://apps.fs.usda.gov/fiadb-api/fullreport?FIAorRPA=RPADEF&amp;cselected=Ownership group&amp;rselected=EVALID&amp;snum=102&amp;wc=382000,382001,382002,382003,382004,382005,382006,382007,382008,382009,382010,382011,382012,382013,382014,382015,382016,382017,382018,382019,382020,382021,382022,382023,382024&amp;strFilter=COND.RESERVCD=0</t>
  </si>
  <si>
    <t>Ohio</t>
  </si>
  <si>
    <t>https://apps.fs.usda.gov/fiadb-api/fullreport?FIAorRPA=RPADEF&amp;cselected=Ownership group&amp;rselected=EVALID&amp;snum=103&amp;wc=392000,392001,392002,392003,392004,392005,392006,392007,392008,392009,392010,392011,392012,392013,392014,392015,392016,392017,392018,392019,392020,392021,392022,392023,392024&amp;strFilter=COND.RESERVCD=0</t>
  </si>
  <si>
    <t>https://apps.fs.usda.gov/fiadb-api/fullreport?FIAorRPA=RPADEF&amp;cselected=Ownership group&amp;rselected=EVALID&amp;snum=98&amp;wc=392000,392001,392002,392003,392004,392005,392006,392007,392008,392009,392010,392011,392012,392013,392014,392015,392016,392017,392018,392019,392020,392021,392022,392023,392024&amp;strFilter=COND.RESERVCD=0</t>
  </si>
  <si>
    <t>https://apps.fs.usda.gov/fiadb-api/fullreport?FIAorRPA=RPADEF&amp;cselected=Ownership group&amp;rselected=EVALID&amp;snum=99&amp;wc=392000,392001,392002,392003,392004,392005,392006,392007,392008,392009,392010,392011,392012,392013,392014,392015,392016,392017,392018,392019,392020,392021,392022,392023,392024&amp;strFilter=COND.RESERVCD=0</t>
  </si>
  <si>
    <t>https://apps.fs.usda.gov/fiadb-api/fullreport?FIAorRPA=RPADEF&amp;cselected=Ownership group&amp;rselected=EVALID&amp;snum=100&amp;wc=392000,392001,392002,392003,392004,392005,392006,392007,392008,392009,392010,392011,392012,392013,392014,392015,392016,392017,392018,392019,392020,392021,392022,392023,392024&amp;strFilter=COND.RESERVCD=0</t>
  </si>
  <si>
    <t>https://apps.fs.usda.gov/fiadb-api/fullreport?FIAorRPA=RPADEF&amp;cselected=Ownership group&amp;rselected=EVALID&amp;snum=101&amp;wc=392000,392001,392002,392003,392004,392005,392006,392007,392008,392009,392010,392011,392012,392013,392014,392015,392016,392017,392018,392019,392020,392021,392022,392023,392024&amp;strFilter=COND.RESERVCD=0</t>
  </si>
  <si>
    <t>https://apps.fs.usda.gov/fiadb-api/fullreport?FIAorRPA=RPADEF&amp;cselected=Ownership group&amp;rselected=EVALID&amp;snum=102&amp;wc=392000,392001,392002,392003,392004,392005,392006,392007,392008,392009,392010,392011,392012,392013,392014,392015,392016,392017,392018,392019,392020,392021,392022,392023,392024&amp;strFilter=COND.RESERVCD=0</t>
  </si>
  <si>
    <t>Oklahoma</t>
  </si>
  <si>
    <t>https://apps.fs.usda.gov/fiadb-api/fullreport?FIAorRPA=RPADEF&amp;cselected=Ownership group&amp;rselected=EVALID&amp;snum=103&amp;wc=402000,402001,402002,402003,402004,402005,402006,402007,402008,402009,402010,402011,402012,402013,402014,402015,402016,402017,402018,402019,402020,402021,402022,402023,402024&amp;strFilter=COND.RESERVCD=0</t>
  </si>
  <si>
    <t>https://apps.fs.usda.gov/fiadb-api/fullreport?FIAorRPA=RPADEF&amp;cselected=Ownership group&amp;rselected=EVALID&amp;snum=98&amp;wc=402000,402001,402002,402003,402004,402005,402006,402007,402008,402009,402010,402011,402012,402013,402014,402015,402016,402017,402018,402019,402020,402021,402022,402023,402024&amp;strFilter=COND.RESERVCD=0</t>
  </si>
  <si>
    <t>https://apps.fs.usda.gov/fiadb-api/fullreport?FIAorRPA=RPADEF&amp;cselected=Ownership group&amp;rselected=EVALID&amp;snum=99&amp;wc=402000,402001,402002,402003,402004,402005,402006,402007,402008,402009,402010,402011,402012,402013,402014,402015,402016,402017,402018,402019,402020,402021,402022,402023,402024&amp;strFilter=COND.RESERVCD=0</t>
  </si>
  <si>
    <t>https://apps.fs.usda.gov/fiadb-api/fullreport?FIAorRPA=RPADEF&amp;cselected=Ownership group&amp;rselected=EVALID&amp;snum=100&amp;wc=402000,402001,402002,402003,402004,402005,402006,402007,402008,402009,402010,402011,402012,402013,402014,402015,402016,402017,402018,402019,402020,402021,402022,402023,402024&amp;strFilter=COND.RESERVCD=0</t>
  </si>
  <si>
    <t>https://apps.fs.usda.gov/fiadb-api/fullreport?FIAorRPA=RPADEF&amp;cselected=Ownership group&amp;rselected=EVALID&amp;snum=101&amp;wc=402000,402001,402002,402003,402004,402005,402006,402007,402008,402009,402010,402011,402012,402013,402014,402015,402016,402017,402018,402019,402020,402021,402022,402023,402024&amp;strFilter=COND.RESERVCD=0</t>
  </si>
  <si>
    <t>https://apps.fs.usda.gov/fiadb-api/fullreport?FIAorRPA=RPADEF&amp;cselected=Ownership group&amp;rselected=EVALID&amp;snum=102&amp;wc=402000,402001,402002,402003,402004,402005,402006,402007,402008,402009,402010,402011,402012,402013,402014,402015,402016,402017,402018,402019,402020,402021,402022,402023,402024&amp;strFilter=COND.RESERVCD=0</t>
  </si>
  <si>
    <t>Oregon</t>
  </si>
  <si>
    <t>https://apps.fs.usda.gov/fiadb-api/fullreport?FIAorRPA=RPADEF&amp;cselected=Ownership group&amp;rselected=EVALID&amp;snum=103&amp;wc=412000,412001,412002,412003,412004,412005,412006,412007,412008,412009,412010,412011,412012,412013,412014,412015,412016,412017,412018,412019,412020,412021,412022,412023,412024&amp;strFilter=COND.RESERVCD=0</t>
  </si>
  <si>
    <t>https://apps.fs.usda.gov/fiadb-api/fullreport?FIAorRPA=RPADEF&amp;cselected=Ownership group&amp;rselected=EVALID&amp;snum=98&amp;wc=412000,412001,412002,412003,412004,412005,412006,412007,412008,412009,412010,412011,412012,412013,412014,412015,412016,412017,412018,412019,412020,412021,412022,412023,412024&amp;strFilter=COND.RESERVCD=0</t>
  </si>
  <si>
    <t>https://apps.fs.usda.gov/fiadb-api/fullreport?FIAorRPA=RPADEF&amp;cselected=Ownership group&amp;rselected=EVALID&amp;snum=99&amp;wc=412000,412001,412002,412003,412004,412005,412006,412007,412008,412009,412010,412011,412012,412013,412014,412015,412016,412017,412018,412019,412020,412021,412022,412023,412024&amp;strFilter=COND.RESERVCD=0</t>
  </si>
  <si>
    <t>https://apps.fs.usda.gov/fiadb-api/fullreport?FIAorRPA=RPADEF&amp;cselected=Ownership group&amp;rselected=EVALID&amp;snum=100&amp;wc=412000,412001,412002,412003,412004,412005,412006,412007,412008,412009,412010,412011,412012,412013,412014,412015,412016,412017,412018,412019,412020,412021,412022,412023,412024&amp;strFilter=COND.RESERVCD=0</t>
  </si>
  <si>
    <t>https://apps.fs.usda.gov/fiadb-api/fullreport?FIAorRPA=RPADEF&amp;cselected=Ownership group&amp;rselected=EVALID&amp;snum=101&amp;wc=412000,412001,412002,412003,412004,412005,412006,412007,412008,412009,412010,412011,412012,412013,412014,412015,412016,412017,412018,412019,412020,412021,412022,412023,412024&amp;strFilter=COND.RESERVCD=0</t>
  </si>
  <si>
    <t>https://apps.fs.usda.gov/fiadb-api/fullreport?FIAorRPA=RPADEF&amp;cselected=Ownership group&amp;rselected=EVALID&amp;snum=102&amp;wc=412000,412001,412002,412003,412004,412005,412006,412007,412008,412009,412010,412011,412012,412013,412014,412015,412016,412017,412018,412019,412020,412021,412022,412023,412024&amp;strFilter=COND.RESERVCD=0</t>
  </si>
  <si>
    <t>Pennsylvania</t>
  </si>
  <si>
    <t>https://apps.fs.usda.gov/fiadb-api/fullreport?FIAorRPA=RPADEF&amp;cselected=Ownership group&amp;rselected=EVALID&amp;snum=103&amp;wc=422000,422001,422002,422003,422004,422005,422006,422007,422008,422009,422010,422011,422012,422013,422014,422015,422016,422017,422018,422019,422020,422021,422022,422023,422024&amp;strFilter=COND.RESERVCD=0</t>
  </si>
  <si>
    <t>https://apps.fs.usda.gov/fiadb-api/fullreport?FIAorRPA=RPADEF&amp;cselected=Ownership group&amp;rselected=EVALID&amp;snum=98&amp;wc=422000,422001,422002,422003,422004,422005,422006,422007,422008,422009,422010,422011,422012,422013,422014,422015,422016,422017,422018,422019,422020,422021,422022,422023,422024&amp;strFilter=COND.RESERVCD=0</t>
  </si>
  <si>
    <t>https://apps.fs.usda.gov/fiadb-api/fullreport?FIAorRPA=RPADEF&amp;cselected=Ownership group&amp;rselected=EVALID&amp;snum=99&amp;wc=422000,422001,422002,422003,422004,422005,422006,422007,422008,422009,422010,422011,422012,422013,422014,422015,422016,422017,422018,422019,422020,422021,422022,422023,422024&amp;strFilter=COND.RESERVCD=0</t>
  </si>
  <si>
    <t>https://apps.fs.usda.gov/fiadb-api/fullreport?FIAorRPA=RPADEF&amp;cselected=Ownership group&amp;rselected=EVALID&amp;snum=100&amp;wc=422000,422001,422002,422003,422004,422005,422006,422007,422008,422009,422010,422011,422012,422013,422014,422015,422016,422017,422018,422019,422020,422021,422022,422023,422024&amp;strFilter=COND.RESERVCD=0</t>
  </si>
  <si>
    <t>https://apps.fs.usda.gov/fiadb-api/fullreport?FIAorRPA=RPADEF&amp;cselected=Ownership group&amp;rselected=EVALID&amp;snum=101&amp;wc=422000,422001,422002,422003,422004,422005,422006,422007,422008,422009,422010,422011,422012,422013,422014,422015,422016,422017,422018,422019,422020,422021,422022,422023,422024&amp;strFilter=COND.RESERVCD=0</t>
  </si>
  <si>
    <t>https://apps.fs.usda.gov/fiadb-api/fullreport?FIAorRPA=RPADEF&amp;cselected=Ownership group&amp;rselected=EVALID&amp;snum=102&amp;wc=422000,422001,422002,422003,422004,422005,422006,422007,422008,422009,422010,422011,422012,422013,422014,422015,422016,422017,422018,422019,422020,422021,422022,422023,422024&amp;strFilter=COND.RESERVCD=0</t>
  </si>
  <si>
    <t>Rhode Island</t>
  </si>
  <si>
    <t>https://apps.fs.usda.gov/fiadb-api/fullreport?FIAorRPA=RPADEF&amp;cselected=Ownership group&amp;rselected=EVALID&amp;snum=103&amp;wc=442000,442001,442002,442003,442004,442005,442006,442007,442008,442009,442010,442011,442012,442013,442014,442015,442016,442017,442018,442019,442020,442021,442022,442023,442024&amp;strFilter=COND.RESERVCD=0</t>
  </si>
  <si>
    <t>https://apps.fs.usda.gov/fiadb-api/fullreport?FIAorRPA=RPADEF&amp;cselected=Ownership group&amp;rselected=EVALID&amp;snum=98&amp;wc=442000,442001,442002,442003,442004,442005,442006,442007,442008,442009,442010,442011,442012,442013,442014,442015,442016,442017,442018,442019,442020,442021,442022,442023,442024&amp;strFilter=COND.RESERVCD=0</t>
  </si>
  <si>
    <t>https://apps.fs.usda.gov/fiadb-api/fullreport?FIAorRPA=RPADEF&amp;cselected=Ownership group&amp;rselected=EVALID&amp;snum=99&amp;wc=442000,442001,442002,442003,442004,442005,442006,442007,442008,442009,442010,442011,442012,442013,442014,442015,442016,442017,442018,442019,442020,442021,442022,442023,442024&amp;strFilter=COND.RESERVCD=0</t>
  </si>
  <si>
    <t>https://apps.fs.usda.gov/fiadb-api/fullreport?FIAorRPA=RPADEF&amp;cselected=Ownership group&amp;rselected=EVALID&amp;snum=100&amp;wc=442000,442001,442002,442003,442004,442005,442006,442007,442008,442009,442010,442011,442012,442013,442014,442015,442016,442017,442018,442019,442020,442021,442022,442023,442024&amp;strFilter=COND.RESERVCD=0</t>
  </si>
  <si>
    <t>https://apps.fs.usda.gov/fiadb-api/fullreport?FIAorRPA=RPADEF&amp;cselected=Ownership group&amp;rselected=EVALID&amp;snum=101&amp;wc=442000,442001,442002,442003,442004,442005,442006,442007,442008,442009,442010,442011,442012,442013,442014,442015,442016,442017,442018,442019,442020,442021,442022,442023,442024&amp;strFilter=COND.RESERVCD=0</t>
  </si>
  <si>
    <t>https://apps.fs.usda.gov/fiadb-api/fullreport?FIAorRPA=RPADEF&amp;cselected=Ownership group&amp;rselected=EVALID&amp;snum=102&amp;wc=442000,442001,442002,442003,442004,442005,442006,442007,442008,442009,442010,442011,442012,442013,442014,442015,442016,442017,442018,442019,442020,442021,442022,442023,442024&amp;strFilter=COND.RESERVCD=0</t>
  </si>
  <si>
    <t>South Carolina</t>
  </si>
  <si>
    <t>https://apps.fs.usda.gov/fiadb-api/fullreport?FIAorRPA=RPADEF&amp;cselected=Ownership group&amp;rselected=EVALID&amp;snum=103&amp;wc=452000,452001,452002,452003,452004,452005,452006,452007,452008,452009,452010,452011,452012,452013,452014,452015,452016,452017,452018,452019,452020,452021,452022,452023,452024&amp;strFilter=COND.RESERVCD=0</t>
  </si>
  <si>
    <t>https://apps.fs.usda.gov/fiadb-api/fullreport?FIAorRPA=RPADEF&amp;cselected=Ownership group&amp;rselected=EVALID&amp;snum=98&amp;wc=452000,452001,452002,452003,452004,452005,452006,452007,452008,452009,452010,452011,452012,452013,452014,452015,452016,452017,452018,452019,452020,452021,452022,452023,452024&amp;strFilter=COND.RESERVCD=0</t>
  </si>
  <si>
    <t>https://apps.fs.usda.gov/fiadb-api/fullreport?FIAorRPA=RPADEF&amp;cselected=Ownership group&amp;rselected=EVALID&amp;snum=99&amp;wc=452000,452001,452002,452003,452004,452005,452006,452007,452008,452009,452010,452011,452012,452013,452014,452015,452016,452017,452018,452019,452020,452021,452022,452023,452024&amp;strFilter=COND.RESERVCD=0</t>
  </si>
  <si>
    <t>https://apps.fs.usda.gov/fiadb-api/fullreport?FIAorRPA=RPADEF&amp;cselected=Ownership group&amp;rselected=EVALID&amp;snum=100&amp;wc=452000,452001,452002,452003,452004,452005,452006,452007,452008,452009,452010,452011,452012,452013,452014,452015,452016,452017,452018,452019,452020,452021,452022,452023,452024&amp;strFilter=COND.RESERVCD=0</t>
  </si>
  <si>
    <t>https://apps.fs.usda.gov/fiadb-api/fullreport?FIAorRPA=RPADEF&amp;cselected=Ownership group&amp;rselected=EVALID&amp;snum=101&amp;wc=452000,452001,452002,452003,452004,452005,452006,452007,452008,452009,452010,452011,452012,452013,452014,452015,452016,452017,452018,452019,452020,452021,452022,452023,452024&amp;strFilter=COND.RESERVCD=0</t>
  </si>
  <si>
    <t>https://apps.fs.usda.gov/fiadb-api/fullreport?FIAorRPA=RPADEF&amp;cselected=Ownership group&amp;rselected=EVALID&amp;snum=102&amp;wc=452000,452001,452002,452003,452004,452005,452006,452007,452008,452009,452010,452011,452012,452013,452014,452015,452016,452017,452018,452019,452020,452021,452022,452023,452024&amp;strFilter=COND.RESERVCD=0</t>
  </si>
  <si>
    <t>South Dakota</t>
  </si>
  <si>
    <t>https://apps.fs.usda.gov/fiadb-api/fullreport?FIAorRPA=RPADEF&amp;cselected=Ownership group&amp;rselected=EVALID&amp;snum=103&amp;wc=462000,462001,462002,462003,462004,462005,462006,462007,462008,462009,462010,462011,462012,462013,462014,462015,462016,462017,462018,462019,462020,462021,462022,462023,462024&amp;strFilter=COND.RESERVCD=0</t>
  </si>
  <si>
    <t>https://apps.fs.usda.gov/fiadb-api/fullreport?FIAorRPA=RPADEF&amp;cselected=Ownership group&amp;rselected=EVALID&amp;snum=98&amp;wc=462000,462001,462002,462003,462004,462005,462006,462007,462008,462009,462010,462011,462012,462013,462014,462015,462016,462017,462018,462019,462020,462021,462022,462023,462024&amp;strFilter=COND.RESERVCD=0</t>
  </si>
  <si>
    <t>https://apps.fs.usda.gov/fiadb-api/fullreport?FIAorRPA=RPADEF&amp;cselected=Ownership group&amp;rselected=EVALID&amp;snum=99&amp;wc=462000,462001,462002,462003,462004,462005,462006,462007,462008,462009,462010,462011,462012,462013,462014,462015,462016,462017,462018,462019,462020,462021,462022,462023,462024&amp;strFilter=COND.RESERVCD=0</t>
  </si>
  <si>
    <t>https://apps.fs.usda.gov/fiadb-api/fullreport?FIAorRPA=RPADEF&amp;cselected=Ownership group&amp;rselected=EVALID&amp;snum=100&amp;wc=462000,462001,462002,462003,462004,462005,462006,462007,462008,462009,462010,462011,462012,462013,462014,462015,462016,462017,462018,462019,462020,462021,462022,462023,462024&amp;strFilter=COND.RESERVCD=0</t>
  </si>
  <si>
    <t>https://apps.fs.usda.gov/fiadb-api/fullreport?FIAorRPA=RPADEF&amp;cselected=Ownership group&amp;rselected=EVALID&amp;snum=101&amp;wc=462000,462001,462002,462003,462004,462005,462006,462007,462008,462009,462010,462011,462012,462013,462014,462015,462016,462017,462018,462019,462020,462021,462022,462023,462024&amp;strFilter=COND.RESERVCD=0</t>
  </si>
  <si>
    <t>https://apps.fs.usda.gov/fiadb-api/fullreport?FIAorRPA=RPADEF&amp;cselected=Ownership group&amp;rselected=EVALID&amp;snum=102&amp;wc=462000,462001,462002,462003,462004,462005,462006,462007,462008,462009,462010,462011,462012,462013,462014,462015,462016,462017,462018,462019,462020,462021,462022,462023,462024&amp;strFilter=COND.RESERVCD=0</t>
  </si>
  <si>
    <t>Tennessee</t>
  </si>
  <si>
    <t>https://apps.fs.usda.gov/fiadb-api/fullreport?FIAorRPA=RPADEF&amp;cselected=Ownership group&amp;rselected=EVALID&amp;snum=103&amp;wc=472000,472001,472002,472003,472004,472005,472006,472007,472008,472009,472010,472011,472012,472013,472014,472015,472016,472017,472018,472019,472020,472021,472022,472023,472024&amp;strFilter=COND.RESERVCD=0</t>
  </si>
  <si>
    <t>https://apps.fs.usda.gov/fiadb-api/fullreport?FIAorRPA=RPADEF&amp;cselected=Ownership group&amp;rselected=EVALID&amp;snum=98&amp;wc=472000,472001,472002,472003,472004,472005,472006,472007,472008,472009,472010,472011,472012,472013,472014,472015,472016,472017,472018,472019,472020,472021,472022,472023,472024&amp;strFilter=COND.RESERVCD=0</t>
  </si>
  <si>
    <t>https://apps.fs.usda.gov/fiadb-api/fullreport?FIAorRPA=RPADEF&amp;cselected=Ownership group&amp;rselected=EVALID&amp;snum=99&amp;wc=472000,472001,472002,472003,472004,472005,472006,472007,472008,472009,472010,472011,472012,472013,472014,472015,472016,472017,472018,472019,472020,472021,472022,472023,472024&amp;strFilter=COND.RESERVCD=0</t>
  </si>
  <si>
    <t>https://apps.fs.usda.gov/fiadb-api/fullreport?FIAorRPA=RPADEF&amp;cselected=Ownership group&amp;rselected=EVALID&amp;snum=100&amp;wc=472000,472001,472002,472003,472004,472005,472006,472007,472008,472009,472010,472011,472012,472013,472014,472015,472016,472017,472018,472019,472020,472021,472022,472023,472024&amp;strFilter=COND.RESERVCD=0</t>
  </si>
  <si>
    <t>https://apps.fs.usda.gov/fiadb-api/fullreport?FIAorRPA=RPADEF&amp;cselected=Ownership group&amp;rselected=EVALID&amp;snum=101&amp;wc=472000,472001,472002,472003,472004,472005,472006,472007,472008,472009,472010,472011,472012,472013,472014,472015,472016,472017,472018,472019,472020,472021,472022,472023,472024&amp;strFilter=COND.RESERVCD=0</t>
  </si>
  <si>
    <t>https://apps.fs.usda.gov/fiadb-api/fullreport?FIAorRPA=RPADEF&amp;cselected=Ownership group&amp;rselected=EVALID&amp;snum=102&amp;wc=472000,472001,472002,472003,472004,472005,472006,472007,472008,472009,472010,472011,472012,472013,472014,472015,472016,472017,472018,472019,472020,472021,472022,472023,472024&amp;strFilter=COND.RESERVCD=0</t>
  </si>
  <si>
    <t>Texas</t>
  </si>
  <si>
    <t>https://apps.fs.usda.gov/fiadb-api/fullreport?FIAorRPA=RPADEF&amp;cselected=Ownership group&amp;rselected=EVALID&amp;snum=103&amp;wc=482000,482001,482002,482003,482004,482005,482006,482007,482008,482009,482010,482011,482012,482013,482014,482015,482016,482017,482018,482019,482020,482021,482022,482023,482024&amp;strFilter=COND.RESERVCD=0</t>
  </si>
  <si>
    <t>https://apps.fs.usda.gov/fiadb-api/fullreport?FIAorRPA=RPADEF&amp;cselected=Ownership group&amp;rselected=EVALID&amp;snum=98&amp;wc=482000,482001,482002,482003,482004,482005,482006,482007,482008,482009,482010,482011,482012,482013,482014,482015,482016,482017,482018,482019,482020,482021,482022,482023,482024&amp;strFilter=COND.RESERVCD=0</t>
  </si>
  <si>
    <t>https://apps.fs.usda.gov/fiadb-api/fullreport?FIAorRPA=RPADEF&amp;cselected=Ownership group&amp;rselected=EVALID&amp;snum=99&amp;wc=482000,482001,482002,482003,482004,482005,482006,482007,482008,482009,482010,482011,482012,482013,482014,482015,482016,482017,482018,482019,482020,482021,482022,482023,482024&amp;strFilter=COND.RESERVCD=0</t>
  </si>
  <si>
    <t>https://apps.fs.usda.gov/fiadb-api/fullreport?FIAorRPA=RPADEF&amp;cselected=Ownership group&amp;rselected=EVALID&amp;snum=100&amp;wc=482000,482001,482002,482003,482004,482005,482006,482007,482008,482009,482010,482011,482012,482013,482014,482015,482016,482017,482018,482019,482020,482021,482022,482023,482024&amp;strFilter=COND.RESERVCD=0</t>
  </si>
  <si>
    <t>https://apps.fs.usda.gov/fiadb-api/fullreport?FIAorRPA=RPADEF&amp;cselected=Ownership group&amp;rselected=EVALID&amp;snum=101&amp;wc=482000,482001,482002,482003,482004,482005,482006,482007,482008,482009,482010,482011,482012,482013,482014,482015,482016,482017,482018,482019,482020,482021,482022,482023,482024&amp;strFilter=COND.RESERVCD=0</t>
  </si>
  <si>
    <t>https://apps.fs.usda.gov/fiadb-api/fullreport?FIAorRPA=RPADEF&amp;cselected=Ownership group&amp;rselected=EVALID&amp;snum=102&amp;wc=482000,482001,482002,482003,482004,482005,482006,482007,482008,482009,482010,482011,482012,482013,482014,482015,482016,482017,482018,482019,482020,482021,482022,482023,482024&amp;strFilter=COND.RESERVCD=0</t>
  </si>
  <si>
    <t>Utah</t>
  </si>
  <si>
    <t>https://apps.fs.usda.gov/fiadb-api/fullreport?FIAorRPA=RPADEF&amp;cselected=Ownership group&amp;rselected=EVALID&amp;snum=103&amp;wc=492000,492001,492002,492003,492004,492005,492006,492007,492008,492009,492010,492011,492012,492013,492014,492015,492016,492017,492018,492019,492020,492021,492022,492023,492024&amp;strFilter=COND.RESERVCD=0</t>
  </si>
  <si>
    <t>https://apps.fs.usda.gov/fiadb-api/fullreport?FIAorRPA=RPADEF&amp;cselected=Ownership group&amp;rselected=EVALID&amp;snum=98&amp;wc=492000,492001,492002,492003,492004,492005,492006,492007,492008,492009,492010,492011,492012,492013,492014,492015,492016,492017,492018,492019,492020,492021,492022,492023,492024&amp;strFilter=COND.RESERVCD=0</t>
  </si>
  <si>
    <t>https://apps.fs.usda.gov/fiadb-api/fullreport?FIAorRPA=RPADEF&amp;cselected=Ownership group&amp;rselected=EVALID&amp;snum=99&amp;wc=492000,492001,492002,492003,492004,492005,492006,492007,492008,492009,492010,492011,492012,492013,492014,492015,492016,492017,492018,492019,492020,492021,492022,492023,492024&amp;strFilter=COND.RESERVCD=0</t>
  </si>
  <si>
    <t>https://apps.fs.usda.gov/fiadb-api/fullreport?FIAorRPA=RPADEF&amp;cselected=Ownership group&amp;rselected=EVALID&amp;snum=100&amp;wc=492000,492001,492002,492003,492004,492005,492006,492007,492008,492009,492010,492011,492012,492013,492014,492015,492016,492017,492018,492019,492020,492021,492022,492023,492024&amp;strFilter=COND.RESERVCD=0</t>
  </si>
  <si>
    <t>https://apps.fs.usda.gov/fiadb-api/fullreport?FIAorRPA=RPADEF&amp;cselected=Ownership group&amp;rselected=EVALID&amp;snum=101&amp;wc=492000,492001,492002,492003,492004,492005,492006,492007,492008,492009,492010,492011,492012,492013,492014,492015,492016,492017,492018,492019,492020,492021,492022,492023,492024&amp;strFilter=COND.RESERVCD=0</t>
  </si>
  <si>
    <t>https://apps.fs.usda.gov/fiadb-api/fullreport?FIAorRPA=RPADEF&amp;cselected=Ownership group&amp;rselected=EVALID&amp;snum=102&amp;wc=492000,492001,492002,492003,492004,492005,492006,492007,492008,492009,492010,492011,492012,492013,492014,492015,492016,492017,492018,492019,492020,492021,492022,492023,492024&amp;strFilter=COND.RESERVCD=0</t>
  </si>
  <si>
    <t>Vermont</t>
  </si>
  <si>
    <t>https://apps.fs.usda.gov/fiadb-api/fullreport?FIAorRPA=RPADEF&amp;cselected=Ownership group&amp;rselected=EVALID&amp;snum=103&amp;wc=502000,502001,502002,502003,502004,502005,502006,502007,502008,502009,502010,502011,502012,502013,502014,502015,502016,502017,502018,502019,502020,502021,502022,502023,502024&amp;strFilter=COND.RESERVCD=0</t>
  </si>
  <si>
    <t>https://apps.fs.usda.gov/fiadb-api/fullreport?FIAorRPA=RPADEF&amp;cselected=Ownership group&amp;rselected=EVALID&amp;snum=98&amp;wc=502000,502001,502002,502003,502004,502005,502006,502007,502008,502009,502010,502011,502012,502013,502014,502015,502016,502017,502018,502019,502020,502021,502022,502023,502024&amp;strFilter=COND.RESERVCD=0</t>
  </si>
  <si>
    <t>https://apps.fs.usda.gov/fiadb-api/fullreport?FIAorRPA=RPADEF&amp;cselected=Ownership group&amp;rselected=EVALID&amp;snum=99&amp;wc=502000,502001,502002,502003,502004,502005,502006,502007,502008,502009,502010,502011,502012,502013,502014,502015,502016,502017,502018,502019,502020,502021,502022,502023,502024&amp;strFilter=COND.RESERVCD=0</t>
  </si>
  <si>
    <t>https://apps.fs.usda.gov/fiadb-api/fullreport?FIAorRPA=RPADEF&amp;cselected=Ownership group&amp;rselected=EVALID&amp;snum=100&amp;wc=502000,502001,502002,502003,502004,502005,502006,502007,502008,502009,502010,502011,502012,502013,502014,502015,502016,502017,502018,502019,502020,502021,502022,502023,502024&amp;strFilter=COND.RESERVCD=0</t>
  </si>
  <si>
    <t>https://apps.fs.usda.gov/fiadb-api/fullreport?FIAorRPA=RPADEF&amp;cselected=Ownership group&amp;rselected=EVALID&amp;snum=101&amp;wc=502000,502001,502002,502003,502004,502005,502006,502007,502008,502009,502010,502011,502012,502013,502014,502015,502016,502017,502018,502019,502020,502021,502022,502023,502024&amp;strFilter=COND.RESERVCD=0</t>
  </si>
  <si>
    <t>https://apps.fs.usda.gov/fiadb-api/fullreport?FIAorRPA=RPADEF&amp;cselected=Ownership group&amp;rselected=EVALID&amp;snum=102&amp;wc=502000,502001,502002,502003,502004,502005,502006,502007,502008,502009,502010,502011,502012,502013,502014,502015,502016,502017,502018,502019,502020,502021,502022,502023,502024&amp;strFilter=COND.RESERVCD=0</t>
  </si>
  <si>
    <t>Virginia</t>
  </si>
  <si>
    <t>https://apps.fs.usda.gov/fiadb-api/fullreport?FIAorRPA=RPADEF&amp;cselected=Ownership group&amp;rselected=EVALID&amp;snum=103&amp;wc=512000,512001,512002,512003,512004,512005,512006,512007,512008,512009,512010,512011,512012,512013,512014,512015,512016,512017,512018,512019,512020,512021,512022,512023,512024&amp;strFilter=COND.RESERVCD=0</t>
  </si>
  <si>
    <t>https://apps.fs.usda.gov/fiadb-api/fullreport?FIAorRPA=RPADEF&amp;cselected=Ownership group&amp;rselected=EVALID&amp;snum=98&amp;wc=512000,512001,512002,512003,512004,512005,512006,512007,512008,512009,512010,512011,512012,512013,512014,512015,512016,512017,512018,512019,512020,512021,512022,512023,512024&amp;strFilter=COND.RESERVCD=0</t>
  </si>
  <si>
    <t>https://apps.fs.usda.gov/fiadb-api/fullreport?FIAorRPA=RPADEF&amp;cselected=Ownership group&amp;rselected=EVALID&amp;snum=99&amp;wc=512000,512001,512002,512003,512004,512005,512006,512007,512008,512009,512010,512011,512012,512013,512014,512015,512016,512017,512018,512019,512020,512021,512022,512023,512024&amp;strFilter=COND.RESERVCD=0</t>
  </si>
  <si>
    <t>https://apps.fs.usda.gov/fiadb-api/fullreport?FIAorRPA=RPADEF&amp;cselected=Ownership group&amp;rselected=EVALID&amp;snum=100&amp;wc=512000,512001,512002,512003,512004,512005,512006,512007,512008,512009,512010,512011,512012,512013,512014,512015,512016,512017,512018,512019,512020,512021,512022,512023,512024&amp;strFilter=COND.RESERVCD=0</t>
  </si>
  <si>
    <t>https://apps.fs.usda.gov/fiadb-api/fullreport?FIAorRPA=RPADEF&amp;cselected=Ownership group&amp;rselected=EVALID&amp;snum=101&amp;wc=512000,512001,512002,512003,512004,512005,512006,512007,512008,512009,512010,512011,512012,512013,512014,512015,512016,512017,512018,512019,512020,512021,512022,512023,512024&amp;strFilter=COND.RESERVCD=0</t>
  </si>
  <si>
    <t>https://apps.fs.usda.gov/fiadb-api/fullreport?FIAorRPA=RPADEF&amp;cselected=Ownership group&amp;rselected=EVALID&amp;snum=102&amp;wc=512000,512001,512002,512003,512004,512005,512006,512007,512008,512009,512010,512011,512012,512013,512014,512015,512016,512017,512018,512019,512020,512021,512022,512023,512024&amp;strFilter=COND.RESERVCD=0</t>
  </si>
  <si>
    <t>Washington</t>
  </si>
  <si>
    <t>https://apps.fs.usda.gov/fiadb-api/fullreport?FIAorRPA=RPADEF&amp;cselected=Ownership group&amp;rselected=EVALID&amp;snum=103&amp;wc=532000,532001,532002,532003,532004,532005,532006,532007,532008,532009,532010,532011,532012,532013,532014,532015,532016,532017,532018,532019,532020,532021,532022,532023,532024&amp;strFilter=COND.RESERVCD=0</t>
  </si>
  <si>
    <t>https://apps.fs.usda.gov/fiadb-api/fullreport?FIAorRPA=RPADEF&amp;cselected=Ownership group&amp;rselected=EVALID&amp;snum=98&amp;wc=532000,532001,532002,532003,532004,532005,532006,532007,532008,532009,532010,532011,532012,532013,532014,532015,532016,532017,532018,532019,532020,532021,532022,532023,532024&amp;strFilter=COND.RESERVCD=0</t>
  </si>
  <si>
    <t>https://apps.fs.usda.gov/fiadb-api/fullreport?FIAorRPA=RPADEF&amp;cselected=Ownership group&amp;rselected=EVALID&amp;snum=99&amp;wc=532000,532001,532002,532003,532004,532005,532006,532007,532008,532009,532010,532011,532012,532013,532014,532015,532016,532017,532018,532019,532020,532021,532022,532023,532024&amp;strFilter=COND.RESERVCD=0</t>
  </si>
  <si>
    <t>https://apps.fs.usda.gov/fiadb-api/fullreport?FIAorRPA=RPADEF&amp;cselected=Ownership group&amp;rselected=EVALID&amp;snum=100&amp;wc=532000,532001,532002,532003,532004,532005,532006,532007,532008,532009,532010,532011,532012,532013,532014,532015,532016,532017,532018,532019,532020,532021,532022,532023,532024&amp;strFilter=COND.RESERVCD=0</t>
  </si>
  <si>
    <t>https://apps.fs.usda.gov/fiadb-api/fullreport?FIAorRPA=RPADEF&amp;cselected=Ownership group&amp;rselected=EVALID&amp;snum=101&amp;wc=532000,532001,532002,532003,532004,532005,532006,532007,532008,532009,532010,532011,532012,532013,532014,532015,532016,532017,532018,532019,532020,532021,532022,532023,532024&amp;strFilter=COND.RESERVCD=0</t>
  </si>
  <si>
    <t>https://apps.fs.usda.gov/fiadb-api/fullreport?FIAorRPA=RPADEF&amp;cselected=Ownership group&amp;rselected=EVALID&amp;snum=102&amp;wc=532000,532001,532002,532003,532004,532005,532006,532007,532008,532009,532010,532011,532012,532013,532014,532015,532016,532017,532018,532019,532020,532021,532022,532023,532024&amp;strFilter=COND.RESERVCD=0</t>
  </si>
  <si>
    <t>West Virginia</t>
  </si>
  <si>
    <t>https://apps.fs.usda.gov/fiadb-api/fullreport?FIAorRPA=RPADEF&amp;cselected=Ownership group&amp;rselected=EVALID&amp;snum=103&amp;wc=542000,542001,542002,542003,542004,542005,542006,542007,542008,542009,542010,542011,542012,542013,542014,542015,542016,542017,542018,542019,542020,542021,542022,542023,542024&amp;strFilter=COND.RESERVCD=0</t>
  </si>
  <si>
    <t>https://apps.fs.usda.gov/fiadb-api/fullreport?FIAorRPA=RPADEF&amp;cselected=Ownership group&amp;rselected=EVALID&amp;snum=98&amp;wc=542000,542001,542002,542003,542004,542005,542006,542007,542008,542009,542010,542011,542012,542013,542014,542015,542016,542017,542018,542019,542020,542021,542022,542023,542024&amp;strFilter=COND.RESERVCD=0</t>
  </si>
  <si>
    <t>https://apps.fs.usda.gov/fiadb-api/fullreport?FIAorRPA=RPADEF&amp;cselected=Ownership group&amp;rselected=EVALID&amp;snum=99&amp;wc=542000,542001,542002,542003,542004,542005,542006,542007,542008,542009,542010,542011,542012,542013,542014,542015,542016,542017,542018,542019,542020,542021,542022,542023,542024&amp;strFilter=COND.RESERVCD=0</t>
  </si>
  <si>
    <t>https://apps.fs.usda.gov/fiadb-api/fullreport?FIAorRPA=RPADEF&amp;cselected=Ownership group&amp;rselected=EVALID&amp;snum=100&amp;wc=542000,542001,542002,542003,542004,542005,542006,542007,542008,542009,542010,542011,542012,542013,542014,542015,542016,542017,542018,542019,542020,542021,542022,542023,542024&amp;strFilter=COND.RESERVCD=0</t>
  </si>
  <si>
    <t>https://apps.fs.usda.gov/fiadb-api/fullreport?FIAorRPA=RPADEF&amp;cselected=Ownership group&amp;rselected=EVALID&amp;snum=101&amp;wc=542000,542001,542002,542003,542004,542005,542006,542007,542008,542009,542010,542011,542012,542013,542014,542015,542016,542017,542018,542019,542020,542021,542022,542023,542024&amp;strFilter=COND.RESERVCD=0</t>
  </si>
  <si>
    <t>https://apps.fs.usda.gov/fiadb-api/fullreport?FIAorRPA=RPADEF&amp;cselected=Ownership group&amp;rselected=EVALID&amp;snum=102&amp;wc=542000,542001,542002,542003,542004,542005,542006,542007,542008,542009,542010,542011,542012,542013,542014,542015,542016,542017,542018,542019,542020,542021,542022,542023,542024&amp;strFilter=COND.RESERVCD=0</t>
  </si>
  <si>
    <t>Wisconsin</t>
  </si>
  <si>
    <t>https://apps.fs.usda.gov/fiadb-api/fullreport?FIAorRPA=RPADEF&amp;cselected=Ownership group&amp;rselected=EVALID&amp;snum=103&amp;wc=552000,552001,552002,552003,552004,552005,552006,552007,552008,552009,552010,552011,552012,552013,552014,552015,552016,552017,552018,552019,552020,552021,552022,552023,552024&amp;strFilter=COND.RESERVCD=0</t>
  </si>
  <si>
    <t>https://apps.fs.usda.gov/fiadb-api/fullreport?FIAorRPA=RPADEF&amp;cselected=Ownership group&amp;rselected=EVALID&amp;snum=98&amp;wc=552000,552001,552002,552003,552004,552005,552006,552007,552008,552009,552010,552011,552012,552013,552014,552015,552016,552017,552018,552019,552020,552021,552022,552023,552024&amp;strFilter=COND.RESERVCD=0</t>
  </si>
  <si>
    <t>https://apps.fs.usda.gov/fiadb-api/fullreport?FIAorRPA=RPADEF&amp;cselected=Ownership group&amp;rselected=EVALID&amp;snum=99&amp;wc=552000,552001,552002,552003,552004,552005,552006,552007,552008,552009,552010,552011,552012,552013,552014,552015,552016,552017,552018,552019,552020,552021,552022,552023,552024&amp;strFilter=COND.RESERVCD=0</t>
  </si>
  <si>
    <t>https://apps.fs.usda.gov/fiadb-api/fullreport?FIAorRPA=RPADEF&amp;cselected=Ownership group&amp;rselected=EVALID&amp;snum=100&amp;wc=552000,552001,552002,552003,552004,552005,552006,552007,552008,552009,552010,552011,552012,552013,552014,552015,552016,552017,552018,552019,552020,552021,552022,552023,552024&amp;strFilter=COND.RESERVCD=0</t>
  </si>
  <si>
    <t>https://apps.fs.usda.gov/fiadb-api/fullreport?FIAorRPA=RPADEF&amp;cselected=Ownership group&amp;rselected=EVALID&amp;snum=101&amp;wc=552000,552001,552002,552003,552004,552005,552006,552007,552008,552009,552010,552011,552012,552013,552014,552015,552016,552017,552018,552019,552020,552021,552022,552023,552024&amp;strFilter=COND.RESERVCD=0</t>
  </si>
  <si>
    <t>https://apps.fs.usda.gov/fiadb-api/fullreport?FIAorRPA=RPADEF&amp;cselected=Ownership group&amp;rselected=EVALID&amp;snum=102&amp;wc=552000,552001,552002,552003,552004,552005,552006,552007,552008,552009,552010,552011,552012,552013,552014,552015,552016,552017,552018,552019,552020,552021,552022,552023,552024&amp;strFilter=COND.RESERVCD=0</t>
  </si>
  <si>
    <t>Wyoming</t>
  </si>
  <si>
    <t>https://apps.fs.usda.gov/fiadb-api/fullreport?FIAorRPA=RPADEF&amp;cselected=Ownership group&amp;rselected=EVALID&amp;snum=103&amp;wc=562000,562001,562002,562003,562004,562005,562006,562007,562008,562009,562010,562011,562012,562013,562014,562015,562016,562017,562018,562019,562020,562021,562022,562023,562024&amp;strFilter=COND.RESERVCD=0</t>
  </si>
  <si>
    <t>https://apps.fs.usda.gov/fiadb-api/fullreport?FIAorRPA=RPADEF&amp;cselected=Ownership group&amp;rselected=EVALID&amp;snum=98&amp;wc=562000,562001,562002,562003,562004,562005,562006,562007,562008,562009,562010,562011,562012,562013,562014,562015,562016,562017,562018,562019,562020,562021,562022,562023,562024&amp;strFilter=COND.RESERVCD=0</t>
  </si>
  <si>
    <t>https://apps.fs.usda.gov/fiadb-api/fullreport?FIAorRPA=RPADEF&amp;cselected=Ownership group&amp;rselected=EVALID&amp;snum=99&amp;wc=562000,562001,562002,562003,562004,562005,562006,562007,562008,562009,562010,562011,562012,562013,562014,562015,562016,562017,562018,562019,562020,562021,562022,562023,562024&amp;strFilter=COND.RESERVCD=0</t>
  </si>
  <si>
    <t>https://apps.fs.usda.gov/fiadb-api/fullreport?FIAorRPA=RPADEF&amp;cselected=Ownership group&amp;rselected=EVALID&amp;snum=100&amp;wc=562000,562001,562002,562003,562004,562005,562006,562007,562008,562009,562010,562011,562012,562013,562014,562015,562016,562017,562018,562019,562020,562021,562022,562023,562024&amp;strFilter=COND.RESERVCD=0</t>
  </si>
  <si>
    <t>https://apps.fs.usda.gov/fiadb-api/fullreport?FIAorRPA=RPADEF&amp;cselected=Ownership group&amp;rselected=EVALID&amp;snum=101&amp;wc=562000,562001,562002,562003,562004,562005,562006,562007,562008,562009,562010,562011,562012,562013,562014,562015,562016,562017,562018,562019,562020,562021,562022,562023,562024&amp;strFilter=COND.RESERVCD=0</t>
  </si>
  <si>
    <t>https://apps.fs.usda.gov/fiadb-api/fullreport?FIAorRPA=RPADEF&amp;cselected=Ownership group&amp;rselected=EVALID&amp;snum=102&amp;wc=562000,562001,562002,562003,562004,562005,562006,562007,562008,562009,562010,562011,562012,562013,562014,562015,562016,562017,562018,562019,562020,562021,562022,562023,562024&amp;strFilter=COND.RESERVCD=0</t>
  </si>
  <si>
    <t>Final Results</t>
  </si>
  <si>
    <t>STATE</t>
  </si>
  <si>
    <t>Total</t>
  </si>
  <si>
    <t>National Forest (Public)</t>
  </si>
  <si>
    <t>Other federal (public)</t>
  </si>
  <si>
    <t>State and local (public)</t>
  </si>
  <si>
    <t>Private</t>
  </si>
  <si>
    <t xml:space="preserve">Total </t>
  </si>
  <si>
    <t>N/A</t>
  </si>
  <si>
    <t>ALABAMA - Forest carbon total: all 5 pools, in metric tonnes, on unreserved forest land</t>
  </si>
  <si>
    <t>Ownership Group</t>
  </si>
  <si>
    <t>Confidence Interval Calculations</t>
  </si>
  <si>
    <t>YEAR</t>
  </si>
  <si>
    <t>National Forest (public)</t>
  </si>
  <si>
    <t>CI half-width - Total Forest</t>
  </si>
  <si>
    <t>CI half-width - National Forest (public)</t>
  </si>
  <si>
    <t>CI half-width - Other Federal (public)</t>
  </si>
  <si>
    <t>CI half-width - State and Local (public)</t>
  </si>
  <si>
    <t>CI half-width - Private Forest (total)</t>
  </si>
  <si>
    <r>
      <t xml:space="preserve">FIA INVENTORY DATA </t>
    </r>
    <r>
      <rPr>
        <sz val="14"/>
        <color rgb="FF000000"/>
        <rFont val="Source Sans Pro"/>
        <family val="2"/>
      </rPr>
      <t>- see "Source" tab for URL to FIA EVALIDator Query</t>
    </r>
  </si>
  <si>
    <t>FORECASTED DATA</t>
  </si>
  <si>
    <t>Sampling error percent (Confidence level 68%):</t>
  </si>
  <si>
    <t>Note: for 95% confidence level multiply SE pct by 1.96</t>
  </si>
  <si>
    <t>Year-to-Year Change Significance Test at 95%? (0 = No, 1 = Yes)</t>
  </si>
  <si>
    <t>Ownership group</t>
  </si>
  <si>
    <t>National Forest</t>
  </si>
  <si>
    <t>Other federal</t>
  </si>
  <si>
    <t>State and local</t>
  </si>
  <si>
    <t>ALABAMA - Forest carbon by pool, in metric tonnes, on unreserved forest land</t>
  </si>
  <si>
    <t>Year</t>
  </si>
  <si>
    <t>ARIZONA - Forest carbon total: all 5 pools, in metric tonnes, on unreserved forest land</t>
  </si>
  <si>
    <t>ARIZONA - Forest carbon by pool, in metric tonnes, on unreserved forest land</t>
  </si>
  <si>
    <t>ARKANSAS - Forest carbon total: all 5 pools, in metric tonnes, on unreserved forest land</t>
  </si>
  <si>
    <t>ARKANSAS - Forest carbon by pool, in metric tonnes, on unreserved forest land</t>
  </si>
  <si>
    <t>CALIFORNIA - Forest carbon total: all 5 pools, in metric tonnes, on unreserved forest land</t>
  </si>
  <si>
    <t>CALIFORNIA - Forest carbon by pool, in metric tonnes, on unreserved forest land</t>
  </si>
  <si>
    <t>COLORADO - Forest carbon total: all 5 pools, in metric tonnes, on unreserved forest land</t>
  </si>
  <si>
    <t>COLORADO - Forest carbon by pool, in metric tonnes, on unreserved forest land</t>
  </si>
  <si>
    <t>Connecticut - Forest carbon total: all 5 pools, in metric tonnes, on unreserved forest land</t>
  </si>
  <si>
    <t>-</t>
  </si>
  <si>
    <t>Connecticut - Forest carbon by pool, in metric tonnes, on unreserved forest land</t>
  </si>
  <si>
    <t>Delaware - Forest carbon total: all 5 pools, in metric tonnes, on unreserved forest land</t>
  </si>
  <si>
    <t>Delaware - Forest carbon by pool, in metric tonnes, on unreserved forest land</t>
  </si>
  <si>
    <t>Florida - Forest carbon total: all 5 pools, in metric tonnes, on unreserved forest land</t>
  </si>
  <si>
    <t>Florida - Forest carbon by pool, in metric tonnes, on unreserved forest land</t>
  </si>
  <si>
    <t>207,222,44</t>
  </si>
  <si>
    <t>Georgia - Forest carbon total: all 5 pools, in metric tonnes, on unreserved forest land</t>
  </si>
  <si>
    <t>Georgia - Forest carbon by pool, in metric tonnes, on unreserved forest land</t>
  </si>
  <si>
    <t>Idaho - Forest carbon total: all 5 pools, in metric tonnes, on unreserved forest land</t>
  </si>
  <si>
    <t>Idaho - Forest carbon by pool, in metric tonnes, on unreserved forest land</t>
  </si>
  <si>
    <t>Illinois - Forest carbon total: all 5 pools, in metric tonnes, on unreserved forest land</t>
  </si>
  <si>
    <t>Illinois - Forest carbon by pool, in metric tonnes, on unreserved forest land</t>
  </si>
  <si>
    <t>Indiana - Forest carbon total: all 5 pools, in metric tonnes, on unreserved forest land</t>
  </si>
  <si>
    <t>Indiana - Forest carbon by pool, in metric tonnes, on unreserved forest land</t>
  </si>
  <si>
    <t>Iowa - Forest carbon total: all 5 pools, in metric tonnes, on unreserved forest land</t>
  </si>
  <si>
    <t>Iowa - Forest carbon by pool, in metric tonnes, on unreserved forest land</t>
  </si>
  <si>
    <t>Kansas - Forest carbon total: all 5 pools, in metric tonnes, on unreserved forest land</t>
  </si>
  <si>
    <t>Kansas - Forest carbon by pool, in metric tonnes, on unreserved forest land</t>
  </si>
  <si>
    <t>Kentucky - Forest carbon total: all 5 pools, in metric tonnes, on unreserved forest land</t>
  </si>
  <si>
    <t>Kentucky - Forest carbon by pool, in metric tonnes, on unreserved forest land</t>
  </si>
  <si>
    <t>Louisiana - Forest carbon total: all 5 pools, in metric tonnes, on unreserved forest land</t>
  </si>
  <si>
    <t>Louisiana - Forest carbon by pool, in metric tonnes, on unreserved forest land</t>
  </si>
  <si>
    <t>Maine - Forest carbon total: all 5 pools, in metric tonnes, on unreserved forest land</t>
  </si>
  <si>
    <t>Maine - Forest carbon by pool, in metric tonnes, on unreserved forest land</t>
  </si>
  <si>
    <t>Maryland - Forest carbon total: all 5 pools, in metric tonnes, on unreserved forest land</t>
  </si>
  <si>
    <t>Maryland - Forest carbon by pool, in metric tonnes, on unreserved forest land</t>
  </si>
  <si>
    <t>Massachusetts - Forest carbon total: all 5 pools, in metric tonnes, on unreserved forest land</t>
  </si>
  <si>
    <t>Massachusetts- Forest carbon by pool, in metric tonnes, on unreserved forest land</t>
  </si>
  <si>
    <t>Michigan - Forest carbon total: all 5 pools, in metric tonnes, on unreserved forest land</t>
  </si>
  <si>
    <t>Michigan - Forest carbon by pool, in metric tonnes, on unreserved forest land</t>
  </si>
  <si>
    <t>Minnesota - Forest carbon total: all 5 pools, in metric tonnes, on unreserved forest land</t>
  </si>
  <si>
    <t>Minnesota - Forest carbon by pool, in metric tonnes, on unreserved forest land</t>
  </si>
  <si>
    <t>Mississippi - Forest carbon total: all 5 pools, in metric tonnes, on unreserved forest land</t>
  </si>
  <si>
    <t>Mississippi - Forest carbon by pool, in metric tonnes, on unreserved forest land</t>
  </si>
  <si>
    <t>Missouri - Forest carbon total: all 5 pools, in metric tonnes, on unreserved forest land</t>
  </si>
  <si>
    <t>Missouri - Forest carbon by pool, in metric tonnes, on unreserved forest land</t>
  </si>
  <si>
    <t>Montana - Forest carbon total: all 5 pools, in metric tonnes, on unreserved forest land</t>
  </si>
  <si>
    <t>Montana - Forest carbon by pool, in metric tonnes, on unreserved forest land</t>
  </si>
  <si>
    <t>Nebraska - Forest carbon total: all 5 pools, in metric tonnes, on unreserved forest land</t>
  </si>
  <si>
    <t>Nebraska - Forest carbon by pool, in metric tonnes, on unreserved forest land</t>
  </si>
  <si>
    <t>Nevada - Forest carbon total: all 5 pools, in metric tonnes, on unreserved forest land</t>
  </si>
  <si>
    <t>Nevada - Forest carbon by pool, in metric tonnes, on unreserved forest land</t>
  </si>
  <si>
    <t>New Hampshire - Forest carbon total: all 5 pools, in metric tonnes, on unreserved forest land</t>
  </si>
  <si>
    <t>New Hampshire - Forest carbon by pool, in metric tonnes, on unreserved forest land</t>
  </si>
  <si>
    <t>New Jersey - Forest carbon total: all 5 pools, in metric tonnes, on unreserved forest land</t>
  </si>
  <si>
    <t>New Jersey - Forest carbon by pool, in metric tonnes, on unreserved forest land</t>
  </si>
  <si>
    <t>New Mexico - Forest carbon total: all 5 pools, in metric tonnes, on unreserved forest land</t>
  </si>
  <si>
    <t>New Mexico - Forest carbon by pool, in metric tonnes, on unreserved forest land</t>
  </si>
  <si>
    <t>New York - Forest carbon total: all 5 pools, in metric tonnes, on unreserved forest land</t>
  </si>
  <si>
    <t>New York - Forest carbon by pool, in metric tonnes, on unreserved forest land</t>
  </si>
  <si>
    <t>North Carolina - Forest carbon total: all 5 pools, in metric tonnes, on unreserved forest land</t>
  </si>
  <si>
    <r>
      <t xml:space="preserve">YEAR 
</t>
    </r>
    <r>
      <rPr>
        <sz val="14"/>
        <color rgb="FF000000"/>
        <rFont val="Source Sans Pro"/>
        <family val="2"/>
      </rPr>
      <t>(no data for 2008)</t>
    </r>
  </si>
  <si>
    <t>North Carolina - Forest carbon by pool, in metric tonnes, on unreserved forest land</t>
  </si>
  <si>
    <t>North Dakota - Forest carbon total: all 5 pools, in metric tonnes, on unreserved forest land</t>
  </si>
  <si>
    <t>North Dakota - Forest carbon by pool, in metric tonnes, on unreserved forest land</t>
  </si>
  <si>
    <t>Ohio - Forest carbon total: all 5 pools, in metric tonnes, on unreserved forest land</t>
  </si>
  <si>
    <t>Ohio - Forest carbon by pool, in metric tonnes, on unreserved forest land</t>
  </si>
  <si>
    <t>Oklahoma - Forest carbon total: all 5 pools, in metric tonnes, on unreserved forest land</t>
  </si>
  <si>
    <t>2008 (EAST)</t>
  </si>
  <si>
    <t>Oklahoma - Forest carbon by pool, in metric tonnes, on unreserved forest land</t>
  </si>
  <si>
    <t>Oregon - Forest carbon total: all 5 pools, in metric tonnes, on unreserved forest land</t>
  </si>
  <si>
    <t>Oregon - Forest carbon by pool, in metric tonnes, on unreserved forest land</t>
  </si>
  <si>
    <t>Pennsylvania - Forest carbon total: all 5 pools, in metric tonnes, on unreserved forest land</t>
  </si>
  <si>
    <t>Pennsylvania - Forest carbon by pool, in metric tonnes, on unreserved forest land</t>
  </si>
  <si>
    <t>Rhode Island - Forest carbon total: all 5 pools, in metric tonnes, on unreserved forest land</t>
  </si>
  <si>
    <t>Rhode Island - Forest carbon by pool, in metric tonnes, on unreserved forest land</t>
  </si>
  <si>
    <t>South Carolina - Forest carbon total: all 5 pools, in metric tonnes, on unreserved forest land</t>
  </si>
  <si>
    <t>South Carolina - Forest carbon by pool, in metric tonnes, on unreserved forest land</t>
  </si>
  <si>
    <t>South Dakota - Forest carbon total: all 5 pools, in metric tonnes, on unreserved forest land</t>
  </si>
  <si>
    <t>South Dakota - Forest carbon by pool, in metric tonnes, on unreserved forest land</t>
  </si>
  <si>
    <t>Tennessee - Forest carbon total: all 5 pools, in metric tonnes, on unreserved forest land</t>
  </si>
  <si>
    <t>Tennessee - Forest carbon by pool, in metric tonnes, on unreserved forest land</t>
  </si>
  <si>
    <t>Texas- Forest carbon total: all 5 pools, in metric tonnes, on unreserved forest land</t>
  </si>
  <si>
    <r>
      <t xml:space="preserve">2003 </t>
    </r>
    <r>
      <rPr>
        <sz val="14"/>
        <color rgb="FF000000"/>
        <rFont val="Source Sans Pro"/>
        <family val="2"/>
      </rPr>
      <t>(EAST)</t>
    </r>
  </si>
  <si>
    <r>
      <t xml:space="preserve">2004 </t>
    </r>
    <r>
      <rPr>
        <sz val="14"/>
        <color rgb="FF000000"/>
        <rFont val="Source Sans Pro"/>
        <family val="2"/>
      </rPr>
      <t>(EAST)</t>
    </r>
  </si>
  <si>
    <r>
      <t xml:space="preserve">2005 </t>
    </r>
    <r>
      <rPr>
        <sz val="14"/>
        <color rgb="FF000000"/>
        <rFont val="Source Sans Pro"/>
        <family val="2"/>
      </rPr>
      <t>(EAST)</t>
    </r>
  </si>
  <si>
    <r>
      <t xml:space="preserve">2006 </t>
    </r>
    <r>
      <rPr>
        <sz val="14"/>
        <color rgb="FF000000"/>
        <rFont val="Source Sans Pro"/>
        <family val="2"/>
      </rPr>
      <t>(EAST)</t>
    </r>
  </si>
  <si>
    <t>2023 (EAST)</t>
  </si>
  <si>
    <t>Texas - Forest carbon by pool, in metric tonnes, on unreserved forest land</t>
  </si>
  <si>
    <t>Utah - Forest carbon total: all 5 pools, in metric tonnes, on unreserved forest land</t>
  </si>
  <si>
    <t>Utah - Forest carbon by pool, in metric tonnes, on unreserved forest land</t>
  </si>
  <si>
    <t>Vermont - Forest carbon total: all 5 pools, in metric tonnes, on unreserved forest land</t>
  </si>
  <si>
    <t>Vermont - Forest carbon by pool, in metric tonnes, on unreserved forest land</t>
  </si>
  <si>
    <t>Virginia - Forest carbon total: all 5 pools, in metric tonnes, on unreserved forest land</t>
  </si>
  <si>
    <t>YEAR 
(2004 not available)</t>
  </si>
  <si>
    <t>Virginia - Forest carbon by pool, in metric tonnes, on unreserved forest land</t>
  </si>
  <si>
    <t>Washington - Forest carbon total: all 5 pools, in metric tonnes, on unreserved forest land</t>
  </si>
  <si>
    <t>Washington - Forest carbon by pool, in metric tonnes, on unreserved forest land</t>
  </si>
  <si>
    <t>West Virginia - Forest carbon total: all 5 pools, in metric tonnes, on unreserved forest land</t>
  </si>
  <si>
    <t>West Virginia - Forest carbon by pool, in metric tonnes, on unreserved forest land</t>
  </si>
  <si>
    <t>Wisconsin - Forest carbon total: all 5 pools, in metric tonnes, on unreserved forest land</t>
  </si>
  <si>
    <t>Wisconsin - Forest carbon by pool, in metric tonnes, on unreserved forest land</t>
  </si>
  <si>
    <t>Wyoming - Forest carbon total: all 5 pools, in metric tonnes, on unreserved forest land</t>
  </si>
  <si>
    <t>Wyoming - Forest carbon by pool, in metric tonnes, on unreserved forest land</t>
  </si>
  <si>
    <t xml:space="preserve">Test: Does the Long-Term Average fall wtihin the average CI for the 2010-present period </t>
  </si>
  <si>
    <r>
      <t xml:space="preserve">Mean Carbon Stocks Historical Reference Period
</t>
    </r>
    <r>
      <rPr>
        <i/>
        <sz val="11"/>
        <color theme="1"/>
        <rFont val="Aptos Narrow"/>
        <family val="2"/>
        <scheme val="minor"/>
      </rPr>
      <t>All 5 carbon pools, in metric tonnes, on unreserved forest land</t>
    </r>
    <r>
      <rPr>
        <b/>
        <sz val="11"/>
        <color theme="1"/>
        <rFont val="Aptos Narrow"/>
        <family val="2"/>
        <scheme val="minor"/>
      </rPr>
      <t xml:space="preserve">. 
</t>
    </r>
    <r>
      <rPr>
        <i/>
        <sz val="11"/>
        <color theme="1"/>
        <rFont val="Aptos Narrow"/>
        <family val="2"/>
        <scheme val="minor"/>
      </rPr>
      <t xml:space="preserve">Not all states have data available for the full evaluation period. </t>
    </r>
  </si>
  <si>
    <r>
      <t xml:space="preserve">Mean Carbon Stocks Future Long-Term Period 
</t>
    </r>
    <r>
      <rPr>
        <i/>
        <sz val="11"/>
        <color theme="1"/>
        <rFont val="Aptos Narrow"/>
        <family val="2"/>
        <scheme val="minor"/>
      </rPr>
      <t>All 5 carbon pools, in metric tonnes, on unreserved forest land</t>
    </r>
  </si>
  <si>
    <r>
      <t xml:space="preserve">Step B.8: Future long-term period minus historical reference period averages. 
</t>
    </r>
    <r>
      <rPr>
        <i/>
        <sz val="11"/>
        <color theme="1"/>
        <rFont val="Aptos Narrow"/>
        <family val="2"/>
        <scheme val="minor"/>
      </rPr>
      <t xml:space="preserve">All 5 carbon pools, in metric tonnes, on unreserved forest land
</t>
    </r>
    <r>
      <rPr>
        <i/>
        <sz val="11"/>
        <color theme="6" tint="-0.249977111117893"/>
        <rFont val="Aptos Narrow"/>
        <family val="2"/>
        <scheme val="minor"/>
      </rPr>
      <t>Positive number can indicate sustained or increasing forest carbon stocks. See interpretation guidance in "SBP Guidance for US REDIII Level B LULUCF v1.0"</t>
    </r>
  </si>
  <si>
    <t xml:space="preserve">Average CI half-width of data applied to construct future long-term period carbon stocks
</t>
  </si>
  <si>
    <r>
      <t xml:space="preserve">Average carbon stocks for data applied to construct future long-term period carbon stocks 
</t>
    </r>
    <r>
      <rPr>
        <sz val="11"/>
        <color theme="1"/>
        <rFont val="Aptos Narrow"/>
        <family val="2"/>
        <scheme val="minor"/>
      </rPr>
      <t>(i.e, 2010-present for all states except CA, LA, NM, MS,OK, OR, WA, and WY whose historical reference periods were adjusted due to lack of available FIA data for the 2000-2009 historical reference period)</t>
    </r>
    <r>
      <rPr>
        <b/>
        <sz val="11"/>
        <color theme="1"/>
        <rFont val="Aptos Narrow"/>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</si>
</sst>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8" x14ac:knownFonts="1">
    <font>
      <sz val="11"/>
      <color theme="1"/>
      <name val="Aptos Narrow"/>
      <family val="2"/>
      <scheme val="minor"/>
    </font>
    <font>
      <b/>
      <sz val="18"/>
      <color rgb="FF000000"/>
      <name val="Source Sans Pro"/>
      <family val="2"/>
    </font>
    <font>
      <b/>
      <sz val="14"/>
      <color rgb="FF000000"/>
      <name val="Source Sans Pro"/>
      <family val="2"/>
    </font>
    <font>
      <sz val="14"/>
      <color rgb="FF000000"/>
      <name val="Source Sans Pro"/>
      <family val="2"/>
    </font>
    <font>
      <u/>
      <sz val="11"/>
      <color theme="10"/>
      <name val="Aptos Narrow"/>
      <family val="2"/>
      <scheme val="minor"/>
    </font>
    <font>
      <sz val="8"/>
      <name val="Aptos Narrow"/>
      <family val="2"/>
      <scheme val="minor"/>
    </font>
    <font>
      <b/>
      <sz val="11"/>
      <color theme="1"/>
      <name val="Aptos Narrow"/>
      <family val="2"/>
      <scheme val="minor"/>
    </font>
    <font>
      <b/>
      <sz val="11"/>
      <color rgb="FF000000"/>
      <name val="Aptos Narrow"/>
      <family val="2"/>
      <scheme val="minor"/>
    </font>
    <font>
      <b/>
      <sz val="14"/>
      <color theme="1"/>
      <name val="Aptos Narrow"/>
      <family val="2"/>
      <scheme val="minor"/>
    </font>
    <font>
      <b/>
      <sz val="16"/>
      <color rgb="FF000000"/>
      <name val="Source Sans Pro"/>
      <family val="2"/>
    </font>
    <font>
      <b/>
      <sz val="20"/>
      <color rgb="FF000000"/>
      <name val="Source Sans Pro"/>
      <family val="2"/>
    </font>
    <font>
      <sz val="16"/>
      <color theme="1"/>
      <name val="Aptos Narrow"/>
      <family val="2"/>
      <scheme val="minor"/>
    </font>
    <font>
      <b/>
      <sz val="20"/>
      <color theme="1"/>
      <name val="Aptos Narrow"/>
      <family val="2"/>
      <scheme val="minor"/>
    </font>
    <font>
      <i/>
      <sz val="11"/>
      <color theme="1"/>
      <name val="Aptos Narrow"/>
      <family val="2"/>
      <scheme val="minor"/>
    </font>
    <font>
      <sz val="14"/>
      <color theme="1"/>
      <name val="Source Sans Pro"/>
      <family val="2"/>
    </font>
    <font>
      <i/>
      <sz val="11"/>
      <color theme="6" tint="-0.249977111117893"/>
      <name val="Aptos Narrow"/>
      <family val="2"/>
      <scheme val="minor"/>
    </font>
    <font>
      <sz val="12"/>
      <color theme="1"/>
      <name val="Aptos"/>
      <family val="2"/>
    </font>
    <font>
      <sz val="12"/>
      <color theme="1"/>
      <name val="Aptos Narrow"/>
      <family val="2"/>
      <scheme val="minor"/>
    </font>
  </fonts>
  <fills count="10">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FF66"/>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99FF99"/>
        <bgColor indexed="64"/>
      </patternFill>
    </fill>
    <fill>
      <patternFill patternType="solid">
        <fgColor theme="0" tint="-0.34998626667073579"/>
        <bgColor indexed="64"/>
      </patternFill>
    </fill>
    <fill>
      <patternFill patternType="solid">
        <fgColor rgb="FFFFFF00"/>
        <bgColor indexed="64"/>
      </patternFill>
    </fill>
  </fills>
  <borders count="146">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ck">
        <color rgb="FFB2B2B2"/>
      </left>
      <right style="medium">
        <color rgb="FF000000"/>
      </right>
      <top style="thick">
        <color rgb="FFB2B2B2"/>
      </top>
      <bottom style="medium">
        <color rgb="FF000000"/>
      </bottom>
      <diagonal/>
    </border>
    <border>
      <left style="medium">
        <color rgb="FF000000"/>
      </left>
      <right/>
      <top style="thick">
        <color rgb="FFB2B2B2"/>
      </top>
      <bottom style="medium">
        <color rgb="FF000000"/>
      </bottom>
      <diagonal/>
    </border>
    <border>
      <left/>
      <right/>
      <top style="thick">
        <color rgb="FFB2B2B2"/>
      </top>
      <bottom style="medium">
        <color rgb="FF000000"/>
      </bottom>
      <diagonal/>
    </border>
    <border>
      <left/>
      <right style="thick">
        <color rgb="FF4C4C4C"/>
      </right>
      <top style="thick">
        <color rgb="FFB2B2B2"/>
      </top>
      <bottom style="medium">
        <color rgb="FF000000"/>
      </bottom>
      <diagonal/>
    </border>
    <border>
      <left style="thick">
        <color rgb="FFB2B2B2"/>
      </left>
      <right style="medium">
        <color rgb="FF000000"/>
      </right>
      <top style="medium">
        <color rgb="FF000000"/>
      </top>
      <bottom style="medium">
        <color rgb="FF000000"/>
      </bottom>
      <diagonal/>
    </border>
    <border>
      <left style="medium">
        <color rgb="FF000000"/>
      </left>
      <right style="thick">
        <color rgb="FF4C4C4C"/>
      </right>
      <top style="medium">
        <color rgb="FF000000"/>
      </top>
      <bottom style="medium">
        <color rgb="FF000000"/>
      </bottom>
      <diagonal/>
    </border>
    <border>
      <left style="thick">
        <color rgb="FFB2B2B2"/>
      </left>
      <right style="thin">
        <color rgb="FF000000"/>
      </right>
      <top style="thin">
        <color rgb="FF000000"/>
      </top>
      <bottom style="thin">
        <color rgb="FF000000"/>
      </bottom>
      <diagonal/>
    </border>
    <border>
      <left style="thin">
        <color rgb="FF000000"/>
      </left>
      <right style="thick">
        <color rgb="FF4C4C4C"/>
      </right>
      <top style="thin">
        <color rgb="FF000000"/>
      </top>
      <bottom style="thin">
        <color rgb="FF000000"/>
      </bottom>
      <diagonal/>
    </border>
    <border>
      <left style="thin">
        <color rgb="FF000000"/>
      </left>
      <right style="thin">
        <color rgb="FF000000"/>
      </right>
      <top style="thin">
        <color rgb="FF000000"/>
      </top>
      <bottom style="thick">
        <color rgb="FF4C4C4C"/>
      </bottom>
      <diagonal/>
    </border>
    <border>
      <left style="thin">
        <color rgb="FF000000"/>
      </left>
      <right style="thick">
        <color rgb="FF4C4C4C"/>
      </right>
      <top style="thin">
        <color rgb="FF000000"/>
      </top>
      <bottom style="thick">
        <color rgb="FF4C4C4C"/>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thick">
        <color rgb="FF4C4C4C"/>
      </right>
      <top/>
      <bottom style="medium">
        <color rgb="FF000000"/>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style="thick">
        <color rgb="FFB2B2B2"/>
      </left>
      <right style="medium">
        <color rgb="FF000000"/>
      </right>
      <top/>
      <bottom style="medium">
        <color rgb="FF000000"/>
      </bottom>
      <diagonal/>
    </border>
    <border>
      <left style="medium">
        <color rgb="FF000000"/>
      </left>
      <right/>
      <top/>
      <bottom style="medium">
        <color rgb="FF000000"/>
      </bottom>
      <diagonal/>
    </border>
    <border>
      <left style="thick">
        <color rgb="FFB2B2B2"/>
      </left>
      <right/>
      <top style="thin">
        <color rgb="FF000000"/>
      </top>
      <bottom style="thin">
        <color rgb="FF000000"/>
      </bottom>
      <diagonal/>
    </border>
    <border>
      <left style="thin">
        <color rgb="FF000000"/>
      </left>
      <right style="thin">
        <color rgb="FF000000"/>
      </right>
      <top style="thin">
        <color rgb="FF000000"/>
      </top>
      <bottom/>
      <diagonal/>
    </border>
    <border>
      <left style="thick">
        <color rgb="FFB2B2B2"/>
      </left>
      <right/>
      <top/>
      <bottom/>
      <diagonal/>
    </border>
    <border>
      <left style="thick">
        <color rgb="FFB2B2B2"/>
      </left>
      <right style="thin">
        <color rgb="FF000000"/>
      </right>
      <top style="thin">
        <color rgb="FF000000"/>
      </top>
      <bottom/>
      <diagonal/>
    </border>
    <border>
      <left style="thin">
        <color rgb="FF000000"/>
      </left>
      <right/>
      <top style="thin">
        <color rgb="FF000000"/>
      </top>
      <bottom/>
      <diagonal/>
    </border>
    <border>
      <left style="thick">
        <color rgb="FFB2B2B2"/>
      </left>
      <right/>
      <top/>
      <bottom style="thin">
        <color rgb="FF000000"/>
      </bottom>
      <diagonal/>
    </border>
    <border>
      <left style="thin">
        <color indexed="64"/>
      </left>
      <right style="thin">
        <color indexed="64"/>
      </right>
      <top/>
      <bottom style="thin">
        <color indexed="64"/>
      </bottom>
      <diagonal/>
    </border>
    <border>
      <left style="thick">
        <color rgb="FFB2B2B2"/>
      </left>
      <right style="thin">
        <color rgb="FF000000"/>
      </right>
      <top style="thick">
        <color rgb="FFB2B2B2"/>
      </top>
      <bottom style="thin">
        <color rgb="FF000000"/>
      </bottom>
      <diagonal/>
    </border>
    <border>
      <left style="thin">
        <color rgb="FF000000"/>
      </left>
      <right style="thin">
        <color rgb="FF000000"/>
      </right>
      <top style="thick">
        <color rgb="FFB2B2B2"/>
      </top>
      <bottom style="thin">
        <color rgb="FF000000"/>
      </bottom>
      <diagonal/>
    </border>
    <border>
      <left style="thin">
        <color rgb="FF000000"/>
      </left>
      <right style="thick">
        <color rgb="FF4C4C4C"/>
      </right>
      <top style="thick">
        <color rgb="FFB2B2B2"/>
      </top>
      <bottom style="thin">
        <color rgb="FF000000"/>
      </bottom>
      <diagonal/>
    </border>
    <border>
      <left style="thick">
        <color rgb="FFB2B2B2"/>
      </left>
      <right style="thin">
        <color rgb="FF000000"/>
      </right>
      <top style="thin">
        <color rgb="FF000000"/>
      </top>
      <bottom style="thick">
        <color rgb="FF4C4C4C"/>
      </bottom>
      <diagonal/>
    </border>
    <border>
      <left/>
      <right style="thin">
        <color indexed="64"/>
      </right>
      <top style="thin">
        <color indexed="64"/>
      </top>
      <bottom style="thin">
        <color indexed="64"/>
      </bottom>
      <diagonal/>
    </border>
    <border>
      <left style="thick">
        <color rgb="FFB2B2B2"/>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ck">
        <color rgb="FFB2B2B2"/>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ck">
        <color rgb="FFB2B2B2"/>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ck">
        <color rgb="FFB2B2B2"/>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indexed="64"/>
      </right>
      <top style="thin">
        <color indexed="64"/>
      </top>
      <bottom style="medium">
        <color indexed="64"/>
      </bottom>
      <diagonal/>
    </border>
    <border>
      <left style="thin">
        <color rgb="FF000000"/>
      </left>
      <right/>
      <top/>
      <bottom style="thin">
        <color rgb="FF000000"/>
      </bottom>
      <diagonal/>
    </border>
    <border>
      <left style="thick">
        <color rgb="FFB2B2B2"/>
      </left>
      <right style="thick">
        <color rgb="FF4C4C4C"/>
      </right>
      <top style="thick">
        <color rgb="FFB2B2B2"/>
      </top>
      <bottom style="thin">
        <color rgb="FF000000"/>
      </bottom>
      <diagonal/>
    </border>
    <border>
      <left style="thick">
        <color rgb="FFB2B2B2"/>
      </left>
      <right style="thick">
        <color rgb="FF4C4C4C"/>
      </right>
      <top style="thin">
        <color rgb="FF000000"/>
      </top>
      <bottom style="thin">
        <color rgb="FF000000"/>
      </bottom>
      <diagonal/>
    </border>
    <border>
      <left style="thick">
        <color rgb="FFB2B2B2"/>
      </left>
      <right style="thick">
        <color rgb="FF4C4C4C"/>
      </right>
      <top style="thin">
        <color rgb="FF000000"/>
      </top>
      <bottom style="thick">
        <color rgb="FF4C4C4C"/>
      </bottom>
      <diagonal/>
    </border>
    <border>
      <left/>
      <right style="thin">
        <color rgb="FF000000"/>
      </right>
      <top style="thick">
        <color rgb="FFB2B2B2"/>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ck">
        <color rgb="FF4C4C4C"/>
      </bottom>
      <diagonal/>
    </border>
    <border>
      <left style="medium">
        <color rgb="FF000000"/>
      </left>
      <right style="thick">
        <color rgb="FF4C4C4C"/>
      </right>
      <top/>
      <bottom/>
      <diagonal/>
    </border>
    <border>
      <left style="thin">
        <color indexed="64"/>
      </left>
      <right/>
      <top style="thin">
        <color indexed="64"/>
      </top>
      <bottom style="thin">
        <color indexed="64"/>
      </bottom>
      <diagonal/>
    </border>
    <border>
      <left style="medium">
        <color indexed="64"/>
      </left>
      <right style="medium">
        <color rgb="FF000000"/>
      </right>
      <top/>
      <bottom/>
      <diagonal/>
    </border>
    <border>
      <left style="medium">
        <color rgb="FF000000"/>
      </left>
      <right style="medium">
        <color indexed="64"/>
      </right>
      <top/>
      <bottom/>
      <diagonal/>
    </border>
    <border>
      <left style="thick">
        <color rgb="FFB2B2B2"/>
      </left>
      <right/>
      <top style="medium">
        <color rgb="FF000000"/>
      </top>
      <bottom style="medium">
        <color rgb="FF000000"/>
      </bottom>
      <diagonal/>
    </border>
    <border>
      <left/>
      <right style="medium">
        <color rgb="FF000000"/>
      </right>
      <top/>
      <bottom/>
      <diagonal/>
    </border>
    <border>
      <left style="thin">
        <color rgb="FF000000"/>
      </left>
      <right style="thick">
        <color rgb="FF4C4C4C"/>
      </right>
      <top/>
      <bottom style="thin">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rgb="FFB2B2B2"/>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ck">
        <color rgb="FF4C4C4C"/>
      </right>
      <top style="medium">
        <color rgb="FF000000"/>
      </top>
      <bottom/>
      <diagonal/>
    </border>
    <border>
      <left style="thin">
        <color rgb="FF000000"/>
      </left>
      <right/>
      <top style="thick">
        <color rgb="FFB2B2B2"/>
      </top>
      <bottom style="thin">
        <color rgb="FF000000"/>
      </bottom>
      <diagonal/>
    </border>
    <border>
      <left style="thin">
        <color rgb="FF000000"/>
      </left>
      <right/>
      <top style="thin">
        <color rgb="FF000000"/>
      </top>
      <bottom style="thick">
        <color rgb="FF4C4C4C"/>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top style="thin">
        <color rgb="FF000000"/>
      </top>
      <bottom style="medium">
        <color indexed="64"/>
      </bottom>
      <diagonal/>
    </border>
    <border>
      <left/>
      <right style="thin">
        <color indexed="64"/>
      </right>
      <top style="medium">
        <color indexed="64"/>
      </top>
      <bottom/>
      <diagonal/>
    </border>
    <border>
      <left style="thick">
        <color rgb="FFB2B2B2"/>
      </left>
      <right/>
      <top style="medium">
        <color rgb="FF000000"/>
      </top>
      <bottom/>
      <diagonal/>
    </border>
    <border>
      <left style="medium">
        <color rgb="FF000000"/>
      </left>
      <right/>
      <top style="thick">
        <color rgb="FFB2B2B2"/>
      </top>
      <bottom/>
      <diagonal/>
    </border>
    <border>
      <left/>
      <right/>
      <top style="thick">
        <color rgb="FFB2B2B2"/>
      </top>
      <bottom/>
      <diagonal/>
    </border>
    <border>
      <left/>
      <right style="thick">
        <color rgb="FF4C4C4C"/>
      </right>
      <top style="thick">
        <color rgb="FFB2B2B2"/>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thin">
        <color rgb="FF000000"/>
      </right>
      <top style="thick">
        <color rgb="FFB2B2B2"/>
      </top>
      <bottom style="thin">
        <color rgb="FF000000"/>
      </bottom>
      <diagonal/>
    </border>
    <border>
      <left style="thin">
        <color rgb="FF000000"/>
      </left>
      <right style="thin">
        <color rgb="FF000000"/>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rgb="FF000000"/>
      </right>
      <top style="medium">
        <color indexed="64"/>
      </top>
      <bottom style="thin">
        <color rgb="FF000000"/>
      </bottom>
      <diagonal/>
    </border>
    <border>
      <left style="thin">
        <color rgb="FF000000"/>
      </left>
      <right style="thick">
        <color rgb="FF4C4C4C"/>
      </right>
      <top style="medium">
        <color indexed="64"/>
      </top>
      <bottom style="thin">
        <color rgb="FF000000"/>
      </bottom>
      <diagonal/>
    </border>
    <border>
      <left style="thick">
        <color rgb="FFB2B2B2"/>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ck">
        <color rgb="FF4C4C4C"/>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style="thick">
        <color rgb="FF4C4C4C"/>
      </right>
      <top style="thin">
        <color rgb="FF000000"/>
      </top>
      <bottom/>
      <diagonal/>
    </border>
    <border>
      <left style="medium">
        <color indexed="64"/>
      </left>
      <right/>
      <top style="thin">
        <color indexed="64"/>
      </top>
      <bottom style="medium">
        <color indexed="64"/>
      </bottom>
      <diagonal/>
    </border>
    <border>
      <left style="thin">
        <color rgb="FF000000"/>
      </left>
      <right/>
      <top style="medium">
        <color indexed="64"/>
      </top>
      <bottom style="thin">
        <color rgb="FF000000"/>
      </bottom>
      <diagonal/>
    </border>
    <border>
      <left/>
      <right style="thin">
        <color rgb="FF000000"/>
      </right>
      <top style="thin">
        <color rgb="FF000000"/>
      </top>
      <bottom/>
      <diagonal/>
    </border>
    <border>
      <left/>
      <right style="medium">
        <color indexed="64"/>
      </right>
      <top/>
      <bottom style="thin">
        <color indexed="64"/>
      </bottom>
      <diagonal/>
    </border>
    <border>
      <left style="medium">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rgb="FF000000"/>
      </left>
      <right/>
      <top style="medium">
        <color rgb="FF000000"/>
      </top>
      <bottom/>
      <diagonal/>
    </border>
    <border>
      <left style="medium">
        <color indexed="64"/>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thick">
        <color rgb="FF4C4C4C"/>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445">
    <xf numFmtId="0" fontId="0" fillId="0" borderId="0" xfId="0"/>
    <xf numFmtId="0" fontId="4" fillId="0" borderId="0" xfId="1"/>
    <xf numFmtId="0" fontId="4" fillId="0" borderId="0" xfId="1" applyFill="1"/>
    <xf numFmtId="0" fontId="0" fillId="0" borderId="17" xfId="0" applyBorder="1"/>
    <xf numFmtId="0" fontId="4" fillId="0" borderId="18" xfId="1" applyFill="1" applyBorder="1"/>
    <xf numFmtId="0" fontId="4" fillId="0" borderId="18" xfId="1" applyBorder="1"/>
    <xf numFmtId="0" fontId="0" fillId="0" borderId="19" xfId="0" applyBorder="1"/>
    <xf numFmtId="0" fontId="6" fillId="0" borderId="15" xfId="0" applyFont="1" applyBorder="1"/>
    <xf numFmtId="0" fontId="6" fillId="0" borderId="16" xfId="0" applyFont="1" applyBorder="1"/>
    <xf numFmtId="0" fontId="0" fillId="0" borderId="18" xfId="0" applyBorder="1"/>
    <xf numFmtId="0" fontId="0" fillId="0" borderId="20" xfId="0" applyBorder="1"/>
    <xf numFmtId="0" fontId="6" fillId="0" borderId="17" xfId="0" applyFont="1" applyBorder="1"/>
    <xf numFmtId="0" fontId="6" fillId="0" borderId="18" xfId="0" applyFont="1" applyBorder="1"/>
    <xf numFmtId="49" fontId="0" fillId="0" borderId="0" xfId="0" applyNumberFormat="1" applyAlignment="1">
      <alignment horizontal="right"/>
    </xf>
    <xf numFmtId="0" fontId="6" fillId="0" borderId="21" xfId="0" applyFont="1" applyBorder="1"/>
    <xf numFmtId="0" fontId="6" fillId="0" borderId="0" xfId="0" applyFont="1"/>
    <xf numFmtId="0" fontId="0" fillId="2" borderId="0" xfId="0" applyFill="1"/>
    <xf numFmtId="0" fontId="1" fillId="2" borderId="0" xfId="0" applyFont="1" applyFill="1" applyAlignment="1">
      <alignment vertical="center"/>
    </xf>
    <xf numFmtId="0" fontId="3" fillId="2" borderId="0" xfId="0" applyFont="1" applyFill="1" applyAlignment="1">
      <alignment vertical="center"/>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9" xfId="0" applyFont="1" applyFill="1" applyBorder="1" applyAlignment="1">
      <alignment horizontal="left" vertical="center" wrapText="1"/>
    </xf>
    <xf numFmtId="3" fontId="3" fillId="3" borderId="2" xfId="0" applyNumberFormat="1" applyFont="1" applyFill="1" applyBorder="1" applyAlignment="1">
      <alignment horizontal="right" vertical="center" wrapText="1"/>
    </xf>
    <xf numFmtId="3" fontId="3" fillId="3" borderId="10" xfId="0" applyNumberFormat="1" applyFont="1" applyFill="1" applyBorder="1" applyAlignment="1">
      <alignment horizontal="right" vertical="center" wrapText="1"/>
    </xf>
    <xf numFmtId="3" fontId="3" fillId="3" borderId="23" xfId="0" applyNumberFormat="1" applyFont="1" applyFill="1" applyBorder="1" applyAlignment="1">
      <alignment horizontal="right" vertical="center" wrapText="1"/>
    </xf>
    <xf numFmtId="3" fontId="3" fillId="3" borderId="11" xfId="0" applyNumberFormat="1" applyFont="1" applyFill="1" applyBorder="1" applyAlignment="1">
      <alignment horizontal="right"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3" fillId="3" borderId="2" xfId="0" applyFont="1" applyFill="1" applyBorder="1" applyAlignment="1">
      <alignment horizontal="right" vertical="center" wrapText="1"/>
    </xf>
    <xf numFmtId="0" fontId="3" fillId="3" borderId="11" xfId="0" applyFont="1" applyFill="1" applyBorder="1" applyAlignment="1">
      <alignment horizontal="right" vertical="center" wrapText="1"/>
    </xf>
    <xf numFmtId="0" fontId="2" fillId="3" borderId="24"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0" fillId="2" borderId="38" xfId="0" applyFill="1" applyBorder="1"/>
    <xf numFmtId="0" fontId="2" fillId="3" borderId="39" xfId="0" applyFont="1" applyFill="1" applyBorder="1" applyAlignment="1">
      <alignment horizontal="center" vertical="center" wrapText="1"/>
    </xf>
    <xf numFmtId="0" fontId="2" fillId="3" borderId="40" xfId="0" applyFont="1" applyFill="1" applyBorder="1" applyAlignment="1">
      <alignment horizontal="center" vertical="center" wrapText="1"/>
    </xf>
    <xf numFmtId="3" fontId="3" fillId="3" borderId="12" xfId="0" applyNumberFormat="1" applyFont="1" applyFill="1" applyBorder="1" applyAlignment="1">
      <alignment horizontal="right" vertical="center" wrapText="1"/>
    </xf>
    <xf numFmtId="0" fontId="0" fillId="0" borderId="0" xfId="0" applyAlignment="1">
      <alignment wrapText="1"/>
    </xf>
    <xf numFmtId="0" fontId="0" fillId="3" borderId="0" xfId="0" applyFill="1"/>
    <xf numFmtId="0" fontId="2" fillId="3" borderId="41" xfId="0" applyFont="1" applyFill="1" applyBorder="1" applyAlignment="1">
      <alignment horizontal="left" vertical="center" wrapText="1"/>
    </xf>
    <xf numFmtId="3" fontId="3" fillId="3" borderId="42" xfId="0" applyNumberFormat="1" applyFont="1" applyFill="1" applyBorder="1" applyAlignment="1">
      <alignment horizontal="right" vertical="center" wrapText="1"/>
    </xf>
    <xf numFmtId="3" fontId="3" fillId="3" borderId="29" xfId="0" applyNumberFormat="1" applyFont="1" applyFill="1" applyBorder="1" applyAlignment="1">
      <alignment horizontal="right" vertical="center" wrapText="1"/>
    </xf>
    <xf numFmtId="0" fontId="11" fillId="2" borderId="0" xfId="0" applyFont="1" applyFill="1"/>
    <xf numFmtId="0" fontId="11" fillId="3" borderId="0" xfId="0" applyFont="1" applyFill="1"/>
    <xf numFmtId="0" fontId="9" fillId="3" borderId="13" xfId="0" applyFont="1" applyFill="1" applyBorder="1"/>
    <xf numFmtId="0" fontId="11" fillId="3" borderId="22" xfId="0" applyFont="1" applyFill="1" applyBorder="1"/>
    <xf numFmtId="0" fontId="11" fillId="3" borderId="14" xfId="0" applyFont="1" applyFill="1" applyBorder="1"/>
    <xf numFmtId="0" fontId="14" fillId="3" borderId="30" xfId="0" applyFont="1" applyFill="1" applyBorder="1"/>
    <xf numFmtId="0" fontId="14" fillId="3" borderId="31" xfId="0" applyFont="1" applyFill="1" applyBorder="1"/>
    <xf numFmtId="0" fontId="14" fillId="3" borderId="32" xfId="0" applyFont="1" applyFill="1" applyBorder="1"/>
    <xf numFmtId="0" fontId="14" fillId="3" borderId="33" xfId="0" applyFont="1" applyFill="1" applyBorder="1"/>
    <xf numFmtId="0" fontId="14" fillId="3" borderId="29" xfId="0" applyFont="1" applyFill="1" applyBorder="1"/>
    <xf numFmtId="0" fontId="14" fillId="3" borderId="34" xfId="0" applyFont="1" applyFill="1" applyBorder="1"/>
    <xf numFmtId="0" fontId="14" fillId="3" borderId="35" xfId="0" applyFont="1" applyFill="1" applyBorder="1"/>
    <xf numFmtId="0" fontId="14" fillId="3" borderId="36" xfId="0" applyFont="1" applyFill="1" applyBorder="1"/>
    <xf numFmtId="0" fontId="14" fillId="3" borderId="37" xfId="0" applyFont="1" applyFill="1" applyBorder="1"/>
    <xf numFmtId="0" fontId="14" fillId="3" borderId="0" xfId="0" applyFont="1" applyFill="1"/>
    <xf numFmtId="0" fontId="2" fillId="3" borderId="44" xfId="0" applyFont="1" applyFill="1" applyBorder="1" applyAlignment="1">
      <alignment horizontal="left" vertical="center" wrapText="1"/>
    </xf>
    <xf numFmtId="3" fontId="3" fillId="3" borderId="45" xfId="0" applyNumberFormat="1" applyFont="1" applyFill="1" applyBorder="1" applyAlignment="1">
      <alignment horizontal="right" vertical="center" wrapText="1"/>
    </xf>
    <xf numFmtId="0" fontId="2" fillId="3" borderId="46" xfId="0" applyFont="1" applyFill="1" applyBorder="1" applyAlignment="1">
      <alignment horizontal="left" vertical="center" wrapText="1"/>
    </xf>
    <xf numFmtId="3" fontId="3" fillId="3" borderId="47" xfId="0" applyNumberFormat="1" applyFont="1" applyFill="1" applyBorder="1" applyAlignment="1">
      <alignment horizontal="right" vertical="center" wrapText="1"/>
    </xf>
    <xf numFmtId="3" fontId="16" fillId="0" borderId="2" xfId="0" applyNumberFormat="1" applyFont="1" applyBorder="1" applyAlignment="1">
      <alignment vertical="center" wrapText="1"/>
    </xf>
    <xf numFmtId="3" fontId="16" fillId="0" borderId="9" xfId="0" applyNumberFormat="1" applyFont="1" applyBorder="1" applyAlignment="1">
      <alignment vertical="center" wrapText="1"/>
    </xf>
    <xf numFmtId="0" fontId="16" fillId="0" borderId="2" xfId="0" applyFont="1" applyBorder="1" applyAlignment="1">
      <alignment vertical="center" wrapText="1"/>
    </xf>
    <xf numFmtId="0" fontId="16" fillId="0" borderId="48" xfId="0" applyFont="1" applyBorder="1" applyAlignment="1">
      <alignment vertical="center" wrapText="1"/>
    </xf>
    <xf numFmtId="0" fontId="16" fillId="0" borderId="49" xfId="0" applyFont="1" applyBorder="1" applyAlignment="1">
      <alignment vertical="center" wrapText="1"/>
    </xf>
    <xf numFmtId="0" fontId="16" fillId="0" borderId="9" xfId="0" applyFont="1" applyBorder="1" applyAlignment="1">
      <alignment vertical="center" wrapText="1"/>
    </xf>
    <xf numFmtId="0" fontId="16" fillId="0" borderId="51" xfId="0" applyFont="1" applyBorder="1" applyAlignment="1">
      <alignment vertical="center" wrapText="1"/>
    </xf>
    <xf numFmtId="0" fontId="16" fillId="0" borderId="11" xfId="0" applyFont="1" applyBorder="1" applyAlignment="1">
      <alignment vertical="center" wrapText="1"/>
    </xf>
    <xf numFmtId="0" fontId="14" fillId="0" borderId="9" xfId="0" applyFont="1" applyBorder="1" applyAlignment="1">
      <alignment vertical="center" wrapText="1"/>
    </xf>
    <xf numFmtId="0" fontId="14" fillId="0" borderId="2" xfId="0" applyFont="1" applyBorder="1" applyAlignment="1">
      <alignment vertical="center" wrapText="1"/>
    </xf>
    <xf numFmtId="0" fontId="14" fillId="0" borderId="10" xfId="0" applyFont="1" applyBorder="1" applyAlignment="1">
      <alignment vertical="center" wrapText="1"/>
    </xf>
    <xf numFmtId="0" fontId="14" fillId="0" borderId="51" xfId="0" applyFont="1" applyBorder="1" applyAlignment="1">
      <alignment vertical="center" wrapText="1"/>
    </xf>
    <xf numFmtId="0" fontId="14" fillId="0" borderId="11" xfId="0" applyFont="1" applyBorder="1" applyAlignment="1">
      <alignment vertical="center" wrapText="1"/>
    </xf>
    <xf numFmtId="0" fontId="14" fillId="0" borderId="12" xfId="0" applyFont="1" applyBorder="1" applyAlignment="1">
      <alignment vertical="center" wrapText="1"/>
    </xf>
    <xf numFmtId="3" fontId="14" fillId="0" borderId="48" xfId="0" applyNumberFormat="1" applyFont="1" applyBorder="1" applyAlignment="1">
      <alignment vertical="center" wrapText="1"/>
    </xf>
    <xf numFmtId="3" fontId="14" fillId="0" borderId="49" xfId="0" applyNumberFormat="1" applyFont="1" applyBorder="1" applyAlignment="1">
      <alignment vertical="center" wrapText="1"/>
    </xf>
    <xf numFmtId="3" fontId="14" fillId="0" borderId="50" xfId="0" applyNumberFormat="1" applyFont="1" applyBorder="1" applyAlignment="1">
      <alignment vertical="center" wrapText="1"/>
    </xf>
    <xf numFmtId="3" fontId="14" fillId="0" borderId="9" xfId="0" applyNumberFormat="1" applyFont="1" applyBorder="1" applyAlignment="1">
      <alignment vertical="center" wrapText="1"/>
    </xf>
    <xf numFmtId="3" fontId="14" fillId="0" borderId="2" xfId="0" applyNumberFormat="1" applyFont="1" applyBorder="1" applyAlignment="1">
      <alignment vertical="center" wrapText="1"/>
    </xf>
    <xf numFmtId="3" fontId="14" fillId="0" borderId="10" xfId="0" applyNumberFormat="1" applyFont="1" applyBorder="1" applyAlignment="1">
      <alignment vertical="center" wrapText="1"/>
    </xf>
    <xf numFmtId="3" fontId="14" fillId="0" borderId="51" xfId="0" applyNumberFormat="1" applyFont="1" applyBorder="1" applyAlignment="1">
      <alignment vertical="center" wrapText="1"/>
    </xf>
    <xf numFmtId="3" fontId="14" fillId="0" borderId="11" xfId="0" applyNumberFormat="1" applyFont="1" applyBorder="1" applyAlignment="1">
      <alignment vertical="center" wrapText="1"/>
    </xf>
    <xf numFmtId="3" fontId="14" fillId="0" borderId="12" xfId="0" applyNumberFormat="1" applyFont="1" applyBorder="1" applyAlignment="1">
      <alignment vertical="center" wrapText="1"/>
    </xf>
    <xf numFmtId="0" fontId="14" fillId="2" borderId="0" xfId="0" applyFont="1" applyFill="1"/>
    <xf numFmtId="0" fontId="2" fillId="5" borderId="43" xfId="0" applyFont="1" applyFill="1" applyBorder="1" applyAlignment="1">
      <alignment vertical="center"/>
    </xf>
    <xf numFmtId="0" fontId="2" fillId="5" borderId="0" xfId="0" applyFont="1" applyFill="1" applyAlignment="1">
      <alignment vertical="center"/>
    </xf>
    <xf numFmtId="0" fontId="2" fillId="5" borderId="18" xfId="0" applyFont="1" applyFill="1" applyBorder="1" applyAlignment="1">
      <alignment vertical="center"/>
    </xf>
    <xf numFmtId="0" fontId="2" fillId="5" borderId="13" xfId="0" applyFont="1" applyFill="1" applyBorder="1" applyAlignment="1">
      <alignment vertical="center"/>
    </xf>
    <xf numFmtId="0" fontId="2" fillId="5" borderId="22" xfId="0" applyFont="1" applyFill="1" applyBorder="1" applyAlignment="1">
      <alignment vertical="center"/>
    </xf>
    <xf numFmtId="0" fontId="2" fillId="5" borderId="14" xfId="0" applyFont="1" applyFill="1" applyBorder="1" applyAlignment="1">
      <alignment vertical="center"/>
    </xf>
    <xf numFmtId="0" fontId="14" fillId="3" borderId="52" xfId="0" applyFont="1" applyFill="1" applyBorder="1"/>
    <xf numFmtId="0" fontId="2" fillId="3" borderId="53"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5" borderId="19" xfId="0" applyFont="1" applyFill="1" applyBorder="1" applyAlignment="1">
      <alignment vertical="center"/>
    </xf>
    <xf numFmtId="0" fontId="2" fillId="5" borderId="28" xfId="0" applyFont="1" applyFill="1" applyBorder="1" applyAlignment="1">
      <alignment vertical="center"/>
    </xf>
    <xf numFmtId="0" fontId="2" fillId="5" borderId="20" xfId="0" applyFont="1" applyFill="1" applyBorder="1" applyAlignment="1">
      <alignment vertical="center"/>
    </xf>
    <xf numFmtId="0" fontId="2" fillId="5" borderId="15" xfId="0" applyFont="1" applyFill="1" applyBorder="1" applyAlignment="1">
      <alignment vertical="center"/>
    </xf>
    <xf numFmtId="0" fontId="2" fillId="5" borderId="21" xfId="0" applyFont="1" applyFill="1" applyBorder="1" applyAlignment="1">
      <alignment vertical="center"/>
    </xf>
    <xf numFmtId="0" fontId="2" fillId="5" borderId="16" xfId="0" applyFont="1" applyFill="1" applyBorder="1" applyAlignment="1">
      <alignment vertical="center"/>
    </xf>
    <xf numFmtId="0" fontId="2" fillId="3" borderId="56" xfId="0" applyFont="1" applyFill="1" applyBorder="1" applyAlignment="1">
      <alignment horizontal="left" vertical="center" wrapText="1"/>
    </xf>
    <xf numFmtId="3" fontId="16" fillId="0" borderId="58" xfId="0" applyNumberFormat="1" applyFont="1" applyBorder="1" applyAlignment="1">
      <alignment vertical="center" wrapText="1"/>
    </xf>
    <xf numFmtId="0" fontId="2" fillId="3" borderId="59" xfId="0" applyFont="1" applyFill="1" applyBorder="1" applyAlignment="1">
      <alignment horizontal="left" vertical="center" wrapText="1"/>
    </xf>
    <xf numFmtId="3" fontId="16" fillId="0" borderId="60" xfId="0" applyNumberFormat="1" applyFont="1" applyBorder="1" applyAlignment="1">
      <alignment vertical="center" wrapText="1"/>
    </xf>
    <xf numFmtId="3" fontId="16" fillId="0" borderId="61" xfId="0" applyNumberFormat="1" applyFont="1" applyBorder="1" applyAlignment="1">
      <alignment vertical="center" wrapText="1"/>
    </xf>
    <xf numFmtId="3" fontId="16" fillId="0" borderId="62" xfId="0" applyNumberFormat="1" applyFont="1" applyBorder="1" applyAlignment="1">
      <alignment vertical="center" wrapText="1"/>
    </xf>
    <xf numFmtId="0" fontId="2" fillId="3" borderId="63" xfId="0" applyFont="1" applyFill="1" applyBorder="1" applyAlignment="1">
      <alignment horizontal="left" vertical="center" wrapText="1"/>
    </xf>
    <xf numFmtId="3" fontId="16" fillId="0" borderId="64" xfId="0" applyNumberFormat="1" applyFont="1" applyBorder="1" applyAlignment="1">
      <alignment vertical="center" wrapText="1"/>
    </xf>
    <xf numFmtId="3" fontId="16" fillId="0" borderId="65" xfId="0" applyNumberFormat="1" applyFont="1" applyBorder="1" applyAlignment="1">
      <alignment vertical="center" wrapText="1"/>
    </xf>
    <xf numFmtId="3" fontId="16" fillId="0" borderId="66" xfId="0" applyNumberFormat="1" applyFont="1" applyBorder="1" applyAlignment="1">
      <alignment vertical="center" wrapText="1"/>
    </xf>
    <xf numFmtId="0" fontId="14" fillId="3" borderId="67" xfId="0" applyFont="1" applyFill="1" applyBorder="1"/>
    <xf numFmtId="0" fontId="2" fillId="3" borderId="64" xfId="0" applyFont="1" applyFill="1" applyBorder="1" applyAlignment="1">
      <alignment horizontal="left" vertical="center" wrapText="1"/>
    </xf>
    <xf numFmtId="0" fontId="14" fillId="0" borderId="48" xfId="0" applyFont="1" applyBorder="1" applyAlignment="1">
      <alignment vertical="center" wrapText="1"/>
    </xf>
    <xf numFmtId="0" fontId="14" fillId="0" borderId="49" xfId="0" applyFont="1" applyBorder="1" applyAlignment="1">
      <alignment vertical="center" wrapText="1"/>
    </xf>
    <xf numFmtId="0" fontId="14" fillId="0" borderId="50" xfId="0" applyFont="1" applyBorder="1" applyAlignment="1">
      <alignment vertical="center" wrapText="1"/>
    </xf>
    <xf numFmtId="3" fontId="14" fillId="0" borderId="42" xfId="0" applyNumberFormat="1" applyFont="1" applyBorder="1" applyAlignment="1">
      <alignment vertical="center" wrapText="1"/>
    </xf>
    <xf numFmtId="3" fontId="3" fillId="3" borderId="29" xfId="0" applyNumberFormat="1" applyFont="1" applyFill="1" applyBorder="1" applyAlignment="1">
      <alignment horizontal="left" vertical="center" wrapText="1"/>
    </xf>
    <xf numFmtId="3" fontId="14" fillId="0" borderId="72" xfId="0" applyNumberFormat="1" applyFont="1" applyBorder="1" applyAlignment="1">
      <alignment vertical="center" wrapText="1"/>
    </xf>
    <xf numFmtId="3" fontId="14" fillId="0" borderId="73" xfId="0" applyNumberFormat="1" applyFont="1" applyBorder="1" applyAlignment="1">
      <alignment vertical="center" wrapText="1"/>
    </xf>
    <xf numFmtId="3" fontId="14" fillId="0" borderId="74" xfId="0" applyNumberFormat="1" applyFont="1" applyBorder="1" applyAlignment="1">
      <alignment vertical="center" wrapText="1"/>
    </xf>
    <xf numFmtId="3" fontId="14" fillId="0" borderId="29" xfId="0" applyNumberFormat="1" applyFont="1" applyBorder="1" applyAlignment="1">
      <alignment vertical="center" wrapText="1"/>
    </xf>
    <xf numFmtId="0" fontId="14" fillId="0" borderId="69" xfId="0" applyFont="1" applyBorder="1" applyAlignment="1">
      <alignment vertical="center" wrapText="1"/>
    </xf>
    <xf numFmtId="0" fontId="14" fillId="0" borderId="70" xfId="0" applyFont="1" applyBorder="1" applyAlignment="1">
      <alignment vertical="center" wrapText="1"/>
    </xf>
    <xf numFmtId="0" fontId="14" fillId="0" borderId="71" xfId="0" applyFont="1" applyBorder="1" applyAlignment="1">
      <alignment vertical="center" wrapText="1"/>
    </xf>
    <xf numFmtId="0" fontId="2" fillId="3" borderId="75" xfId="0" applyFont="1" applyFill="1" applyBorder="1" applyAlignment="1">
      <alignment horizontal="center" vertical="center" wrapText="1"/>
    </xf>
    <xf numFmtId="0" fontId="14" fillId="0" borderId="29" xfId="0" applyFont="1" applyBorder="1" applyAlignment="1">
      <alignment vertical="center" wrapText="1"/>
    </xf>
    <xf numFmtId="3" fontId="14" fillId="0" borderId="76" xfId="0" applyNumberFormat="1" applyFont="1" applyBorder="1" applyAlignment="1">
      <alignment vertical="center" wrapText="1"/>
    </xf>
    <xf numFmtId="0" fontId="2" fillId="3"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3" fontId="14" fillId="0" borderId="33" xfId="0" applyNumberFormat="1" applyFont="1" applyBorder="1" applyAlignment="1">
      <alignment vertical="center" wrapText="1"/>
    </xf>
    <xf numFmtId="3" fontId="14" fillId="0" borderId="34" xfId="0" applyNumberFormat="1" applyFont="1" applyBorder="1" applyAlignment="1">
      <alignment vertical="center" wrapText="1"/>
    </xf>
    <xf numFmtId="3" fontId="14" fillId="0" borderId="35" xfId="0" applyNumberFormat="1" applyFont="1" applyBorder="1" applyAlignment="1">
      <alignment vertical="center" wrapText="1"/>
    </xf>
    <xf numFmtId="3" fontId="14" fillId="0" borderId="36" xfId="0" applyNumberFormat="1" applyFont="1" applyBorder="1" applyAlignment="1">
      <alignment vertical="center" wrapText="1"/>
    </xf>
    <xf numFmtId="3" fontId="14" fillId="0" borderId="37" xfId="0" applyNumberFormat="1" applyFont="1" applyBorder="1" applyAlignment="1">
      <alignment vertical="center" wrapText="1"/>
    </xf>
    <xf numFmtId="0" fontId="2" fillId="3" borderId="79" xfId="0" applyFont="1" applyFill="1" applyBorder="1" applyAlignment="1">
      <alignment horizontal="center" vertical="center" wrapText="1"/>
    </xf>
    <xf numFmtId="0" fontId="9" fillId="3" borderId="22" xfId="0" applyFont="1" applyFill="1" applyBorder="1"/>
    <xf numFmtId="0" fontId="2" fillId="3" borderId="80" xfId="0" applyFont="1" applyFill="1" applyBorder="1" applyAlignment="1">
      <alignment horizontal="center" vertical="center" wrapText="1"/>
    </xf>
    <xf numFmtId="3" fontId="14" fillId="0" borderId="52" xfId="0" applyNumberFormat="1" applyFont="1" applyBorder="1" applyAlignment="1">
      <alignment vertical="center" wrapText="1"/>
    </xf>
    <xf numFmtId="3" fontId="14" fillId="0" borderId="67" xfId="0" applyNumberFormat="1" applyFont="1" applyBorder="1" applyAlignment="1">
      <alignment vertical="center" wrapText="1"/>
    </xf>
    <xf numFmtId="0" fontId="0" fillId="2" borderId="15" xfId="0" applyFill="1" applyBorder="1"/>
    <xf numFmtId="0" fontId="0" fillId="2" borderId="21" xfId="0" applyFill="1" applyBorder="1"/>
    <xf numFmtId="0" fontId="0" fillId="2" borderId="16" xfId="0" applyFill="1" applyBorder="1"/>
    <xf numFmtId="0" fontId="14" fillId="0" borderId="64" xfId="0" applyFont="1" applyBorder="1" applyAlignment="1">
      <alignment vertical="center" wrapText="1"/>
    </xf>
    <xf numFmtId="3" fontId="14" fillId="0" borderId="65" xfId="0" applyNumberFormat="1" applyFont="1" applyBorder="1" applyAlignment="1">
      <alignment vertical="center" wrapText="1"/>
    </xf>
    <xf numFmtId="3" fontId="14" fillId="0" borderId="81" xfId="0" applyNumberFormat="1" applyFont="1" applyBorder="1" applyAlignment="1">
      <alignment vertical="center" wrapText="1"/>
    </xf>
    <xf numFmtId="0" fontId="14" fillId="0" borderId="65" xfId="0" applyFont="1" applyBorder="1" applyAlignment="1">
      <alignment vertical="center" wrapText="1"/>
    </xf>
    <xf numFmtId="0" fontId="14" fillId="0" borderId="81" xfId="0" applyFont="1" applyBorder="1" applyAlignment="1">
      <alignment vertical="center" wrapText="1"/>
    </xf>
    <xf numFmtId="0" fontId="2" fillId="3" borderId="30" xfId="0" applyFont="1" applyFill="1" applyBorder="1" applyAlignment="1">
      <alignment horizontal="left" vertical="center" wrapText="1"/>
    </xf>
    <xf numFmtId="3" fontId="14" fillId="0" borderId="31" xfId="0" applyNumberFormat="1" applyFont="1" applyBorder="1" applyAlignment="1">
      <alignment vertical="center" wrapText="1"/>
    </xf>
    <xf numFmtId="0" fontId="14" fillId="0" borderId="31" xfId="0" applyFont="1" applyBorder="1" applyAlignment="1">
      <alignment vertical="center" wrapText="1"/>
    </xf>
    <xf numFmtId="3" fontId="14" fillId="0" borderId="32" xfId="0" applyNumberFormat="1" applyFont="1" applyBorder="1" applyAlignment="1">
      <alignment vertical="center" wrapText="1"/>
    </xf>
    <xf numFmtId="0" fontId="2" fillId="3" borderId="33" xfId="0" applyFont="1" applyFill="1" applyBorder="1" applyAlignment="1">
      <alignment horizontal="left" vertical="center" wrapText="1"/>
    </xf>
    <xf numFmtId="0" fontId="2" fillId="3" borderId="35" xfId="0" applyFont="1" applyFill="1" applyBorder="1" applyAlignment="1">
      <alignment horizontal="left" vertical="center" wrapText="1"/>
    </xf>
    <xf numFmtId="3" fontId="14" fillId="0" borderId="82" xfId="0" applyNumberFormat="1" applyFont="1" applyBorder="1" applyAlignment="1">
      <alignment vertical="center" wrapText="1"/>
    </xf>
    <xf numFmtId="3" fontId="14" fillId="0" borderId="83" xfId="0" applyNumberFormat="1" applyFont="1" applyBorder="1" applyAlignment="1">
      <alignment vertical="center" wrapText="1"/>
    </xf>
    <xf numFmtId="0" fontId="2" fillId="3" borderId="84" xfId="0" applyFont="1" applyFill="1" applyBorder="1" applyAlignment="1">
      <alignment horizontal="center" vertical="center" wrapText="1"/>
    </xf>
    <xf numFmtId="0" fontId="2" fillId="3" borderId="85" xfId="0" applyFont="1" applyFill="1" applyBorder="1" applyAlignment="1">
      <alignment horizontal="center" vertical="center" wrapText="1"/>
    </xf>
    <xf numFmtId="0" fontId="2" fillId="3" borderId="86" xfId="0" applyFont="1" applyFill="1" applyBorder="1" applyAlignment="1">
      <alignment horizontal="center" vertical="center" wrapText="1"/>
    </xf>
    <xf numFmtId="3" fontId="3" fillId="3" borderId="31" xfId="0" applyNumberFormat="1" applyFont="1" applyFill="1" applyBorder="1" applyAlignment="1">
      <alignment horizontal="left" vertical="center" wrapText="1"/>
    </xf>
    <xf numFmtId="0" fontId="14" fillId="0" borderId="32" xfId="0" applyFont="1" applyBorder="1" applyAlignment="1">
      <alignment vertical="center" wrapText="1"/>
    </xf>
    <xf numFmtId="0" fontId="14" fillId="0" borderId="34" xfId="0" applyFont="1" applyBorder="1" applyAlignment="1">
      <alignment vertical="center" wrapText="1"/>
    </xf>
    <xf numFmtId="0" fontId="14" fillId="0" borderId="36" xfId="0" applyFont="1" applyBorder="1" applyAlignment="1">
      <alignment vertical="center" wrapText="1"/>
    </xf>
    <xf numFmtId="3" fontId="3" fillId="3" borderId="36" xfId="0" applyNumberFormat="1" applyFont="1" applyFill="1" applyBorder="1" applyAlignment="1">
      <alignment horizontal="left" vertical="center" wrapText="1"/>
    </xf>
    <xf numFmtId="0" fontId="14" fillId="0" borderId="37" xfId="0" applyFont="1" applyBorder="1" applyAlignment="1">
      <alignment vertical="center" wrapText="1"/>
    </xf>
    <xf numFmtId="3" fontId="16" fillId="0" borderId="29" xfId="0" applyNumberFormat="1" applyFont="1" applyBorder="1" applyAlignment="1">
      <alignment vertical="center" wrapText="1"/>
    </xf>
    <xf numFmtId="0" fontId="16" fillId="0" borderId="29" xfId="0" applyFont="1" applyBorder="1" applyAlignment="1">
      <alignment vertical="center" wrapText="1"/>
    </xf>
    <xf numFmtId="0" fontId="9" fillId="3" borderId="15" xfId="0" applyFont="1" applyFill="1" applyBorder="1"/>
    <xf numFmtId="0" fontId="11" fillId="3" borderId="21" xfId="0" applyFont="1" applyFill="1" applyBorder="1"/>
    <xf numFmtId="0" fontId="11" fillId="3" borderId="16" xfId="0" applyFont="1" applyFill="1" applyBorder="1"/>
    <xf numFmtId="0" fontId="9" fillId="3" borderId="21" xfId="0" applyFont="1" applyFill="1" applyBorder="1"/>
    <xf numFmtId="0" fontId="2" fillId="3" borderId="7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2" xfId="0" applyFont="1" applyFill="1" applyBorder="1" applyAlignment="1">
      <alignment horizontal="center" vertical="center" wrapText="1"/>
    </xf>
    <xf numFmtId="3" fontId="16" fillId="0" borderId="33" xfId="0" applyNumberFormat="1" applyFont="1" applyBorder="1" applyAlignment="1">
      <alignment vertical="center" wrapText="1"/>
    </xf>
    <xf numFmtId="3" fontId="16" fillId="0" borderId="34" xfId="0" applyNumberFormat="1" applyFont="1" applyBorder="1" applyAlignment="1">
      <alignment vertical="center" wrapText="1"/>
    </xf>
    <xf numFmtId="3" fontId="16" fillId="0" borderId="35" xfId="0" applyNumberFormat="1" applyFont="1" applyBorder="1" applyAlignment="1">
      <alignment vertical="center" wrapText="1"/>
    </xf>
    <xf numFmtId="3" fontId="16" fillId="0" borderId="36" xfId="0" applyNumberFormat="1" applyFont="1" applyBorder="1" applyAlignment="1">
      <alignment vertical="center" wrapText="1"/>
    </xf>
    <xf numFmtId="3" fontId="16" fillId="0" borderId="37" xfId="0" applyNumberFormat="1" applyFont="1" applyBorder="1" applyAlignment="1">
      <alignment vertical="center" wrapText="1"/>
    </xf>
    <xf numFmtId="0" fontId="2" fillId="3" borderId="89" xfId="0" applyFont="1" applyFill="1" applyBorder="1" applyAlignment="1">
      <alignment horizontal="center" vertical="center" wrapText="1"/>
    </xf>
    <xf numFmtId="0" fontId="2" fillId="3" borderId="90" xfId="0" applyFont="1" applyFill="1" applyBorder="1" applyAlignment="1">
      <alignment horizontal="center" vertical="center" wrapText="1"/>
    </xf>
    <xf numFmtId="0" fontId="2" fillId="3" borderId="91" xfId="0" applyFont="1" applyFill="1" applyBorder="1" applyAlignment="1">
      <alignment horizontal="center" vertical="center" wrapText="1"/>
    </xf>
    <xf numFmtId="3" fontId="16" fillId="0" borderId="30" xfId="0" applyNumberFormat="1" applyFont="1" applyBorder="1" applyAlignment="1">
      <alignment vertical="center" wrapText="1"/>
    </xf>
    <xf numFmtId="3" fontId="16" fillId="0" borderId="31" xfId="0" applyNumberFormat="1" applyFont="1" applyBorder="1" applyAlignment="1">
      <alignment vertical="center" wrapText="1"/>
    </xf>
    <xf numFmtId="3" fontId="16" fillId="0" borderId="32" xfId="0" applyNumberFormat="1" applyFont="1" applyBorder="1" applyAlignment="1">
      <alignment vertical="center" wrapText="1"/>
    </xf>
    <xf numFmtId="0" fontId="2" fillId="3" borderId="92" xfId="0" applyFont="1" applyFill="1" applyBorder="1" applyAlignment="1">
      <alignment horizontal="center" vertical="center" wrapText="1"/>
    </xf>
    <xf numFmtId="0" fontId="2" fillId="3" borderId="93" xfId="0" applyFont="1" applyFill="1" applyBorder="1" applyAlignment="1">
      <alignment horizontal="center" vertical="center" wrapText="1"/>
    </xf>
    <xf numFmtId="0" fontId="16" fillId="0" borderId="31" xfId="0" applyFont="1" applyBorder="1" applyAlignment="1">
      <alignment vertical="center" wrapText="1"/>
    </xf>
    <xf numFmtId="0" fontId="2" fillId="3" borderId="94" xfId="0" applyFont="1" applyFill="1" applyBorder="1" applyAlignment="1">
      <alignment horizontal="center" vertical="center" wrapText="1"/>
    </xf>
    <xf numFmtId="3" fontId="16" fillId="0" borderId="95" xfId="0" applyNumberFormat="1" applyFont="1" applyBorder="1" applyAlignment="1">
      <alignment vertical="center" wrapText="1"/>
    </xf>
    <xf numFmtId="3" fontId="16" fillId="0" borderId="52" xfId="0" applyNumberFormat="1" applyFont="1" applyBorder="1" applyAlignment="1">
      <alignment vertical="center" wrapText="1"/>
    </xf>
    <xf numFmtId="3" fontId="16" fillId="0" borderId="67" xfId="0" applyNumberFormat="1" applyFont="1" applyBorder="1" applyAlignment="1">
      <alignment vertical="center" wrapText="1"/>
    </xf>
    <xf numFmtId="0" fontId="2" fillId="3" borderId="76" xfId="0" applyFont="1" applyFill="1" applyBorder="1" applyAlignment="1">
      <alignment horizontal="left" vertical="center" wrapText="1"/>
    </xf>
    <xf numFmtId="0" fontId="14" fillId="0" borderId="30" xfId="0" applyFont="1" applyBorder="1" applyAlignment="1">
      <alignment vertical="center" wrapText="1"/>
    </xf>
    <xf numFmtId="0" fontId="14" fillId="0" borderId="33" xfId="0" applyFont="1" applyBorder="1" applyAlignment="1">
      <alignment vertical="center" wrapText="1"/>
    </xf>
    <xf numFmtId="0" fontId="14" fillId="0" borderId="35" xfId="0" applyFont="1" applyBorder="1" applyAlignment="1">
      <alignment vertical="center" wrapText="1"/>
    </xf>
    <xf numFmtId="3" fontId="14" fillId="0" borderId="87" xfId="0" applyNumberFormat="1" applyFont="1" applyBorder="1" applyAlignment="1">
      <alignment vertical="center" wrapText="1"/>
    </xf>
    <xf numFmtId="3" fontId="14" fillId="0" borderId="23" xfId="0" applyNumberFormat="1" applyFont="1" applyBorder="1" applyAlignment="1">
      <alignment vertical="center" wrapText="1"/>
    </xf>
    <xf numFmtId="3" fontId="14" fillId="0" borderId="88" xfId="0" applyNumberFormat="1" applyFont="1" applyBorder="1" applyAlignment="1">
      <alignment vertical="center" wrapText="1"/>
    </xf>
    <xf numFmtId="0" fontId="14" fillId="0" borderId="12" xfId="0" applyFont="1" applyBorder="1" applyAlignment="1">
      <alignment horizontal="right" vertical="center" wrapText="1"/>
    </xf>
    <xf numFmtId="3" fontId="14" fillId="0" borderId="64" xfId="0" applyNumberFormat="1" applyFont="1" applyBorder="1" applyAlignment="1">
      <alignment vertical="center" wrapText="1"/>
    </xf>
    <xf numFmtId="3" fontId="14" fillId="0" borderId="68" xfId="0" applyNumberFormat="1" applyFont="1" applyBorder="1" applyAlignment="1">
      <alignment vertical="center" wrapText="1"/>
    </xf>
    <xf numFmtId="3" fontId="14" fillId="0" borderId="45" xfId="0" applyNumberFormat="1" applyFont="1" applyBorder="1" applyAlignment="1">
      <alignment vertical="center" wrapText="1"/>
    </xf>
    <xf numFmtId="0" fontId="2" fillId="3" borderId="96" xfId="0" applyFont="1" applyFill="1" applyBorder="1" applyAlignment="1">
      <alignment horizontal="left" vertical="center" wrapText="1"/>
    </xf>
    <xf numFmtId="0" fontId="2" fillId="3" borderId="97" xfId="0" applyFont="1" applyFill="1" applyBorder="1" applyAlignment="1">
      <alignment horizontal="left" vertical="center" wrapText="1"/>
    </xf>
    <xf numFmtId="0" fontId="14" fillId="3" borderId="95" xfId="0" applyFont="1" applyFill="1" applyBorder="1"/>
    <xf numFmtId="3" fontId="14" fillId="0" borderId="98" xfId="0" applyNumberFormat="1" applyFont="1" applyBorder="1" applyAlignment="1">
      <alignment vertical="center" wrapText="1"/>
    </xf>
    <xf numFmtId="3" fontId="14" fillId="0" borderId="99" xfId="0" applyNumberFormat="1" applyFont="1" applyBorder="1" applyAlignment="1">
      <alignment vertical="center" wrapText="1"/>
    </xf>
    <xf numFmtId="3" fontId="14" fillId="0" borderId="100" xfId="0" applyNumberFormat="1" applyFont="1" applyBorder="1" applyAlignment="1">
      <alignment vertical="center" wrapText="1"/>
    </xf>
    <xf numFmtId="3" fontId="14" fillId="0" borderId="56" xfId="0" applyNumberFormat="1" applyFont="1" applyBorder="1" applyAlignment="1">
      <alignment vertical="center" wrapText="1"/>
    </xf>
    <xf numFmtId="3" fontId="14" fillId="0" borderId="58" xfId="0" applyNumberFormat="1" applyFont="1" applyBorder="1" applyAlignment="1">
      <alignment vertical="center" wrapText="1"/>
    </xf>
    <xf numFmtId="3" fontId="14" fillId="0" borderId="59" xfId="0" applyNumberFormat="1" applyFont="1" applyBorder="1" applyAlignment="1">
      <alignment vertical="center" wrapText="1"/>
    </xf>
    <xf numFmtId="3" fontId="14" fillId="0" borderId="61" xfId="0" applyNumberFormat="1" applyFont="1" applyBorder="1" applyAlignment="1">
      <alignment vertical="center" wrapText="1"/>
    </xf>
    <xf numFmtId="3" fontId="14" fillId="0" borderId="62" xfId="0" applyNumberFormat="1" applyFont="1" applyBorder="1" applyAlignment="1">
      <alignment vertical="center" wrapText="1"/>
    </xf>
    <xf numFmtId="3" fontId="14" fillId="0" borderId="101" xfId="0" applyNumberFormat="1" applyFont="1" applyBorder="1" applyAlignment="1">
      <alignment vertical="center" wrapText="1"/>
    </xf>
    <xf numFmtId="3" fontId="14" fillId="0" borderId="102" xfId="0" applyNumberFormat="1" applyFont="1" applyBorder="1" applyAlignment="1">
      <alignment vertical="center" wrapText="1"/>
    </xf>
    <xf numFmtId="3" fontId="14" fillId="0" borderId="63" xfId="0" applyNumberFormat="1" applyFont="1" applyBorder="1" applyAlignment="1">
      <alignment vertical="center" wrapText="1"/>
    </xf>
    <xf numFmtId="3" fontId="14" fillId="0" borderId="66" xfId="0" applyNumberFormat="1" applyFont="1" applyBorder="1" applyAlignment="1">
      <alignment vertical="center" wrapText="1"/>
    </xf>
    <xf numFmtId="3" fontId="14" fillId="0" borderId="103" xfId="0" applyNumberFormat="1" applyFont="1" applyBorder="1" applyAlignment="1">
      <alignment vertical="center" wrapText="1"/>
    </xf>
    <xf numFmtId="3" fontId="14" fillId="0" borderId="60" xfId="0" applyNumberFormat="1" applyFont="1" applyBorder="1" applyAlignment="1">
      <alignment vertical="center" wrapText="1"/>
    </xf>
    <xf numFmtId="3" fontId="14" fillId="0" borderId="30" xfId="0" applyNumberFormat="1" applyFont="1" applyBorder="1" applyAlignment="1">
      <alignment vertical="center" wrapText="1"/>
    </xf>
    <xf numFmtId="0" fontId="14" fillId="3" borderId="104" xfId="0" applyFont="1" applyFill="1" applyBorder="1"/>
    <xf numFmtId="0" fontId="14" fillId="3" borderId="90" xfId="0" applyFont="1" applyFill="1" applyBorder="1"/>
    <xf numFmtId="0" fontId="14" fillId="3" borderId="91" xfId="0" applyFont="1" applyFill="1" applyBorder="1"/>
    <xf numFmtId="0" fontId="2" fillId="3" borderId="105" xfId="0" applyFont="1" applyFill="1" applyBorder="1" applyAlignment="1">
      <alignment horizontal="center" vertical="center" wrapText="1"/>
    </xf>
    <xf numFmtId="0" fontId="2" fillId="3" borderId="109" xfId="0" applyFont="1" applyFill="1" applyBorder="1" applyAlignment="1">
      <alignment horizontal="center" vertical="center" wrapText="1"/>
    </xf>
    <xf numFmtId="0" fontId="2" fillId="3" borderId="110" xfId="0" applyFont="1" applyFill="1" applyBorder="1" applyAlignment="1">
      <alignment horizontal="center" vertical="center" wrapText="1"/>
    </xf>
    <xf numFmtId="0" fontId="2" fillId="3" borderId="111" xfId="0" applyFont="1" applyFill="1" applyBorder="1" applyAlignment="1">
      <alignment horizontal="center" vertical="center" wrapText="1"/>
    </xf>
    <xf numFmtId="0" fontId="14" fillId="0" borderId="112" xfId="0" applyFont="1" applyBorder="1" applyAlignment="1">
      <alignment vertical="center" wrapText="1"/>
    </xf>
    <xf numFmtId="0" fontId="14" fillId="0" borderId="57" xfId="0" applyFont="1" applyBorder="1" applyAlignment="1">
      <alignment vertical="center" wrapText="1"/>
    </xf>
    <xf numFmtId="0" fontId="14" fillId="0" borderId="63" xfId="0" applyFont="1" applyBorder="1" applyAlignment="1">
      <alignment vertical="center" wrapText="1"/>
    </xf>
    <xf numFmtId="0" fontId="14" fillId="0" borderId="66" xfId="0" applyFont="1" applyBorder="1" applyAlignment="1">
      <alignment vertical="center" wrapText="1"/>
    </xf>
    <xf numFmtId="0" fontId="14" fillId="0" borderId="56" xfId="0" applyFont="1" applyBorder="1" applyAlignment="1">
      <alignment vertical="center" wrapText="1"/>
    </xf>
    <xf numFmtId="0" fontId="14" fillId="0" borderId="58" xfId="0" applyFont="1" applyBorder="1" applyAlignment="1">
      <alignment vertical="center" wrapText="1"/>
    </xf>
    <xf numFmtId="0" fontId="14" fillId="0" borderId="59" xfId="0" applyFont="1" applyBorder="1" applyAlignment="1">
      <alignment vertical="center" wrapText="1"/>
    </xf>
    <xf numFmtId="0" fontId="14" fillId="0" borderId="113" xfId="0" applyFont="1" applyBorder="1" applyAlignment="1">
      <alignment vertical="center" wrapText="1"/>
    </xf>
    <xf numFmtId="0" fontId="14" fillId="0" borderId="61" xfId="0" applyFont="1" applyBorder="1" applyAlignment="1">
      <alignment vertical="center" wrapText="1"/>
    </xf>
    <xf numFmtId="0" fontId="14" fillId="0" borderId="62" xfId="0" applyFont="1" applyBorder="1" applyAlignment="1">
      <alignment vertical="center" wrapText="1"/>
    </xf>
    <xf numFmtId="0" fontId="2" fillId="3" borderId="114" xfId="0" applyFont="1" applyFill="1" applyBorder="1" applyAlignment="1">
      <alignment horizontal="left" vertical="center" wrapText="1"/>
    </xf>
    <xf numFmtId="0" fontId="2" fillId="3" borderId="115" xfId="0" applyFont="1" applyFill="1" applyBorder="1" applyAlignment="1">
      <alignment horizontal="left" vertical="center" wrapText="1"/>
    </xf>
    <xf numFmtId="0" fontId="2" fillId="3" borderId="116" xfId="0" applyFont="1" applyFill="1" applyBorder="1" applyAlignment="1">
      <alignment horizontal="left" vertical="center" wrapText="1"/>
    </xf>
    <xf numFmtId="3" fontId="14" fillId="0" borderId="12" xfId="0" applyNumberFormat="1" applyFont="1" applyBorder="1" applyAlignment="1">
      <alignment horizontal="right" vertical="center" wrapText="1"/>
    </xf>
    <xf numFmtId="0" fontId="14" fillId="0" borderId="98" xfId="0" applyFont="1" applyBorder="1" applyAlignment="1">
      <alignment vertical="center" wrapText="1"/>
    </xf>
    <xf numFmtId="0" fontId="14" fillId="0" borderId="99" xfId="0" applyFont="1" applyBorder="1" applyAlignment="1">
      <alignment vertical="center" wrapText="1"/>
    </xf>
    <xf numFmtId="0" fontId="14" fillId="0" borderId="100" xfId="0" applyFont="1" applyBorder="1" applyAlignment="1">
      <alignment vertical="center" wrapText="1"/>
    </xf>
    <xf numFmtId="3" fontId="14" fillId="0" borderId="56" xfId="0" applyNumberFormat="1" applyFont="1" applyBorder="1" applyAlignment="1">
      <alignment horizontal="right" vertical="center" wrapText="1"/>
    </xf>
    <xf numFmtId="3" fontId="14" fillId="0" borderId="117" xfId="0" applyNumberFormat="1" applyFont="1" applyBorder="1" applyAlignment="1">
      <alignment vertical="center" wrapText="1"/>
    </xf>
    <xf numFmtId="3" fontId="14" fillId="0" borderId="118" xfId="0" applyNumberFormat="1" applyFont="1" applyBorder="1" applyAlignment="1">
      <alignment vertical="center" wrapText="1"/>
    </xf>
    <xf numFmtId="3" fontId="14" fillId="0" borderId="119" xfId="0" applyNumberFormat="1" applyFont="1" applyBorder="1" applyAlignment="1">
      <alignment vertical="center" wrapText="1"/>
    </xf>
    <xf numFmtId="3" fontId="14" fillId="0" borderId="120" xfId="0" applyNumberFormat="1" applyFont="1" applyBorder="1" applyAlignment="1">
      <alignment vertical="center" wrapText="1"/>
    </xf>
    <xf numFmtId="3" fontId="14" fillId="0" borderId="121" xfId="0" applyNumberFormat="1" applyFont="1" applyBorder="1" applyAlignment="1">
      <alignment vertical="center" wrapText="1"/>
    </xf>
    <xf numFmtId="3" fontId="0" fillId="0" borderId="0" xfId="0" applyNumberFormat="1"/>
    <xf numFmtId="0" fontId="2" fillId="3" borderId="122" xfId="0" applyFont="1" applyFill="1" applyBorder="1" applyAlignment="1">
      <alignment horizontal="left" vertical="center" wrapText="1"/>
    </xf>
    <xf numFmtId="0" fontId="2" fillId="3" borderId="123" xfId="0" applyFont="1" applyFill="1" applyBorder="1" applyAlignment="1">
      <alignment horizontal="left" vertical="center" wrapText="1"/>
    </xf>
    <xf numFmtId="0" fontId="2" fillId="3" borderId="124" xfId="0" applyFont="1" applyFill="1" applyBorder="1" applyAlignment="1">
      <alignment horizontal="left" vertical="center" wrapText="1"/>
    </xf>
    <xf numFmtId="3" fontId="14" fillId="0" borderId="44" xfId="0" applyNumberFormat="1" applyFont="1" applyBorder="1" applyAlignment="1">
      <alignment vertical="center" wrapText="1"/>
    </xf>
    <xf numFmtId="0" fontId="14" fillId="0" borderId="101" xfId="0" applyFont="1" applyBorder="1" applyAlignment="1">
      <alignment vertical="center" wrapText="1"/>
    </xf>
    <xf numFmtId="0" fontId="14" fillId="0" borderId="42" xfId="0" applyFont="1" applyBorder="1" applyAlignment="1">
      <alignment vertical="center" wrapText="1"/>
    </xf>
    <xf numFmtId="0" fontId="2" fillId="3" borderId="126" xfId="0" applyFont="1" applyFill="1" applyBorder="1" applyAlignment="1">
      <alignment horizontal="left" vertical="center" wrapText="1"/>
    </xf>
    <xf numFmtId="3" fontId="14" fillId="0" borderId="95" xfId="0" applyNumberFormat="1" applyFont="1" applyBorder="1" applyAlignment="1">
      <alignment vertical="center" wrapText="1"/>
    </xf>
    <xf numFmtId="3" fontId="14" fillId="0" borderId="127" xfId="0" applyNumberFormat="1" applyFont="1" applyBorder="1" applyAlignment="1">
      <alignment vertical="center" wrapText="1"/>
    </xf>
    <xf numFmtId="0" fontId="2" fillId="8" borderId="97" xfId="0" applyFont="1" applyFill="1" applyBorder="1" applyAlignment="1">
      <alignment horizontal="left" vertical="center" wrapText="1"/>
    </xf>
    <xf numFmtId="3" fontId="14" fillId="8" borderId="56" xfId="0" applyNumberFormat="1" applyFont="1" applyFill="1" applyBorder="1" applyAlignment="1">
      <alignment vertical="center" wrapText="1"/>
    </xf>
    <xf numFmtId="3" fontId="14" fillId="8" borderId="2" xfId="0" applyNumberFormat="1" applyFont="1" applyFill="1" applyBorder="1" applyAlignment="1">
      <alignment vertical="center" wrapText="1"/>
    </xf>
    <xf numFmtId="3" fontId="14" fillId="8" borderId="58" xfId="0" applyNumberFormat="1" applyFont="1" applyFill="1" applyBorder="1" applyAlignment="1">
      <alignment vertical="center" wrapText="1"/>
    </xf>
    <xf numFmtId="0" fontId="14" fillId="8" borderId="52" xfId="0" applyFont="1" applyFill="1" applyBorder="1"/>
    <xf numFmtId="0" fontId="14" fillId="8" borderId="29" xfId="0" applyFont="1" applyFill="1" applyBorder="1"/>
    <xf numFmtId="0" fontId="14" fillId="8" borderId="34" xfId="0" applyFont="1" applyFill="1" applyBorder="1"/>
    <xf numFmtId="3" fontId="14" fillId="8" borderId="30" xfId="0" applyNumberFormat="1" applyFont="1" applyFill="1" applyBorder="1" applyAlignment="1">
      <alignment vertical="center" wrapText="1"/>
    </xf>
    <xf numFmtId="3" fontId="14" fillId="8" borderId="31" xfId="0" applyNumberFormat="1" applyFont="1" applyFill="1" applyBorder="1" applyAlignment="1">
      <alignment vertical="center" wrapText="1"/>
    </xf>
    <xf numFmtId="3" fontId="14" fillId="8" borderId="32" xfId="0" applyNumberFormat="1" applyFont="1" applyFill="1" applyBorder="1" applyAlignment="1">
      <alignment vertical="center" wrapText="1"/>
    </xf>
    <xf numFmtId="0" fontId="14" fillId="8" borderId="95" xfId="0" applyFont="1" applyFill="1" applyBorder="1"/>
    <xf numFmtId="0" fontId="14" fillId="8" borderId="31" xfId="0" applyFont="1" applyFill="1" applyBorder="1"/>
    <xf numFmtId="0" fontId="14" fillId="8" borderId="32" xfId="0" applyFont="1" applyFill="1" applyBorder="1"/>
    <xf numFmtId="3" fontId="14" fillId="8" borderId="33" xfId="0" applyNumberFormat="1" applyFont="1" applyFill="1" applyBorder="1" applyAlignment="1">
      <alignment vertical="center" wrapText="1"/>
    </xf>
    <xf numFmtId="3" fontId="14" fillId="8" borderId="29" xfId="0" applyNumberFormat="1" applyFont="1" applyFill="1" applyBorder="1" applyAlignment="1">
      <alignment vertical="center" wrapText="1"/>
    </xf>
    <xf numFmtId="3" fontId="14" fillId="8" borderId="34" xfId="0" applyNumberFormat="1" applyFont="1" applyFill="1" applyBorder="1" applyAlignment="1">
      <alignment vertical="center" wrapText="1"/>
    </xf>
    <xf numFmtId="3" fontId="14" fillId="0" borderId="125" xfId="0" applyNumberFormat="1" applyFont="1" applyBorder="1" applyAlignment="1">
      <alignment vertical="center" wrapText="1"/>
    </xf>
    <xf numFmtId="3" fontId="14" fillId="0" borderId="128" xfId="0" applyNumberFormat="1" applyFont="1" applyBorder="1" applyAlignment="1">
      <alignment vertical="center" wrapText="1"/>
    </xf>
    <xf numFmtId="0" fontId="0" fillId="0" borderId="129" xfId="0" applyBorder="1"/>
    <xf numFmtId="0" fontId="6" fillId="9" borderId="13" xfId="0" applyFont="1" applyFill="1" applyBorder="1"/>
    <xf numFmtId="0" fontId="7" fillId="9" borderId="13" xfId="0" applyFont="1" applyFill="1" applyBorder="1"/>
    <xf numFmtId="0" fontId="3" fillId="3" borderId="23" xfId="0" applyFont="1" applyFill="1" applyBorder="1" applyAlignment="1">
      <alignment horizontal="right" vertical="center" wrapText="1"/>
    </xf>
    <xf numFmtId="0" fontId="3" fillId="3" borderId="88" xfId="0" applyFont="1" applyFill="1" applyBorder="1" applyAlignment="1">
      <alignment horizontal="right" vertical="center" wrapText="1"/>
    </xf>
    <xf numFmtId="0" fontId="0" fillId="3" borderId="29" xfId="0" applyFill="1" applyBorder="1"/>
    <xf numFmtId="0" fontId="2" fillId="3" borderId="130" xfId="0" applyFont="1" applyFill="1" applyBorder="1" applyAlignment="1">
      <alignment horizontal="center" vertical="center" wrapText="1"/>
    </xf>
    <xf numFmtId="0" fontId="2" fillId="3" borderId="134" xfId="0" applyFont="1" applyFill="1" applyBorder="1" applyAlignment="1">
      <alignment horizontal="center" vertical="center" wrapText="1"/>
    </xf>
    <xf numFmtId="0" fontId="2" fillId="3" borderId="135" xfId="0" applyFont="1" applyFill="1" applyBorder="1" applyAlignment="1">
      <alignment horizontal="center" vertical="center" wrapText="1"/>
    </xf>
    <xf numFmtId="0" fontId="0" fillId="3" borderId="33" xfId="0" applyFill="1" applyBorder="1"/>
    <xf numFmtId="0" fontId="0" fillId="3" borderId="34" xfId="0" applyFill="1" applyBorder="1"/>
    <xf numFmtId="0" fontId="2" fillId="3" borderId="132" xfId="0" applyFont="1" applyFill="1" applyBorder="1" applyAlignment="1">
      <alignment vertical="center" wrapText="1"/>
    </xf>
    <xf numFmtId="0" fontId="2" fillId="3" borderId="133" xfId="0" applyFont="1" applyFill="1" applyBorder="1" applyAlignment="1">
      <alignment vertical="center" wrapText="1"/>
    </xf>
    <xf numFmtId="0" fontId="2" fillId="3" borderId="131" xfId="0" applyFont="1" applyFill="1" applyBorder="1" applyAlignment="1">
      <alignment vertical="top"/>
    </xf>
    <xf numFmtId="0" fontId="14" fillId="0" borderId="23" xfId="0" applyFont="1" applyBorder="1" applyAlignment="1">
      <alignment vertical="center" wrapText="1"/>
    </xf>
    <xf numFmtId="0" fontId="14" fillId="0" borderId="88" xfId="0" applyFont="1" applyBorder="1" applyAlignment="1">
      <alignment vertical="center" wrapText="1"/>
    </xf>
    <xf numFmtId="0" fontId="16" fillId="0" borderId="23" xfId="0" applyFont="1" applyBorder="1" applyAlignment="1">
      <alignment vertical="center" wrapText="1"/>
    </xf>
    <xf numFmtId="0" fontId="16" fillId="0" borderId="88" xfId="0" applyFont="1" applyBorder="1" applyAlignment="1">
      <alignment vertical="center" wrapText="1"/>
    </xf>
    <xf numFmtId="0" fontId="16" fillId="0" borderId="87" xfId="0" applyFont="1" applyBorder="1" applyAlignment="1">
      <alignment vertical="center" wrapText="1"/>
    </xf>
    <xf numFmtId="0" fontId="2" fillId="3" borderId="15" xfId="0" applyFont="1" applyFill="1" applyBorder="1" applyAlignment="1">
      <alignment vertical="top"/>
    </xf>
    <xf numFmtId="0" fontId="2" fillId="3" borderId="21" xfId="0" applyFont="1" applyFill="1" applyBorder="1" applyAlignment="1">
      <alignment vertical="center" wrapText="1"/>
    </xf>
    <xf numFmtId="0" fontId="2" fillId="3" borderId="16" xfId="0" applyFont="1" applyFill="1" applyBorder="1" applyAlignment="1">
      <alignment vertical="center" wrapText="1"/>
    </xf>
    <xf numFmtId="0" fontId="0" fillId="3" borderId="30" xfId="0" applyFill="1" applyBorder="1"/>
    <xf numFmtId="0" fontId="0" fillId="3" borderId="31" xfId="0" applyFill="1" applyBorder="1"/>
    <xf numFmtId="0" fontId="0" fillId="3" borderId="32" xfId="0" applyFill="1" applyBorder="1"/>
    <xf numFmtId="0" fontId="14" fillId="0" borderId="87" xfId="0" applyFont="1" applyBorder="1" applyAlignment="1">
      <alignment vertical="center" wrapText="1"/>
    </xf>
    <xf numFmtId="0" fontId="14" fillId="0" borderId="82" xfId="0" applyFont="1" applyBorder="1" applyAlignment="1">
      <alignment vertical="center" wrapText="1"/>
    </xf>
    <xf numFmtId="0" fontId="14" fillId="0" borderId="76" xfId="0" applyFont="1" applyBorder="1" applyAlignment="1">
      <alignment vertical="center" wrapText="1"/>
    </xf>
    <xf numFmtId="0" fontId="14" fillId="0" borderId="83" xfId="0" applyFont="1" applyBorder="1" applyAlignment="1">
      <alignment vertical="center" wrapText="1"/>
    </xf>
    <xf numFmtId="0" fontId="2" fillId="3" borderId="139" xfId="0" applyFont="1" applyFill="1" applyBorder="1" applyAlignment="1">
      <alignment horizontal="center" vertical="center" wrapText="1"/>
    </xf>
    <xf numFmtId="0" fontId="14" fillId="0" borderId="68" xfId="0" applyFont="1" applyBorder="1" applyAlignment="1">
      <alignment vertical="center" wrapText="1"/>
    </xf>
    <xf numFmtId="0" fontId="2" fillId="3" borderId="140" xfId="0" applyFont="1" applyFill="1" applyBorder="1" applyAlignment="1">
      <alignment horizontal="center" vertical="center" wrapText="1"/>
    </xf>
    <xf numFmtId="0" fontId="14" fillId="0" borderId="127" xfId="0" applyFont="1" applyBorder="1" applyAlignment="1">
      <alignment vertical="center" wrapText="1"/>
    </xf>
    <xf numFmtId="0" fontId="14" fillId="0" borderId="103" xfId="0" applyFont="1" applyBorder="1" applyAlignment="1">
      <alignment vertical="center" wrapText="1"/>
    </xf>
    <xf numFmtId="0" fontId="2" fillId="3" borderId="143" xfId="0" applyFont="1" applyFill="1" applyBorder="1" applyAlignment="1">
      <alignment horizontal="center" vertical="center" wrapText="1"/>
    </xf>
    <xf numFmtId="0" fontId="14" fillId="0" borderId="45" xfId="0" applyFont="1" applyBorder="1" applyAlignment="1">
      <alignment vertical="center" wrapText="1"/>
    </xf>
    <xf numFmtId="0" fontId="0" fillId="5" borderId="30" xfId="0" applyFill="1" applyBorder="1"/>
    <xf numFmtId="0" fontId="0" fillId="5" borderId="31" xfId="0" applyFill="1" applyBorder="1"/>
    <xf numFmtId="0" fontId="0" fillId="5" borderId="32" xfId="0" applyFill="1" applyBorder="1"/>
    <xf numFmtId="0" fontId="14" fillId="5" borderId="98" xfId="0" applyFont="1" applyFill="1" applyBorder="1" applyAlignment="1">
      <alignment vertical="center" wrapText="1"/>
    </xf>
    <xf numFmtId="0" fontId="14" fillId="5" borderId="99" xfId="0" applyFont="1" applyFill="1" applyBorder="1" applyAlignment="1">
      <alignment vertical="center" wrapText="1"/>
    </xf>
    <xf numFmtId="0" fontId="14" fillId="5" borderId="127" xfId="0" applyFont="1" applyFill="1" applyBorder="1" applyAlignment="1">
      <alignment vertical="center" wrapText="1"/>
    </xf>
    <xf numFmtId="0" fontId="0" fillId="5" borderId="29" xfId="0" applyFill="1" applyBorder="1"/>
    <xf numFmtId="0" fontId="2" fillId="5" borderId="76" xfId="0" applyFont="1" applyFill="1" applyBorder="1" applyAlignment="1">
      <alignment horizontal="left" vertical="center" wrapText="1"/>
    </xf>
    <xf numFmtId="0" fontId="14" fillId="5" borderId="63" xfId="0" applyFont="1" applyFill="1" applyBorder="1" applyAlignment="1">
      <alignment vertical="center" wrapText="1"/>
    </xf>
    <xf numFmtId="0" fontId="14" fillId="5" borderId="65" xfId="0" applyFont="1" applyFill="1" applyBorder="1" applyAlignment="1">
      <alignment vertical="center" wrapText="1"/>
    </xf>
    <xf numFmtId="0" fontId="0" fillId="5" borderId="33" xfId="0" applyFill="1" applyBorder="1"/>
    <xf numFmtId="0" fontId="0" fillId="5" borderId="34" xfId="0" applyFill="1" applyBorder="1"/>
    <xf numFmtId="0" fontId="14" fillId="5" borderId="68" xfId="0" applyFont="1" applyFill="1" applyBorder="1" applyAlignment="1">
      <alignment vertical="center" wrapText="1"/>
    </xf>
    <xf numFmtId="0" fontId="14" fillId="5" borderId="59" xfId="0" applyFont="1" applyFill="1" applyBorder="1" applyAlignment="1">
      <alignment vertical="center" wrapText="1"/>
    </xf>
    <xf numFmtId="0" fontId="14" fillId="5" borderId="61" xfId="0" applyFont="1" applyFill="1" applyBorder="1" applyAlignment="1">
      <alignment vertical="center" wrapText="1"/>
    </xf>
    <xf numFmtId="0" fontId="14" fillId="5" borderId="103" xfId="0" applyFont="1" applyFill="1" applyBorder="1" applyAlignment="1">
      <alignment vertical="center" wrapText="1"/>
    </xf>
    <xf numFmtId="0" fontId="0" fillId="5" borderId="35" xfId="0" applyFill="1" applyBorder="1"/>
    <xf numFmtId="0" fontId="0" fillId="5" borderId="36" xfId="0" applyFill="1" applyBorder="1"/>
    <xf numFmtId="0" fontId="0" fillId="5" borderId="37" xfId="0" applyFill="1" applyBorder="1"/>
    <xf numFmtId="0" fontId="0" fillId="0" borderId="33" xfId="0" applyBorder="1"/>
    <xf numFmtId="0" fontId="0" fillId="0" borderId="29" xfId="0" applyBorder="1"/>
    <xf numFmtId="0" fontId="0" fillId="0" borderId="34" xfId="0" applyBorder="1"/>
    <xf numFmtId="0" fontId="2" fillId="3" borderId="93"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14" fillId="2" borderId="38" xfId="0" applyFont="1" applyFill="1" applyBorder="1" applyAlignment="1">
      <alignment vertical="center" wrapText="1"/>
    </xf>
    <xf numFmtId="0" fontId="0" fillId="2" borderId="15" xfId="0" applyFill="1" applyBorder="1" applyAlignment="1">
      <alignment wrapText="1"/>
    </xf>
    <xf numFmtId="0" fontId="0" fillId="2" borderId="21" xfId="0" applyFill="1" applyBorder="1" applyAlignment="1">
      <alignment wrapText="1"/>
    </xf>
    <xf numFmtId="0" fontId="0" fillId="2" borderId="16" xfId="0" applyFill="1" applyBorder="1" applyAlignment="1">
      <alignment wrapText="1"/>
    </xf>
    <xf numFmtId="3" fontId="14" fillId="5" borderId="29" xfId="0" applyNumberFormat="1" applyFont="1" applyFill="1" applyBorder="1" applyAlignment="1">
      <alignment vertical="center" wrapText="1"/>
    </xf>
    <xf numFmtId="3" fontId="14" fillId="5" borderId="76" xfId="0" applyNumberFormat="1" applyFont="1" applyFill="1" applyBorder="1" applyAlignment="1">
      <alignment vertical="center" wrapText="1"/>
    </xf>
    <xf numFmtId="0" fontId="14" fillId="5" borderId="33" xfId="0" applyFont="1" applyFill="1" applyBorder="1"/>
    <xf numFmtId="0" fontId="14" fillId="5" borderId="29" xfId="0" applyFont="1" applyFill="1" applyBorder="1"/>
    <xf numFmtId="0" fontId="14" fillId="5" borderId="34" xfId="0" applyFont="1" applyFill="1" applyBorder="1"/>
    <xf numFmtId="0" fontId="2" fillId="5" borderId="97" xfId="0" applyFont="1" applyFill="1" applyBorder="1" applyAlignment="1">
      <alignment horizontal="left" vertical="center" wrapText="1"/>
    </xf>
    <xf numFmtId="0" fontId="0" fillId="0" borderId="31" xfId="0" applyBorder="1"/>
    <xf numFmtId="0" fontId="0" fillId="0" borderId="32" xfId="0" applyBorder="1"/>
    <xf numFmtId="0" fontId="0" fillId="0" borderId="30" xfId="0" applyBorder="1"/>
    <xf numFmtId="0" fontId="0" fillId="0" borderId="36" xfId="0" applyBorder="1"/>
    <xf numFmtId="3" fontId="0" fillId="0" borderId="15" xfId="0" applyNumberFormat="1" applyBorder="1"/>
    <xf numFmtId="0" fontId="17" fillId="3" borderId="0" xfId="0" applyFont="1" applyFill="1" applyAlignment="1">
      <alignment wrapText="1"/>
    </xf>
    <xf numFmtId="0" fontId="0" fillId="0" borderId="21" xfId="0"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8" xfId="0" applyBorder="1" applyAlignment="1">
      <alignment wrapText="1"/>
    </xf>
    <xf numFmtId="0" fontId="0" fillId="0" borderId="20" xfId="0" applyBorder="1" applyAlignment="1">
      <alignment wrapText="1"/>
    </xf>
    <xf numFmtId="0" fontId="0" fillId="0" borderId="144" xfId="0" applyBorder="1"/>
    <xf numFmtId="0" fontId="2" fillId="3" borderId="13"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16" xfId="0" applyFill="1" applyBorder="1" applyAlignment="1">
      <alignment horizontal="center" vertical="center" wrapText="1"/>
    </xf>
    <xf numFmtId="3" fontId="0" fillId="0" borderId="0" xfId="0" applyNumberFormat="1" applyAlignment="1">
      <alignment horizontal="center" vertical="center"/>
    </xf>
    <xf numFmtId="3" fontId="0" fillId="0" borderId="18" xfId="0" applyNumberFormat="1" applyBorder="1" applyAlignment="1">
      <alignment horizontal="center" vertical="center"/>
    </xf>
    <xf numFmtId="3" fontId="0" fillId="0" borderId="21" xfId="0" applyNumberFormat="1" applyBorder="1" applyAlignment="1">
      <alignment horizontal="center" vertical="center"/>
    </xf>
    <xf numFmtId="3" fontId="0" fillId="0" borderId="16" xfId="0" applyNumberFormat="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164" fontId="0" fillId="0" borderId="15" xfId="0" applyNumberFormat="1" applyBorder="1" applyAlignment="1">
      <alignment horizontal="center"/>
    </xf>
    <xf numFmtId="164" fontId="0" fillId="0" borderId="21" xfId="0" applyNumberFormat="1" applyBorder="1" applyAlignment="1">
      <alignment horizontal="center"/>
    </xf>
    <xf numFmtId="164" fontId="0" fillId="0" borderId="16"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64" fontId="0" fillId="0" borderId="19" xfId="0" applyNumberFormat="1" applyBorder="1" applyAlignment="1">
      <alignment horizontal="center"/>
    </xf>
    <xf numFmtId="164" fontId="0" fillId="0" borderId="28" xfId="0" applyNumberFormat="1" applyBorder="1" applyAlignment="1">
      <alignment horizontal="center"/>
    </xf>
    <xf numFmtId="164" fontId="0" fillId="0" borderId="20" xfId="0" applyNumberFormat="1" applyBorder="1" applyAlignment="1">
      <alignment horizontal="center"/>
    </xf>
    <xf numFmtId="0" fontId="0" fillId="0" borderId="0" xfId="0" applyAlignment="1">
      <alignment horizontal="center" wrapText="1"/>
    </xf>
    <xf numFmtId="0" fontId="0" fillId="2" borderId="15" xfId="0" applyFill="1" applyBorder="1" applyAlignment="1">
      <alignment horizontal="center" wrapText="1"/>
    </xf>
    <xf numFmtId="0" fontId="0" fillId="2" borderId="21" xfId="0" applyFill="1" applyBorder="1" applyAlignment="1">
      <alignment horizontal="center" wrapText="1"/>
    </xf>
    <xf numFmtId="0" fontId="0" fillId="2" borderId="16" xfId="0" applyFill="1" applyBorder="1" applyAlignment="1">
      <alignment horizontal="center" wrapText="1"/>
    </xf>
    <xf numFmtId="0" fontId="0" fillId="2" borderId="17" xfId="0" applyFill="1" applyBorder="1" applyAlignment="1">
      <alignment horizontal="center" wrapText="1"/>
    </xf>
    <xf numFmtId="0" fontId="0" fillId="2" borderId="0" xfId="0" applyFill="1" applyAlignment="1">
      <alignment horizontal="center" wrapText="1"/>
    </xf>
    <xf numFmtId="0" fontId="0" fillId="2" borderId="18" xfId="0" applyFill="1" applyBorder="1" applyAlignment="1">
      <alignment horizontal="center" wrapText="1"/>
    </xf>
    <xf numFmtId="0" fontId="0" fillId="2" borderId="13" xfId="0" applyFill="1" applyBorder="1" applyAlignment="1">
      <alignment horizontal="center" wrapText="1"/>
    </xf>
    <xf numFmtId="0" fontId="0" fillId="2" borderId="22" xfId="0" applyFill="1" applyBorder="1" applyAlignment="1">
      <alignment horizontal="center" wrapText="1"/>
    </xf>
    <xf numFmtId="0" fontId="0" fillId="2" borderId="14" xfId="0" applyFill="1" applyBorder="1" applyAlignment="1">
      <alignment horizontal="center" wrapText="1"/>
    </xf>
    <xf numFmtId="0" fontId="0" fillId="0" borderId="0" xfId="0" applyAlignment="1">
      <alignment horizontal="left" wrapText="1"/>
    </xf>
    <xf numFmtId="3" fontId="0" fillId="0" borderId="17" xfId="0" applyNumberFormat="1" applyBorder="1" applyAlignment="1">
      <alignment horizontal="center" vertical="center"/>
    </xf>
    <xf numFmtId="0" fontId="0" fillId="2" borderId="15" xfId="0" applyFill="1" applyBorder="1" applyAlignment="1">
      <alignment horizontal="center" vertical="center" wrapText="1"/>
    </xf>
    <xf numFmtId="3" fontId="0" fillId="0" borderId="15" xfId="0" applyNumberFormat="1" applyBorder="1" applyAlignment="1">
      <alignment horizontal="center" vertical="center"/>
    </xf>
    <xf numFmtId="164" fontId="0" fillId="0" borderId="0" xfId="0" applyNumberFormat="1" applyAlignment="1">
      <alignment horizontal="center"/>
    </xf>
    <xf numFmtId="164" fontId="0" fillId="0" borderId="0" xfId="0" applyNumberFormat="1" applyAlignment="1">
      <alignment horizontal="center" wrapText="1"/>
    </xf>
    <xf numFmtId="3" fontId="0" fillId="0" borderId="17" xfId="0" applyNumberFormat="1" applyBorder="1" applyAlignment="1">
      <alignment horizontal="right" vertical="center"/>
    </xf>
    <xf numFmtId="3" fontId="0" fillId="0" borderId="0" xfId="0" applyNumberFormat="1" applyAlignment="1">
      <alignment horizontal="right" vertical="center"/>
    </xf>
    <xf numFmtId="3" fontId="0" fillId="0" borderId="18" xfId="0" applyNumberFormat="1" applyBorder="1" applyAlignment="1">
      <alignment horizontal="right" vertical="center"/>
    </xf>
    <xf numFmtId="3" fontId="0" fillId="0" borderId="19" xfId="0" applyNumberFormat="1" applyBorder="1" applyAlignment="1">
      <alignment horizontal="right" vertical="center"/>
    </xf>
    <xf numFmtId="3" fontId="0" fillId="0" borderId="28" xfId="0" applyNumberFormat="1" applyBorder="1" applyAlignment="1">
      <alignment horizontal="right" vertical="center"/>
    </xf>
    <xf numFmtId="3" fontId="0" fillId="0" borderId="20" xfId="0" applyNumberFormat="1" applyBorder="1" applyAlignment="1">
      <alignment horizontal="right" vertical="center"/>
    </xf>
    <xf numFmtId="3" fontId="0" fillId="0" borderId="15" xfId="0" applyNumberFormat="1" applyBorder="1" applyAlignment="1">
      <alignment horizontal="right" vertical="center"/>
    </xf>
    <xf numFmtId="3" fontId="0" fillId="0" borderId="21" xfId="0" applyNumberFormat="1" applyBorder="1" applyAlignment="1">
      <alignment horizontal="right" vertical="center"/>
    </xf>
    <xf numFmtId="3" fontId="0" fillId="0" borderId="16" xfId="0" applyNumberFormat="1" applyBorder="1" applyAlignment="1">
      <alignment horizontal="right" vertical="center"/>
    </xf>
    <xf numFmtId="0" fontId="6" fillId="3" borderId="15" xfId="0" applyFont="1" applyFill="1" applyBorder="1" applyAlignment="1">
      <alignment horizontal="center" wrapText="1"/>
    </xf>
    <xf numFmtId="0" fontId="6" fillId="3" borderId="21" xfId="0" applyFont="1" applyFill="1" applyBorder="1" applyAlignment="1">
      <alignment horizontal="center"/>
    </xf>
    <xf numFmtId="0" fontId="6" fillId="3" borderId="16" xfId="0" applyFont="1" applyFill="1" applyBorder="1" applyAlignment="1">
      <alignment horizontal="center"/>
    </xf>
    <xf numFmtId="0" fontId="6" fillId="7" borderId="13"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7" borderId="21"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0" xfId="0" applyFont="1" applyFill="1" applyAlignment="1">
      <alignment horizontal="center" wrapText="1"/>
    </xf>
    <xf numFmtId="0" fontId="6" fillId="7" borderId="15" xfId="0" applyFont="1" applyFill="1" applyBorder="1" applyAlignment="1">
      <alignment horizontal="center" wrapText="1"/>
    </xf>
    <xf numFmtId="0" fontId="6" fillId="7" borderId="21" xfId="0" applyFont="1" applyFill="1" applyBorder="1" applyAlignment="1">
      <alignment horizontal="center"/>
    </xf>
    <xf numFmtId="0" fontId="6" fillId="7" borderId="76" xfId="0" applyFont="1" applyFill="1" applyBorder="1" applyAlignment="1">
      <alignment horizontal="center" wrapText="1"/>
    </xf>
    <xf numFmtId="0" fontId="6" fillId="7" borderId="145" xfId="0" applyFont="1" applyFill="1" applyBorder="1" applyAlignment="1">
      <alignment horizontal="center"/>
    </xf>
    <xf numFmtId="0" fontId="6" fillId="7" borderId="52" xfId="0" applyFont="1" applyFill="1" applyBorder="1" applyAlignment="1">
      <alignment horizontal="center"/>
    </xf>
    <xf numFmtId="0" fontId="10" fillId="4" borderId="13" xfId="0" applyFont="1" applyFill="1" applyBorder="1" applyAlignment="1">
      <alignment horizontal="center"/>
    </xf>
    <xf numFmtId="0" fontId="10" fillId="4" borderId="22" xfId="0" applyFont="1" applyFill="1" applyBorder="1" applyAlignment="1">
      <alignment horizontal="center"/>
    </xf>
    <xf numFmtId="0" fontId="10" fillId="4" borderId="14" xfId="0" applyFont="1" applyFill="1" applyBorder="1" applyAlignment="1">
      <alignment horizontal="center"/>
    </xf>
    <xf numFmtId="0" fontId="2" fillId="3" borderId="13"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8" fillId="3" borderId="13" xfId="0" applyFont="1" applyFill="1" applyBorder="1" applyAlignment="1">
      <alignment horizontal="center"/>
    </xf>
    <xf numFmtId="0" fontId="8" fillId="3" borderId="22" xfId="0" applyFont="1" applyFill="1" applyBorder="1" applyAlignment="1">
      <alignment horizontal="center"/>
    </xf>
    <xf numFmtId="0" fontId="8" fillId="3" borderId="14" xfId="0" applyFont="1" applyFill="1" applyBorder="1" applyAlignment="1">
      <alignment horizontal="center"/>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2" fillId="6" borderId="19" xfId="0" applyFont="1" applyFill="1" applyBorder="1" applyAlignment="1">
      <alignment horizontal="center"/>
    </xf>
    <xf numFmtId="0" fontId="12" fillId="6" borderId="28" xfId="0" applyFont="1" applyFill="1" applyBorder="1" applyAlignment="1">
      <alignment horizontal="center"/>
    </xf>
    <xf numFmtId="0" fontId="12" fillId="6" borderId="20" xfId="0" applyFont="1" applyFill="1" applyBorder="1" applyAlignment="1">
      <alignment horizontal="center"/>
    </xf>
    <xf numFmtId="0" fontId="12" fillId="6" borderId="136" xfId="0" applyFont="1" applyFill="1" applyBorder="1" applyAlignment="1">
      <alignment horizontal="center"/>
    </xf>
    <xf numFmtId="0" fontId="12" fillId="6" borderId="137" xfId="0" applyFont="1" applyFill="1" applyBorder="1" applyAlignment="1">
      <alignment horizontal="center"/>
    </xf>
    <xf numFmtId="0" fontId="12" fillId="6" borderId="138" xfId="0" applyFont="1" applyFill="1" applyBorder="1" applyAlignment="1">
      <alignment horizontal="center"/>
    </xf>
    <xf numFmtId="0" fontId="2" fillId="3" borderId="6" xfId="0" applyFont="1" applyFill="1" applyBorder="1" applyAlignment="1">
      <alignment horizontal="center" vertical="center" wrapText="1"/>
    </xf>
    <xf numFmtId="0" fontId="2" fillId="3" borderId="106" xfId="0" applyFont="1" applyFill="1" applyBorder="1" applyAlignment="1">
      <alignment horizontal="center" vertical="center" wrapText="1"/>
    </xf>
    <xf numFmtId="0" fontId="2" fillId="3" borderId="107" xfId="0" applyFont="1" applyFill="1" applyBorder="1" applyAlignment="1">
      <alignment horizontal="center" vertical="center" wrapText="1"/>
    </xf>
    <xf numFmtId="0" fontId="2" fillId="3" borderId="108" xfId="0" applyFont="1" applyFill="1" applyBorder="1" applyAlignment="1">
      <alignment horizontal="center" vertical="center" wrapText="1"/>
    </xf>
    <xf numFmtId="0" fontId="2" fillId="3" borderId="141" xfId="0" applyFont="1" applyFill="1" applyBorder="1" applyAlignment="1">
      <alignment horizontal="center" vertical="center" wrapText="1"/>
    </xf>
    <xf numFmtId="0" fontId="2" fillId="3" borderId="132" xfId="0" applyFont="1" applyFill="1" applyBorder="1" applyAlignment="1">
      <alignment horizontal="center" vertical="center" wrapText="1"/>
    </xf>
    <xf numFmtId="0" fontId="2" fillId="3" borderId="142" xfId="0" applyFont="1" applyFill="1" applyBorder="1" applyAlignment="1">
      <alignment horizontal="center" vertical="center" wrapText="1"/>
    </xf>
  </cellXfs>
  <cellStyles count="2">
    <cellStyle name="Hyperlink" xfId="1" builtinId="8"/>
    <cellStyle name="Normal" xfId="0" builtinId="0"/>
  </cellStyles>
  <dxfs count="25">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006100"/>
      </font>
      <fill>
        <patternFill>
          <bgColor rgb="FFC6EFCE"/>
        </patternFill>
      </fill>
    </dxf>
    <dxf>
      <font>
        <color rgb="FFC0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theme="5" tint="-0.24994659260841701"/>
      </font>
      <fill>
        <patternFill>
          <bgColor rgb="FFF4F7CF"/>
        </patternFill>
      </fill>
    </dxf>
  </dxfs>
  <tableStyles count="0" defaultTableStyle="TableStyleMedium2" defaultPivotStyle="PivotStyleLight16"/>
  <colors>
    <mruColors>
      <color rgb="FFF4F7CF"/>
      <color rgb="FF99FF99"/>
      <color rgb="FFFF0000"/>
      <color rgb="FFFFFF66"/>
      <color rgb="FFFFFFCC"/>
      <color rgb="FFCCECFF"/>
      <color rgb="FFFFBDBD"/>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1.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2.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3.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4.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5.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6.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67.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68.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69.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70.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1.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2.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3.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4.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5.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6.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77.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78.xml.rels><?xml version="1.0" encoding="UTF-8" standalone="yes"?>
<Relationships xmlns="http://schemas.openxmlformats.org/package/2006/relationships"><Relationship Id="rId2" Type="http://schemas.microsoft.com/office/2011/relationships/chartColorStyle" Target="colors378.xml"/><Relationship Id="rId1" Type="http://schemas.microsoft.com/office/2011/relationships/chartStyle" Target="style378.xml"/></Relationships>
</file>

<file path=xl/charts/_rels/chart379.xml.rels><?xml version="1.0" encoding="UTF-8" standalone="yes"?>
<Relationships xmlns="http://schemas.openxmlformats.org/package/2006/relationships"><Relationship Id="rId2" Type="http://schemas.microsoft.com/office/2011/relationships/chartColorStyle" Target="colors379.xml"/><Relationship Id="rId1" Type="http://schemas.microsoft.com/office/2011/relationships/chartStyle" Target="style379.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80.xml.rels><?xml version="1.0" encoding="UTF-8" standalone="yes"?>
<Relationships xmlns="http://schemas.openxmlformats.org/package/2006/relationships"><Relationship Id="rId2" Type="http://schemas.microsoft.com/office/2011/relationships/chartColorStyle" Target="colors380.xml"/><Relationship Id="rId1" Type="http://schemas.microsoft.com/office/2011/relationships/chartStyle" Target="style380.xml"/></Relationships>
</file>

<file path=xl/charts/_rels/chart381.xml.rels><?xml version="1.0" encoding="UTF-8" standalone="yes"?>
<Relationships xmlns="http://schemas.openxmlformats.org/package/2006/relationships"><Relationship Id="rId2" Type="http://schemas.microsoft.com/office/2011/relationships/chartColorStyle" Target="colors381.xml"/><Relationship Id="rId1" Type="http://schemas.microsoft.com/office/2011/relationships/chartStyle" Target="style381.xml"/></Relationships>
</file>

<file path=xl/charts/_rels/chart382.xml.rels><?xml version="1.0" encoding="UTF-8" standalone="yes"?>
<Relationships xmlns="http://schemas.openxmlformats.org/package/2006/relationships"><Relationship Id="rId2" Type="http://schemas.microsoft.com/office/2011/relationships/chartColorStyle" Target="colors382.xml"/><Relationship Id="rId1" Type="http://schemas.microsoft.com/office/2011/relationships/chartStyle" Target="style382.xml"/></Relationships>
</file>

<file path=xl/charts/_rels/chart383.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4.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5.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6.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87.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88.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89.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90.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1.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2.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3.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4.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5.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6.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397.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398.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399.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00.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01.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2.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3.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04.xml.rels><?xml version="1.0" encoding="UTF-8" standalone="yes"?>
<Relationships xmlns="http://schemas.openxmlformats.org/package/2006/relationships"><Relationship Id="rId2" Type="http://schemas.microsoft.com/office/2011/relationships/chartColorStyle" Target="colors404.xml"/><Relationship Id="rId1" Type="http://schemas.microsoft.com/office/2011/relationships/chartStyle" Target="style404.xml"/></Relationships>
</file>

<file path=xl/charts/_rels/chart405.xml.rels><?xml version="1.0" encoding="UTF-8" standalone="yes"?>
<Relationships xmlns="http://schemas.openxmlformats.org/package/2006/relationships"><Relationship Id="rId2" Type="http://schemas.microsoft.com/office/2011/relationships/chartColorStyle" Target="colors405.xml"/><Relationship Id="rId1" Type="http://schemas.microsoft.com/office/2011/relationships/chartStyle" Target="style405.xml"/></Relationships>
</file>

<file path=xl/charts/_rels/chart406.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07.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08.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09.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0.xml.rels><?xml version="1.0" encoding="UTF-8" standalone="yes"?>
<Relationships xmlns="http://schemas.openxmlformats.org/package/2006/relationships"><Relationship Id="rId2" Type="http://schemas.microsoft.com/office/2011/relationships/chartColorStyle" Target="colors410.xml"/><Relationship Id="rId1" Type="http://schemas.microsoft.com/office/2011/relationships/chartStyle" Target="style410.xml"/></Relationships>
</file>

<file path=xl/charts/_rels/chart411.xml.rels><?xml version="1.0" encoding="UTF-8" standalone="yes"?>
<Relationships xmlns="http://schemas.openxmlformats.org/package/2006/relationships"><Relationship Id="rId2" Type="http://schemas.microsoft.com/office/2011/relationships/chartColorStyle" Target="colors411.xml"/><Relationship Id="rId1" Type="http://schemas.microsoft.com/office/2011/relationships/chartStyle" Target="style411.xml"/></Relationships>
</file>

<file path=xl/charts/_rels/chart412.xml.rels><?xml version="1.0" encoding="UTF-8" standalone="yes"?>
<Relationships xmlns="http://schemas.openxmlformats.org/package/2006/relationships"><Relationship Id="rId2" Type="http://schemas.microsoft.com/office/2011/relationships/chartColorStyle" Target="colors412.xml"/><Relationship Id="rId1" Type="http://schemas.microsoft.com/office/2011/relationships/chartStyle" Target="style412.xml"/></Relationships>
</file>

<file path=xl/charts/_rels/chart413.xml.rels><?xml version="1.0" encoding="UTF-8" standalone="yes"?>
<Relationships xmlns="http://schemas.openxmlformats.org/package/2006/relationships"><Relationship Id="rId2" Type="http://schemas.microsoft.com/office/2011/relationships/chartColorStyle" Target="colors413.xml"/><Relationship Id="rId1" Type="http://schemas.microsoft.com/office/2011/relationships/chartStyle" Target="style413.xml"/></Relationships>
</file>

<file path=xl/charts/_rels/chart414.xml.rels><?xml version="1.0" encoding="UTF-8" standalone="yes"?>
<Relationships xmlns="http://schemas.openxmlformats.org/package/2006/relationships"><Relationship Id="rId2" Type="http://schemas.microsoft.com/office/2011/relationships/chartColorStyle" Target="colors414.xml"/><Relationship Id="rId1" Type="http://schemas.microsoft.com/office/2011/relationships/chartStyle" Target="style414.xml"/></Relationships>
</file>

<file path=xl/charts/_rels/chart415.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6.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17.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18.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19.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0.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1.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2.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3.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4.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5.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6.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27.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28.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29.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0.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1.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2.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3.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4.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5.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6.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37.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38.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39.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0.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1.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42.xml.rels><?xml version="1.0" encoding="UTF-8" standalone="yes"?>
<Relationships xmlns="http://schemas.openxmlformats.org/package/2006/relationships"><Relationship Id="rId2" Type="http://schemas.microsoft.com/office/2011/relationships/chartColorStyle" Target="colors442.xml"/><Relationship Id="rId1" Type="http://schemas.microsoft.com/office/2011/relationships/chartStyle" Target="style442.xml"/></Relationships>
</file>

<file path=xl/charts/_rels/chart443.xml.rels><?xml version="1.0" encoding="UTF-8" standalone="yes"?>
<Relationships xmlns="http://schemas.openxmlformats.org/package/2006/relationships"><Relationship Id="rId2" Type="http://schemas.microsoft.com/office/2011/relationships/chartColorStyle" Target="colors443.xml"/><Relationship Id="rId1" Type="http://schemas.microsoft.com/office/2011/relationships/chartStyle" Target="style443.xml"/></Relationships>
</file>

<file path=xl/charts/_rels/chart444.xml.rels><?xml version="1.0" encoding="UTF-8" standalone="yes"?>
<Relationships xmlns="http://schemas.openxmlformats.org/package/2006/relationships"><Relationship Id="rId2" Type="http://schemas.microsoft.com/office/2011/relationships/chartColorStyle" Target="colors444.xml"/><Relationship Id="rId1" Type="http://schemas.microsoft.com/office/2011/relationships/chartStyle" Target="style444.xml"/></Relationships>
</file>

<file path=xl/charts/_rels/chart445.xml.rels><?xml version="1.0" encoding="UTF-8" standalone="yes"?>
<Relationships xmlns="http://schemas.openxmlformats.org/package/2006/relationships"><Relationship Id="rId2" Type="http://schemas.microsoft.com/office/2011/relationships/chartColorStyle" Target="colors445.xml"/><Relationship Id="rId1" Type="http://schemas.microsoft.com/office/2011/relationships/chartStyle" Target="style445.xml"/></Relationships>
</file>

<file path=xl/charts/_rels/chart446.xml.rels><?xml version="1.0" encoding="UTF-8" standalone="yes"?>
<Relationships xmlns="http://schemas.openxmlformats.org/package/2006/relationships"><Relationship Id="rId2" Type="http://schemas.microsoft.com/office/2011/relationships/chartColorStyle" Target="colors446.xml"/><Relationship Id="rId1" Type="http://schemas.microsoft.com/office/2011/relationships/chartStyle" Target="style446.xml"/></Relationships>
</file>

<file path=xl/charts/_rels/chart447.xml.rels><?xml version="1.0" encoding="UTF-8" standalone="yes"?>
<Relationships xmlns="http://schemas.openxmlformats.org/package/2006/relationships"><Relationship Id="rId2" Type="http://schemas.microsoft.com/office/2011/relationships/chartColorStyle" Target="colors447.xml"/><Relationship Id="rId1" Type="http://schemas.microsoft.com/office/2011/relationships/chartStyle" Target="style447.xml"/></Relationships>
</file>

<file path=xl/charts/_rels/chart448.xml.rels><?xml version="1.0" encoding="UTF-8" standalone="yes"?>
<Relationships xmlns="http://schemas.openxmlformats.org/package/2006/relationships"><Relationship Id="rId2" Type="http://schemas.microsoft.com/office/2011/relationships/chartColorStyle" Target="colors448.xml"/><Relationship Id="rId1" Type="http://schemas.microsoft.com/office/2011/relationships/chartStyle" Target="style448.xml"/></Relationships>
</file>

<file path=xl/charts/_rels/chart449.xml.rels><?xml version="1.0" encoding="UTF-8" standalone="yes"?>
<Relationships xmlns="http://schemas.openxmlformats.org/package/2006/relationships"><Relationship Id="rId2" Type="http://schemas.microsoft.com/office/2011/relationships/chartColorStyle" Target="colors449.xml"/><Relationship Id="rId1" Type="http://schemas.microsoft.com/office/2011/relationships/chartStyle" Target="style449.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0.xml.rels><?xml version="1.0" encoding="UTF-8" standalone="yes"?>
<Relationships xmlns="http://schemas.openxmlformats.org/package/2006/relationships"><Relationship Id="rId2" Type="http://schemas.microsoft.com/office/2011/relationships/chartColorStyle" Target="colors450.xml"/><Relationship Id="rId1" Type="http://schemas.microsoft.com/office/2011/relationships/chartStyle" Target="style450.xml"/></Relationships>
</file>

<file path=xl/charts/_rels/chart451.xml.rels><?xml version="1.0" encoding="UTF-8" standalone="yes"?>
<Relationships xmlns="http://schemas.openxmlformats.org/package/2006/relationships"><Relationship Id="rId2" Type="http://schemas.microsoft.com/office/2011/relationships/chartColorStyle" Target="colors451.xml"/><Relationship Id="rId1" Type="http://schemas.microsoft.com/office/2011/relationships/chartStyle" Target="style451.xml"/></Relationships>
</file>

<file path=xl/charts/_rels/chart452.xml.rels><?xml version="1.0" encoding="UTF-8" standalone="yes"?>
<Relationships xmlns="http://schemas.openxmlformats.org/package/2006/relationships"><Relationship Id="rId2" Type="http://schemas.microsoft.com/office/2011/relationships/chartColorStyle" Target="colors452.xml"/><Relationship Id="rId1" Type="http://schemas.microsoft.com/office/2011/relationships/chartStyle" Target="style452.xml"/></Relationships>
</file>

<file path=xl/charts/_rels/chart453.xml.rels><?xml version="1.0" encoding="UTF-8" standalone="yes"?>
<Relationships xmlns="http://schemas.openxmlformats.org/package/2006/relationships"><Relationship Id="rId2" Type="http://schemas.microsoft.com/office/2011/relationships/chartColorStyle" Target="colors453.xml"/><Relationship Id="rId1" Type="http://schemas.microsoft.com/office/2011/relationships/chartStyle" Target="style453.xml"/></Relationships>
</file>

<file path=xl/charts/_rels/chart454.xml.rels><?xml version="1.0" encoding="UTF-8" standalone="yes"?>
<Relationships xmlns="http://schemas.openxmlformats.org/package/2006/relationships"><Relationship Id="rId2" Type="http://schemas.microsoft.com/office/2011/relationships/chartColorStyle" Target="colors454.xml"/><Relationship Id="rId1" Type="http://schemas.microsoft.com/office/2011/relationships/chartStyle" Target="style454.xml"/></Relationships>
</file>

<file path=xl/charts/_rels/chart455.xml.rels><?xml version="1.0" encoding="UTF-8" standalone="yes"?>
<Relationships xmlns="http://schemas.openxmlformats.org/package/2006/relationships"><Relationship Id="rId2" Type="http://schemas.microsoft.com/office/2011/relationships/chartColorStyle" Target="colors455.xml"/><Relationship Id="rId1" Type="http://schemas.microsoft.com/office/2011/relationships/chartStyle" Target="style455.xml"/></Relationships>
</file>

<file path=xl/charts/_rels/chart456.xml.rels><?xml version="1.0" encoding="UTF-8" standalone="yes"?>
<Relationships xmlns="http://schemas.openxmlformats.org/package/2006/relationships"><Relationship Id="rId2" Type="http://schemas.microsoft.com/office/2011/relationships/chartColorStyle" Target="colors456.xml"/><Relationship Id="rId1" Type="http://schemas.microsoft.com/office/2011/relationships/chartStyle" Target="style456.xml"/></Relationships>
</file>

<file path=xl/charts/_rels/chart457.xml.rels><?xml version="1.0" encoding="UTF-8" standalone="yes"?>
<Relationships xmlns="http://schemas.openxmlformats.org/package/2006/relationships"><Relationship Id="rId2" Type="http://schemas.microsoft.com/office/2011/relationships/chartColorStyle" Target="colors457.xml"/><Relationship Id="rId1" Type="http://schemas.microsoft.com/office/2011/relationships/chartStyle" Target="style457.xml"/></Relationships>
</file>

<file path=xl/charts/_rels/chart458.xml.rels><?xml version="1.0" encoding="UTF-8" standalone="yes"?>
<Relationships xmlns="http://schemas.openxmlformats.org/package/2006/relationships"><Relationship Id="rId2" Type="http://schemas.microsoft.com/office/2011/relationships/chartColorStyle" Target="colors458.xml"/><Relationship Id="rId1" Type="http://schemas.microsoft.com/office/2011/relationships/chartStyle" Target="style458.xml"/></Relationships>
</file>

<file path=xl/charts/_rels/chart459.xml.rels><?xml version="1.0" encoding="UTF-8" standalone="yes"?>
<Relationships xmlns="http://schemas.openxmlformats.org/package/2006/relationships"><Relationship Id="rId2" Type="http://schemas.microsoft.com/office/2011/relationships/chartColorStyle" Target="colors459.xml"/><Relationship Id="rId1" Type="http://schemas.microsoft.com/office/2011/relationships/chartStyle" Target="style459.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0.xml.rels><?xml version="1.0" encoding="UTF-8" standalone="yes"?>
<Relationships xmlns="http://schemas.openxmlformats.org/package/2006/relationships"><Relationship Id="rId2" Type="http://schemas.microsoft.com/office/2011/relationships/chartColorStyle" Target="colors460.xml"/><Relationship Id="rId1" Type="http://schemas.microsoft.com/office/2011/relationships/chartStyle" Target="style460.xml"/></Relationships>
</file>

<file path=xl/charts/_rels/chart461.xml.rels><?xml version="1.0" encoding="UTF-8" standalone="yes"?>
<Relationships xmlns="http://schemas.openxmlformats.org/package/2006/relationships"><Relationship Id="rId2" Type="http://schemas.microsoft.com/office/2011/relationships/chartColorStyle" Target="colors461.xml"/><Relationship Id="rId1" Type="http://schemas.microsoft.com/office/2011/relationships/chartStyle" Target="style461.xml"/></Relationships>
</file>

<file path=xl/charts/_rels/chart462.xml.rels><?xml version="1.0" encoding="UTF-8" standalone="yes"?>
<Relationships xmlns="http://schemas.openxmlformats.org/package/2006/relationships"><Relationship Id="rId2" Type="http://schemas.microsoft.com/office/2011/relationships/chartColorStyle" Target="colors462.xml"/><Relationship Id="rId1" Type="http://schemas.microsoft.com/office/2011/relationships/chartStyle" Target="style462.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'!$G$6:$G$15</c:f>
                <c:numCache>
                  <c:formatCode>General</c:formatCode>
                  <c:ptCount val="10"/>
                  <c:pt idx="0">
                    <c:v>19236444.19672</c:v>
                  </c:pt>
                  <c:pt idx="1">
                    <c:v>19214817.906119999</c:v>
                  </c:pt>
                  <c:pt idx="2">
                    <c:v>19043406.628079999</c:v>
                  </c:pt>
                  <c:pt idx="3">
                    <c:v>19139161.772599999</c:v>
                  </c:pt>
                  <c:pt idx="4">
                    <c:v>18923243.245200001</c:v>
                  </c:pt>
                  <c:pt idx="5">
                    <c:v>18887337.879000001</c:v>
                  </c:pt>
                  <c:pt idx="6">
                    <c:v>18809980.103040002</c:v>
                  </c:pt>
                  <c:pt idx="7">
                    <c:v>18833021.606740002</c:v>
                  </c:pt>
                  <c:pt idx="8">
                    <c:v>18931661.603800002</c:v>
                  </c:pt>
                  <c:pt idx="9">
                    <c:v>19090196.411520001</c:v>
                  </c:pt>
                </c:numCache>
              </c:numRef>
            </c:plus>
            <c:minus>
              <c:numRef>
                <c:f>'Alabama '!$G$6:$G$15</c:f>
                <c:numCache>
                  <c:formatCode>General</c:formatCode>
                  <c:ptCount val="10"/>
                  <c:pt idx="0">
                    <c:v>19236444.19672</c:v>
                  </c:pt>
                  <c:pt idx="1">
                    <c:v>19214817.906119999</c:v>
                  </c:pt>
                  <c:pt idx="2">
                    <c:v>19043406.628079999</c:v>
                  </c:pt>
                  <c:pt idx="3">
                    <c:v>19139161.772599999</c:v>
                  </c:pt>
                  <c:pt idx="4">
                    <c:v>18923243.245200001</c:v>
                  </c:pt>
                  <c:pt idx="5">
                    <c:v>18887337.879000001</c:v>
                  </c:pt>
                  <c:pt idx="6">
                    <c:v>18809980.103040002</c:v>
                  </c:pt>
                  <c:pt idx="7">
                    <c:v>18833021.606740002</c:v>
                  </c:pt>
                  <c:pt idx="8">
                    <c:v>18931661.603800002</c:v>
                  </c:pt>
                  <c:pt idx="9">
                    <c:v>19090196.411520001</c:v>
                  </c:pt>
                </c:numCache>
              </c:numRef>
            </c:minus>
            <c:spPr>
              <a:noFill/>
              <a:ln w="9525" cap="flat" cmpd="sng" algn="ctr">
                <a:solidFill>
                  <a:schemeClr val="tx1">
                    <a:lumMod val="65000"/>
                    <a:lumOff val="35000"/>
                  </a:schemeClr>
                </a:solidFill>
                <a:round/>
              </a:ln>
              <a:effectLst/>
            </c:spPr>
          </c:errBars>
          <c:cat>
            <c:numRef>
              <c:f>'Alabama '!$A$6:$A$15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'Alabama '!$B$6:$B$15</c:f>
              <c:numCache>
                <c:formatCode>#,##0</c:formatCode>
                <c:ptCount val="10"/>
                <c:pt idx="0">
                  <c:v>1377968782</c:v>
                </c:pt>
                <c:pt idx="1">
                  <c:v>1374450494</c:v>
                </c:pt>
                <c:pt idx="2">
                  <c:v>1375968687</c:v>
                </c:pt>
                <c:pt idx="3">
                  <c:v>1378902145</c:v>
                </c:pt>
                <c:pt idx="4">
                  <c:v>1383278015</c:v>
                </c:pt>
                <c:pt idx="5">
                  <c:v>1392871525</c:v>
                </c:pt>
                <c:pt idx="6">
                  <c:v>1399552091</c:v>
                </c:pt>
                <c:pt idx="7">
                  <c:v>1399184369</c:v>
                </c:pt>
                <c:pt idx="8">
                  <c:v>1404425935</c:v>
                </c:pt>
                <c:pt idx="9">
                  <c:v>1411996776</c:v>
                </c:pt>
              </c:numCache>
            </c:numRef>
          </c:val>
          <c:extLst>
            <c:ext xmlns:c16="http://schemas.microsoft.com/office/drawing/2014/chart" uri="{C3380CC4-5D6E-409C-BE32-E72D297353CC}">
              <c16:uniqueId val="{00000001-79AE-4176-8386-70035E14BEB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AL-10: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'!$J$16:$J$30</c:f>
                <c:numCache>
                  <c:formatCode>General</c:formatCode>
                  <c:ptCount val="15"/>
                  <c:pt idx="0">
                    <c:v>7920609.7727999995</c:v>
                  </c:pt>
                  <c:pt idx="1">
                    <c:v>8034912.9049199997</c:v>
                  </c:pt>
                  <c:pt idx="2">
                    <c:v>8371336.8005999997</c:v>
                  </c:pt>
                  <c:pt idx="3">
                    <c:v>8328438.0558000002</c:v>
                  </c:pt>
                  <c:pt idx="4">
                    <c:v>8853579.9525400009</c:v>
                  </c:pt>
                  <c:pt idx="5">
                    <c:v>9113240.4802399985</c:v>
                  </c:pt>
                  <c:pt idx="6">
                    <c:v>9085097.4417599998</c:v>
                  </c:pt>
                  <c:pt idx="7">
                    <c:v>9407003.1816599984</c:v>
                  </c:pt>
                  <c:pt idx="8">
                    <c:v>9542562.2742800005</c:v>
                  </c:pt>
                  <c:pt idx="9">
                    <c:v>9633069.1199599989</c:v>
                  </c:pt>
                  <c:pt idx="10">
                    <c:v>9660527.0772000011</c:v>
                  </c:pt>
                  <c:pt idx="11">
                    <c:v>9615215.4706800003</c:v>
                  </c:pt>
                  <c:pt idx="12">
                    <c:v>9824621.4196799994</c:v>
                  </c:pt>
                  <c:pt idx="13">
                    <c:v>10013782.18182</c:v>
                  </c:pt>
                  <c:pt idx="14">
                    <c:v>10242151.417619999</c:v>
                  </c:pt>
                </c:numCache>
              </c:numRef>
            </c:plus>
            <c:minus>
              <c:numRef>
                <c:f>'Alabama '!$J$16:$J$30</c:f>
                <c:numCache>
                  <c:formatCode>General</c:formatCode>
                  <c:ptCount val="15"/>
                  <c:pt idx="0">
                    <c:v>7920609.7727999995</c:v>
                  </c:pt>
                  <c:pt idx="1">
                    <c:v>8034912.9049199997</c:v>
                  </c:pt>
                  <c:pt idx="2">
                    <c:v>8371336.8005999997</c:v>
                  </c:pt>
                  <c:pt idx="3">
                    <c:v>8328438.0558000002</c:v>
                  </c:pt>
                  <c:pt idx="4">
                    <c:v>8853579.9525400009</c:v>
                  </c:pt>
                  <c:pt idx="5">
                    <c:v>9113240.4802399985</c:v>
                  </c:pt>
                  <c:pt idx="6">
                    <c:v>9085097.4417599998</c:v>
                  </c:pt>
                  <c:pt idx="7">
                    <c:v>9407003.1816599984</c:v>
                  </c:pt>
                  <c:pt idx="8">
                    <c:v>9542562.2742800005</c:v>
                  </c:pt>
                  <c:pt idx="9">
                    <c:v>9633069.1199599989</c:v>
                  </c:pt>
                  <c:pt idx="10">
                    <c:v>9660527.0772000011</c:v>
                  </c:pt>
                  <c:pt idx="11">
                    <c:v>9615215.4706800003</c:v>
                  </c:pt>
                  <c:pt idx="12">
                    <c:v>9824621.4196799994</c:v>
                  </c:pt>
                  <c:pt idx="13">
                    <c:v>10013782.18182</c:v>
                  </c:pt>
                  <c:pt idx="14">
                    <c:v>10242151.417619999</c:v>
                  </c:pt>
                </c:numCache>
              </c:numRef>
            </c:minus>
            <c:spPr>
              <a:noFill/>
              <a:ln w="9525" cap="flat" cmpd="sng" algn="ctr">
                <a:solidFill>
                  <a:schemeClr val="tx1">
                    <a:lumMod val="65000"/>
                    <a:lumOff val="35000"/>
                  </a:schemeClr>
                </a:solidFill>
                <a:round/>
              </a:ln>
              <a:effectLst/>
            </c:spPr>
          </c:errBars>
          <c:cat>
            <c:numRef>
              <c:f>'Alabama '!$A$16:$A$30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'Alabama '!$E$16:$E$30</c:f>
              <c:numCache>
                <c:formatCode>#,##0</c:formatCode>
                <c:ptCount val="15"/>
                <c:pt idx="0">
                  <c:v>33871920</c:v>
                </c:pt>
                <c:pt idx="1">
                  <c:v>34882838</c:v>
                </c:pt>
                <c:pt idx="2">
                  <c:v>37405437</c:v>
                </c:pt>
                <c:pt idx="3">
                  <c:v>37094415</c:v>
                </c:pt>
                <c:pt idx="4">
                  <c:v>41406697</c:v>
                </c:pt>
                <c:pt idx="5">
                  <c:v>43326236</c:v>
                </c:pt>
                <c:pt idx="6">
                  <c:v>42910908</c:v>
                </c:pt>
                <c:pt idx="7">
                  <c:v>46759137</c:v>
                </c:pt>
                <c:pt idx="8">
                  <c:v>48126701</c:v>
                </c:pt>
                <c:pt idx="9">
                  <c:v>48705982</c:v>
                </c:pt>
                <c:pt idx="10">
                  <c:v>48839874</c:v>
                </c:pt>
                <c:pt idx="11">
                  <c:v>48828029</c:v>
                </c:pt>
                <c:pt idx="12">
                  <c:v>50429224</c:v>
                </c:pt>
                <c:pt idx="13">
                  <c:v>51890259</c:v>
                </c:pt>
                <c:pt idx="14">
                  <c:v>53528543</c:v>
                </c:pt>
              </c:numCache>
            </c:numRef>
          </c:val>
          <c:extLst>
            <c:ext xmlns:c16="http://schemas.microsoft.com/office/drawing/2014/chart" uri="{C3380CC4-5D6E-409C-BE32-E72D297353CC}">
              <c16:uniqueId val="{00000001-945B-4B6C-B19A-107DD43E5B4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IL-07: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Illinois!$K$13:$K$27</c:f>
                <c:numCache>
                  <c:formatCode>General</c:formatCode>
                  <c:ptCount val="15"/>
                  <c:pt idx="0">
                    <c:v>13650171.19912</c:v>
                  </c:pt>
                  <c:pt idx="1">
                    <c:v>13739225.971680002</c:v>
                  </c:pt>
                  <c:pt idx="2">
                    <c:v>13884468.7377</c:v>
                  </c:pt>
                  <c:pt idx="3">
                    <c:v>14115252.972479999</c:v>
                  </c:pt>
                  <c:pt idx="4">
                    <c:v>14065643.76142</c:v>
                  </c:pt>
                  <c:pt idx="5">
                    <c:v>14057639.81122</c:v>
                  </c:pt>
                  <c:pt idx="6">
                    <c:v>14145466.16578</c:v>
                  </c:pt>
                  <c:pt idx="7">
                    <c:v>14221006.764179999</c:v>
                  </c:pt>
                  <c:pt idx="8">
                    <c:v>14357763.114720002</c:v>
                  </c:pt>
                  <c:pt idx="9">
                    <c:v>13823536.803300001</c:v>
                  </c:pt>
                  <c:pt idx="10">
                    <c:v>13870992.509759998</c:v>
                  </c:pt>
                  <c:pt idx="11">
                    <c:v>13946823.7163</c:v>
                  </c:pt>
                  <c:pt idx="12">
                    <c:v>14292898.023359999</c:v>
                  </c:pt>
                  <c:pt idx="13">
                    <c:v>14112367.073999999</c:v>
                  </c:pt>
                  <c:pt idx="14">
                    <c:v>14058391.397259999</c:v>
                  </c:pt>
                </c:numCache>
              </c:numRef>
            </c:plus>
            <c:minus>
              <c:numRef>
                <c:f>Illinois!$K$13:$K$27</c:f>
                <c:numCache>
                  <c:formatCode>General</c:formatCode>
                  <c:ptCount val="15"/>
                  <c:pt idx="0">
                    <c:v>13650171.19912</c:v>
                  </c:pt>
                  <c:pt idx="1">
                    <c:v>13739225.971680002</c:v>
                  </c:pt>
                  <c:pt idx="2">
                    <c:v>13884468.7377</c:v>
                  </c:pt>
                  <c:pt idx="3">
                    <c:v>14115252.972479999</c:v>
                  </c:pt>
                  <c:pt idx="4">
                    <c:v>14065643.76142</c:v>
                  </c:pt>
                  <c:pt idx="5">
                    <c:v>14057639.81122</c:v>
                  </c:pt>
                  <c:pt idx="6">
                    <c:v>14145466.16578</c:v>
                  </c:pt>
                  <c:pt idx="7">
                    <c:v>14221006.764179999</c:v>
                  </c:pt>
                  <c:pt idx="8">
                    <c:v>14357763.114720002</c:v>
                  </c:pt>
                  <c:pt idx="9">
                    <c:v>13823536.803300001</c:v>
                  </c:pt>
                  <c:pt idx="10">
                    <c:v>13870992.509759998</c:v>
                  </c:pt>
                  <c:pt idx="11">
                    <c:v>13946823.7163</c:v>
                  </c:pt>
                  <c:pt idx="12">
                    <c:v>14292898.023359999</c:v>
                  </c:pt>
                  <c:pt idx="13">
                    <c:v>14112367.073999999</c:v>
                  </c:pt>
                  <c:pt idx="14">
                    <c:v>14058391.397259999</c:v>
                  </c:pt>
                </c:numCache>
              </c:numRef>
            </c:minus>
            <c:spPr>
              <a:noFill/>
              <a:ln w="9525" cap="flat" cmpd="sng" algn="ctr">
                <a:solidFill>
                  <a:schemeClr val="tx1">
                    <a:lumMod val="65000"/>
                    <a:lumOff val="35000"/>
                  </a:schemeClr>
                </a:solidFill>
                <a:round/>
              </a:ln>
              <a:effectLst/>
            </c:spPr>
          </c:errBars>
          <c:cat>
            <c:numRef>
              <c:f>Illinois!$A$13:$A$27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Illinois!$F$13:$F$27</c:f>
              <c:numCache>
                <c:formatCode>#,##0</c:formatCode>
                <c:ptCount val="15"/>
                <c:pt idx="0">
                  <c:v>327499309</c:v>
                </c:pt>
                <c:pt idx="1">
                  <c:v>328532424</c:v>
                </c:pt>
                <c:pt idx="2">
                  <c:v>332960881</c:v>
                </c:pt>
                <c:pt idx="3">
                  <c:v>333378672</c:v>
                </c:pt>
                <c:pt idx="4">
                  <c:v>339914059</c:v>
                </c:pt>
                <c:pt idx="5">
                  <c:v>342368237</c:v>
                </c:pt>
                <c:pt idx="6">
                  <c:v>344507213</c:v>
                </c:pt>
                <c:pt idx="7">
                  <c:v>348725031</c:v>
                </c:pt>
                <c:pt idx="8">
                  <c:v>352597326</c:v>
                </c:pt>
                <c:pt idx="9">
                  <c:v>338314655</c:v>
                </c:pt>
                <c:pt idx="10">
                  <c:v>336348024</c:v>
                </c:pt>
                <c:pt idx="11">
                  <c:v>339669355</c:v>
                </c:pt>
                <c:pt idx="12">
                  <c:v>349288808</c:v>
                </c:pt>
                <c:pt idx="13">
                  <c:v>348453508</c:v>
                </c:pt>
                <c:pt idx="14">
                  <c:v>347807803</c:v>
                </c:pt>
              </c:numCache>
            </c:numRef>
          </c:val>
          <c:extLst>
            <c:ext xmlns:c16="http://schemas.microsoft.com/office/drawing/2014/chart" uri="{C3380CC4-5D6E-409C-BE32-E72D297353CC}">
              <c16:uniqueId val="{00000001-BA56-4F72-956C-79FF4AE98F6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IL-04: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Illinois!$I$6:$I$12</c:f>
                <c:numCache>
                  <c:formatCode>General</c:formatCode>
                  <c:ptCount val="7"/>
                  <c:pt idx="0">
                    <c:v>3398336.8486400004</c:v>
                  </c:pt>
                  <c:pt idx="1">
                    <c:v>3795051.4432000001</c:v>
                  </c:pt>
                  <c:pt idx="2">
                    <c:v>3044337.7509600003</c:v>
                  </c:pt>
                  <c:pt idx="3">
                    <c:v>3495522.3220799994</c:v>
                  </c:pt>
                  <c:pt idx="4">
                    <c:v>3661991.97</c:v>
                  </c:pt>
                  <c:pt idx="5">
                    <c:v>4380558.8103199992</c:v>
                  </c:pt>
                  <c:pt idx="6">
                    <c:v>3683418.8566000001</c:v>
                  </c:pt>
                </c:numCache>
              </c:numRef>
            </c:plus>
            <c:minus>
              <c:numRef>
                <c:f>Illinois!$I$6:$I$12</c:f>
                <c:numCache>
                  <c:formatCode>General</c:formatCode>
                  <c:ptCount val="7"/>
                  <c:pt idx="0">
                    <c:v>3398336.8486400004</c:v>
                  </c:pt>
                  <c:pt idx="1">
                    <c:v>3795051.4432000001</c:v>
                  </c:pt>
                  <c:pt idx="2">
                    <c:v>3044337.7509600003</c:v>
                  </c:pt>
                  <c:pt idx="3">
                    <c:v>3495522.3220799994</c:v>
                  </c:pt>
                  <c:pt idx="4">
                    <c:v>3661991.97</c:v>
                  </c:pt>
                  <c:pt idx="5">
                    <c:v>4380558.8103199992</c:v>
                  </c:pt>
                  <c:pt idx="6">
                    <c:v>3683418.8566000001</c:v>
                  </c:pt>
                </c:numCache>
              </c:numRef>
            </c:minus>
            <c:spPr>
              <a:noFill/>
              <a:ln w="9525" cap="flat" cmpd="sng" algn="ctr">
                <a:solidFill>
                  <a:schemeClr val="tx1">
                    <a:lumMod val="65000"/>
                    <a:lumOff val="35000"/>
                  </a:schemeClr>
                </a:solidFill>
                <a:round/>
              </a:ln>
              <a:effectLst/>
            </c:spPr>
          </c:errBars>
          <c:cat>
            <c:numRef>
              <c:f>Illinois!$A$6:$A$12</c:f>
              <c:numCache>
                <c:formatCode>General</c:formatCode>
                <c:ptCount val="7"/>
                <c:pt idx="0">
                  <c:v>2003</c:v>
                </c:pt>
                <c:pt idx="1">
                  <c:v>2004</c:v>
                </c:pt>
                <c:pt idx="2">
                  <c:v>2005</c:v>
                </c:pt>
                <c:pt idx="3">
                  <c:v>2006</c:v>
                </c:pt>
                <c:pt idx="4">
                  <c:v>2007</c:v>
                </c:pt>
                <c:pt idx="5">
                  <c:v>2008</c:v>
                </c:pt>
                <c:pt idx="6">
                  <c:v>2009</c:v>
                </c:pt>
              </c:numCache>
            </c:numRef>
          </c:cat>
          <c:val>
            <c:numRef>
              <c:f>Illinois!$D$6:$D$12</c:f>
              <c:numCache>
                <c:formatCode>#,##0</c:formatCode>
                <c:ptCount val="7"/>
                <c:pt idx="0">
                  <c:v>2844844</c:v>
                </c:pt>
                <c:pt idx="1">
                  <c:v>4559168</c:v>
                </c:pt>
                <c:pt idx="2">
                  <c:v>3829452</c:v>
                </c:pt>
                <c:pt idx="3">
                  <c:v>4719597</c:v>
                </c:pt>
                <c:pt idx="4">
                  <c:v>4982302</c:v>
                </c:pt>
                <c:pt idx="5">
                  <c:v>6584732</c:v>
                </c:pt>
                <c:pt idx="6">
                  <c:v>5556355</c:v>
                </c:pt>
              </c:numCache>
            </c:numRef>
          </c:val>
          <c:extLst>
            <c:ext xmlns:c16="http://schemas.microsoft.com/office/drawing/2014/chart" uri="{C3380CC4-5D6E-409C-BE32-E72D297353CC}">
              <c16:uniqueId val="{00000001-9412-4826-9BEE-0D0BF09CC0D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IL-09: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Illinois!$I$13:$I$27</c:f>
                <c:numCache>
                  <c:formatCode>General</c:formatCode>
                  <c:ptCount val="15"/>
                  <c:pt idx="0">
                    <c:v>3695565.0857199999</c:v>
                  </c:pt>
                  <c:pt idx="1">
                    <c:v>3500300.2772400002</c:v>
                  </c:pt>
                  <c:pt idx="2">
                    <c:v>3478101.0163199995</c:v>
                  </c:pt>
                  <c:pt idx="3">
                    <c:v>3630587.9896000004</c:v>
                  </c:pt>
                  <c:pt idx="4">
                    <c:v>3708976.0611999999</c:v>
                  </c:pt>
                  <c:pt idx="5">
                    <c:v>3812427.6760000004</c:v>
                  </c:pt>
                  <c:pt idx="6">
                    <c:v>3798987.7333200001</c:v>
                  </c:pt>
                  <c:pt idx="7">
                    <c:v>3898538.523</c:v>
                  </c:pt>
                  <c:pt idx="8">
                    <c:v>3899043.2569400002</c:v>
                  </c:pt>
                  <c:pt idx="9">
                    <c:v>3314310.9012000002</c:v>
                  </c:pt>
                  <c:pt idx="10">
                    <c:v>3331023.4330000002</c:v>
                  </c:pt>
                  <c:pt idx="11">
                    <c:v>3438982.1628000005</c:v>
                  </c:pt>
                  <c:pt idx="12">
                    <c:v>3969977.8859999995</c:v>
                  </c:pt>
                  <c:pt idx="13">
                    <c:v>3974833.7763999999</c:v>
                  </c:pt>
                  <c:pt idx="14">
                    <c:v>4081085.60916</c:v>
                  </c:pt>
                </c:numCache>
              </c:numRef>
            </c:plus>
            <c:minus>
              <c:numRef>
                <c:f>Illinois!$I$13:$I$27</c:f>
                <c:numCache>
                  <c:formatCode>General</c:formatCode>
                  <c:ptCount val="15"/>
                  <c:pt idx="0">
                    <c:v>3695565.0857199999</c:v>
                  </c:pt>
                  <c:pt idx="1">
                    <c:v>3500300.2772400002</c:v>
                  </c:pt>
                  <c:pt idx="2">
                    <c:v>3478101.0163199995</c:v>
                  </c:pt>
                  <c:pt idx="3">
                    <c:v>3630587.9896000004</c:v>
                  </c:pt>
                  <c:pt idx="4">
                    <c:v>3708976.0611999999</c:v>
                  </c:pt>
                  <c:pt idx="5">
                    <c:v>3812427.6760000004</c:v>
                  </c:pt>
                  <c:pt idx="6">
                    <c:v>3798987.7333200001</c:v>
                  </c:pt>
                  <c:pt idx="7">
                    <c:v>3898538.523</c:v>
                  </c:pt>
                  <c:pt idx="8">
                    <c:v>3899043.2569400002</c:v>
                  </c:pt>
                  <c:pt idx="9">
                    <c:v>3314310.9012000002</c:v>
                  </c:pt>
                  <c:pt idx="10">
                    <c:v>3331023.4330000002</c:v>
                  </c:pt>
                  <c:pt idx="11">
                    <c:v>3438982.1628000005</c:v>
                  </c:pt>
                  <c:pt idx="12">
                    <c:v>3969977.8859999995</c:v>
                  </c:pt>
                  <c:pt idx="13">
                    <c:v>3974833.7763999999</c:v>
                  </c:pt>
                  <c:pt idx="14">
                    <c:v>4081085.60916</c:v>
                  </c:pt>
                </c:numCache>
              </c:numRef>
            </c:minus>
            <c:spPr>
              <a:noFill/>
              <a:ln w="9525" cap="flat" cmpd="sng" algn="ctr">
                <a:solidFill>
                  <a:schemeClr val="tx1">
                    <a:lumMod val="65000"/>
                    <a:lumOff val="35000"/>
                  </a:schemeClr>
                </a:solidFill>
                <a:round/>
              </a:ln>
              <a:effectLst/>
            </c:spPr>
          </c:errBars>
          <c:cat>
            <c:numRef>
              <c:f>Illinois!$A$13:$A$27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Illinois!$D$13:$D$27</c:f>
              <c:numCache>
                <c:formatCode>#,##0</c:formatCode>
                <c:ptCount val="15"/>
                <c:pt idx="0">
                  <c:v>5604266</c:v>
                </c:pt>
                <c:pt idx="1">
                  <c:v>5329649</c:v>
                </c:pt>
                <c:pt idx="2">
                  <c:v>5333202</c:v>
                </c:pt>
                <c:pt idx="3">
                  <c:v>5603624</c:v>
                </c:pt>
                <c:pt idx="4">
                  <c:v>5822020</c:v>
                </c:pt>
                <c:pt idx="5">
                  <c:v>5887010</c:v>
                </c:pt>
                <c:pt idx="6">
                  <c:v>5855226</c:v>
                </c:pt>
                <c:pt idx="7">
                  <c:v>6030222</c:v>
                </c:pt>
                <c:pt idx="8">
                  <c:v>6036979</c:v>
                </c:pt>
                <c:pt idx="9">
                  <c:v>4884042</c:v>
                </c:pt>
                <c:pt idx="10">
                  <c:v>4887782</c:v>
                </c:pt>
                <c:pt idx="11">
                  <c:v>5061495</c:v>
                </c:pt>
                <c:pt idx="12">
                  <c:v>5864940</c:v>
                </c:pt>
                <c:pt idx="13">
                  <c:v>5850506</c:v>
                </c:pt>
                <c:pt idx="14">
                  <c:v>6034074</c:v>
                </c:pt>
              </c:numCache>
            </c:numRef>
          </c:val>
          <c:extLst>
            <c:ext xmlns:c16="http://schemas.microsoft.com/office/drawing/2014/chart" uri="{C3380CC4-5D6E-409C-BE32-E72D297353CC}">
              <c16:uniqueId val="{00000001-01F0-4593-8891-65957E1923D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IL-05: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Illinois!$J$6:$J$12</c:f>
                <c:numCache>
                  <c:formatCode>General</c:formatCode>
                  <c:ptCount val="7"/>
                  <c:pt idx="0">
                    <c:v>7553816.9408</c:v>
                  </c:pt>
                  <c:pt idx="1">
                    <c:v>5762720.1855999995</c:v>
                  </c:pt>
                  <c:pt idx="2">
                    <c:v>5591182.7373599997</c:v>
                  </c:pt>
                  <c:pt idx="3">
                    <c:v>5284292.1040000003</c:v>
                  </c:pt>
                  <c:pt idx="4">
                    <c:v>5297681.1531400001</c:v>
                  </c:pt>
                  <c:pt idx="5">
                    <c:v>6424760.1364799999</c:v>
                  </c:pt>
                  <c:pt idx="6">
                    <c:v>5469560.7652000003</c:v>
                  </c:pt>
                </c:numCache>
              </c:numRef>
            </c:plus>
            <c:minus>
              <c:numRef>
                <c:f>Illinois!$J$6:$J$12</c:f>
                <c:numCache>
                  <c:formatCode>General</c:formatCode>
                  <c:ptCount val="7"/>
                  <c:pt idx="0">
                    <c:v>7553816.9408</c:v>
                  </c:pt>
                  <c:pt idx="1">
                    <c:v>5762720.1855999995</c:v>
                  </c:pt>
                  <c:pt idx="2">
                    <c:v>5591182.7373599997</c:v>
                  </c:pt>
                  <c:pt idx="3">
                    <c:v>5284292.1040000003</c:v>
                  </c:pt>
                  <c:pt idx="4">
                    <c:v>5297681.1531400001</c:v>
                  </c:pt>
                  <c:pt idx="5">
                    <c:v>6424760.1364799999</c:v>
                  </c:pt>
                  <c:pt idx="6">
                    <c:v>5469560.7652000003</c:v>
                  </c:pt>
                </c:numCache>
              </c:numRef>
            </c:minus>
            <c:spPr>
              <a:noFill/>
              <a:ln w="9525" cap="flat" cmpd="sng" algn="ctr">
                <a:solidFill>
                  <a:schemeClr val="tx1">
                    <a:lumMod val="65000"/>
                    <a:lumOff val="35000"/>
                  </a:schemeClr>
                </a:solidFill>
                <a:round/>
              </a:ln>
              <a:effectLst/>
            </c:spPr>
          </c:errBars>
          <c:cat>
            <c:numRef>
              <c:f>Illinois!$A$6:$A$12</c:f>
              <c:numCache>
                <c:formatCode>General</c:formatCode>
                <c:ptCount val="7"/>
                <c:pt idx="0">
                  <c:v>2003</c:v>
                </c:pt>
                <c:pt idx="1">
                  <c:v>2004</c:v>
                </c:pt>
                <c:pt idx="2">
                  <c:v>2005</c:v>
                </c:pt>
                <c:pt idx="3">
                  <c:v>2006</c:v>
                </c:pt>
                <c:pt idx="4">
                  <c:v>2007</c:v>
                </c:pt>
                <c:pt idx="5">
                  <c:v>2008</c:v>
                </c:pt>
                <c:pt idx="6">
                  <c:v>2009</c:v>
                </c:pt>
              </c:numCache>
            </c:numRef>
          </c:cat>
          <c:val>
            <c:numRef>
              <c:f>Illinois!$E$6:$E$12</c:f>
              <c:numCache>
                <c:formatCode>#,##0</c:formatCode>
                <c:ptCount val="7"/>
                <c:pt idx="0">
                  <c:v>12901040</c:v>
                </c:pt>
                <c:pt idx="1">
                  <c:v>12086242</c:v>
                </c:pt>
                <c:pt idx="2">
                  <c:v>15236491</c:v>
                </c:pt>
                <c:pt idx="3">
                  <c:v>14597492</c:v>
                </c:pt>
                <c:pt idx="4">
                  <c:v>14297191</c:v>
                </c:pt>
                <c:pt idx="5">
                  <c:v>16869972</c:v>
                </c:pt>
                <c:pt idx="6">
                  <c:v>15381217</c:v>
                </c:pt>
              </c:numCache>
            </c:numRef>
          </c:val>
          <c:extLst>
            <c:ext xmlns:c16="http://schemas.microsoft.com/office/drawing/2014/chart" uri="{C3380CC4-5D6E-409C-BE32-E72D297353CC}">
              <c16:uniqueId val="{00000001-A71A-4469-B834-B03B686F841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IL-10: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Illinois!$J$13:$J$27</c:f>
                <c:numCache>
                  <c:formatCode>General</c:formatCode>
                  <c:ptCount val="15"/>
                  <c:pt idx="0">
                    <c:v>5369257.76296</c:v>
                  </c:pt>
                  <c:pt idx="1">
                    <c:v>5384531.7476599999</c:v>
                  </c:pt>
                  <c:pt idx="2">
                    <c:v>5482643.1821600012</c:v>
                  </c:pt>
                  <c:pt idx="3">
                    <c:v>5584524.3632399999</c:v>
                  </c:pt>
                  <c:pt idx="4">
                    <c:v>5638287.9272799995</c:v>
                  </c:pt>
                  <c:pt idx="5">
                    <c:v>5720088.0126599995</c:v>
                  </c:pt>
                  <c:pt idx="6">
                    <c:v>5790548.6639</c:v>
                  </c:pt>
                  <c:pt idx="7">
                    <c:v>5779777.0460000001</c:v>
                  </c:pt>
                  <c:pt idx="8">
                    <c:v>5924040.4150200011</c:v>
                  </c:pt>
                  <c:pt idx="9">
                    <c:v>6074367.3184999991</c:v>
                  </c:pt>
                  <c:pt idx="10">
                    <c:v>5736995.1564999996</c:v>
                  </c:pt>
                  <c:pt idx="11">
                    <c:v>5941867.4100000001</c:v>
                  </c:pt>
                  <c:pt idx="12">
                    <c:v>6355711.6512000002</c:v>
                  </c:pt>
                  <c:pt idx="13">
                    <c:v>6468350.1640799996</c:v>
                  </c:pt>
                  <c:pt idx="14">
                    <c:v>6652847.1744000008</c:v>
                  </c:pt>
                </c:numCache>
              </c:numRef>
            </c:plus>
            <c:minus>
              <c:numRef>
                <c:f>Illinois!$J$13:$J$27</c:f>
                <c:numCache>
                  <c:formatCode>General</c:formatCode>
                  <c:ptCount val="15"/>
                  <c:pt idx="0">
                    <c:v>5369257.76296</c:v>
                  </c:pt>
                  <c:pt idx="1">
                    <c:v>5384531.7476599999</c:v>
                  </c:pt>
                  <c:pt idx="2">
                    <c:v>5482643.1821600012</c:v>
                  </c:pt>
                  <c:pt idx="3">
                    <c:v>5584524.3632399999</c:v>
                  </c:pt>
                  <c:pt idx="4">
                    <c:v>5638287.9272799995</c:v>
                  </c:pt>
                  <c:pt idx="5">
                    <c:v>5720088.0126599995</c:v>
                  </c:pt>
                  <c:pt idx="6">
                    <c:v>5790548.6639</c:v>
                  </c:pt>
                  <c:pt idx="7">
                    <c:v>5779777.0460000001</c:v>
                  </c:pt>
                  <c:pt idx="8">
                    <c:v>5924040.4150200011</c:v>
                  </c:pt>
                  <c:pt idx="9">
                    <c:v>6074367.3184999991</c:v>
                  </c:pt>
                  <c:pt idx="10">
                    <c:v>5736995.1564999996</c:v>
                  </c:pt>
                  <c:pt idx="11">
                    <c:v>5941867.4100000001</c:v>
                  </c:pt>
                  <c:pt idx="12">
                    <c:v>6355711.6512000002</c:v>
                  </c:pt>
                  <c:pt idx="13">
                    <c:v>6468350.1640799996</c:v>
                  </c:pt>
                  <c:pt idx="14">
                    <c:v>6652847.1744000008</c:v>
                  </c:pt>
                </c:numCache>
              </c:numRef>
            </c:minus>
            <c:spPr>
              <a:noFill/>
              <a:ln w="9525" cap="flat" cmpd="sng" algn="ctr">
                <a:solidFill>
                  <a:schemeClr val="tx1">
                    <a:lumMod val="65000"/>
                    <a:lumOff val="35000"/>
                  </a:schemeClr>
                </a:solidFill>
                <a:round/>
              </a:ln>
              <a:effectLst/>
            </c:spPr>
          </c:errBars>
          <c:cat>
            <c:numRef>
              <c:f>Illinois!$A$13:$A$27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Illinois!$E$13:$E$27</c:f>
              <c:numCache>
                <c:formatCode>#,##0</c:formatCode>
                <c:ptCount val="15"/>
                <c:pt idx="0">
                  <c:v>15051743</c:v>
                </c:pt>
                <c:pt idx="1">
                  <c:v>15083567</c:v>
                </c:pt>
                <c:pt idx="2">
                  <c:v>15707779</c:v>
                </c:pt>
                <c:pt idx="3">
                  <c:v>15913046</c:v>
                </c:pt>
                <c:pt idx="4">
                  <c:v>16043387</c:v>
                </c:pt>
                <c:pt idx="5">
                  <c:v>16428537</c:v>
                </c:pt>
                <c:pt idx="6">
                  <c:v>16936381</c:v>
                </c:pt>
                <c:pt idx="7">
                  <c:v>16656418</c:v>
                </c:pt>
                <c:pt idx="8">
                  <c:v>17222049</c:v>
                </c:pt>
                <c:pt idx="9">
                  <c:v>18181285</c:v>
                </c:pt>
                <c:pt idx="10">
                  <c:v>17358533</c:v>
                </c:pt>
                <c:pt idx="11">
                  <c:v>18190875</c:v>
                </c:pt>
                <c:pt idx="12">
                  <c:v>19306536</c:v>
                </c:pt>
                <c:pt idx="13">
                  <c:v>19932054</c:v>
                </c:pt>
                <c:pt idx="14">
                  <c:v>21096040</c:v>
                </c:pt>
              </c:numCache>
            </c:numRef>
          </c:val>
          <c:extLst>
            <c:ext xmlns:c16="http://schemas.microsoft.com/office/drawing/2014/chart" uri="{C3380CC4-5D6E-409C-BE32-E72D297353CC}">
              <c16:uniqueId val="{00000001-FC1B-43BD-A048-004F05FBD3A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IL-03: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Illinois!$H$6:$H$12</c:f>
                <c:numCache>
                  <c:formatCode>General</c:formatCode>
                  <c:ptCount val="7"/>
                  <c:pt idx="0">
                    <c:v>3036990.72432</c:v>
                  </c:pt>
                  <c:pt idx="1">
                    <c:v>2629175.4551999997</c:v>
                  </c:pt>
                  <c:pt idx="2">
                    <c:v>2608162.2448200001</c:v>
                  </c:pt>
                  <c:pt idx="3">
                    <c:v>2335840.6732000001</c:v>
                  </c:pt>
                  <c:pt idx="4">
                    <c:v>2259231.2565000001</c:v>
                  </c:pt>
                  <c:pt idx="5">
                    <c:v>2244200.35616</c:v>
                  </c:pt>
                  <c:pt idx="6">
                    <c:v>2277696.1311999997</c:v>
                  </c:pt>
                </c:numCache>
              </c:numRef>
            </c:plus>
            <c:minus>
              <c:numRef>
                <c:f>Illinois!$H$6:$H$12</c:f>
                <c:numCache>
                  <c:formatCode>General</c:formatCode>
                  <c:ptCount val="7"/>
                  <c:pt idx="0">
                    <c:v>3036990.72432</c:v>
                  </c:pt>
                  <c:pt idx="1">
                    <c:v>2629175.4551999997</c:v>
                  </c:pt>
                  <c:pt idx="2">
                    <c:v>2608162.2448200001</c:v>
                  </c:pt>
                  <c:pt idx="3">
                    <c:v>2335840.6732000001</c:v>
                  </c:pt>
                  <c:pt idx="4">
                    <c:v>2259231.2565000001</c:v>
                  </c:pt>
                  <c:pt idx="5">
                    <c:v>2244200.35616</c:v>
                  </c:pt>
                  <c:pt idx="6">
                    <c:v>2277696.1311999997</c:v>
                  </c:pt>
                </c:numCache>
              </c:numRef>
            </c:minus>
            <c:spPr>
              <a:noFill/>
              <a:ln w="9525" cap="flat" cmpd="sng" algn="ctr">
                <a:solidFill>
                  <a:schemeClr val="tx1">
                    <a:lumMod val="65000"/>
                    <a:lumOff val="35000"/>
                  </a:schemeClr>
                </a:solidFill>
                <a:round/>
              </a:ln>
              <a:effectLst/>
            </c:spPr>
          </c:errBars>
          <c:cat>
            <c:numRef>
              <c:f>Illinois!$A$6:$A$12</c:f>
              <c:numCache>
                <c:formatCode>General</c:formatCode>
                <c:ptCount val="7"/>
                <c:pt idx="0">
                  <c:v>2003</c:v>
                </c:pt>
                <c:pt idx="1">
                  <c:v>2004</c:v>
                </c:pt>
                <c:pt idx="2">
                  <c:v>2005</c:v>
                </c:pt>
                <c:pt idx="3">
                  <c:v>2006</c:v>
                </c:pt>
                <c:pt idx="4">
                  <c:v>2007</c:v>
                </c:pt>
                <c:pt idx="5">
                  <c:v>2008</c:v>
                </c:pt>
                <c:pt idx="6">
                  <c:v>2009</c:v>
                </c:pt>
              </c:numCache>
            </c:numRef>
          </c:cat>
          <c:val>
            <c:numRef>
              <c:f>Illinois!$C$6:$C$12</c:f>
              <c:numCache>
                <c:formatCode>#,##0</c:formatCode>
                <c:ptCount val="7"/>
                <c:pt idx="0">
                  <c:v>24129912</c:v>
                </c:pt>
                <c:pt idx="1">
                  <c:v>22490808</c:v>
                </c:pt>
                <c:pt idx="2">
                  <c:v>22842549</c:v>
                </c:pt>
                <c:pt idx="3">
                  <c:v>22612204</c:v>
                </c:pt>
                <c:pt idx="4">
                  <c:v>22479913</c:v>
                </c:pt>
                <c:pt idx="5">
                  <c:v>22844059</c:v>
                </c:pt>
                <c:pt idx="6">
                  <c:v>22914448</c:v>
                </c:pt>
              </c:numCache>
            </c:numRef>
          </c:val>
          <c:extLst>
            <c:ext xmlns:c16="http://schemas.microsoft.com/office/drawing/2014/chart" uri="{C3380CC4-5D6E-409C-BE32-E72D297353CC}">
              <c16:uniqueId val="{00000001-124C-4FE0-8F60-AF444712469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IL-08: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Illinois!$H$13:$H$27</c:f>
                <c:numCache>
                  <c:formatCode>General</c:formatCode>
                  <c:ptCount val="15"/>
                  <c:pt idx="0">
                    <c:v>2747643.8069600002</c:v>
                  </c:pt>
                  <c:pt idx="1">
                    <c:v>3018069.8637799998</c:v>
                  </c:pt>
                  <c:pt idx="2">
                    <c:v>2552261.9081200003</c:v>
                  </c:pt>
                  <c:pt idx="3">
                    <c:v>3010127.5268399999</c:v>
                  </c:pt>
                  <c:pt idx="4">
                    <c:v>2591264.5215600003</c:v>
                  </c:pt>
                  <c:pt idx="5">
                    <c:v>2607174.6214800002</c:v>
                  </c:pt>
                  <c:pt idx="6">
                    <c:v>2636234.3858400001</c:v>
                  </c:pt>
                  <c:pt idx="7">
                    <c:v>2434483.15992</c:v>
                  </c:pt>
                  <c:pt idx="8">
                    <c:v>1947173.04</c:v>
                  </c:pt>
                  <c:pt idx="9">
                    <c:v>2563358.4783000001</c:v>
                  </c:pt>
                  <c:pt idx="10">
                    <c:v>2688964.6848000004</c:v>
                  </c:pt>
                  <c:pt idx="11">
                    <c:v>2813420.6457599998</c:v>
                  </c:pt>
                  <c:pt idx="12">
                    <c:v>1776020.83388</c:v>
                  </c:pt>
                  <c:pt idx="13">
                    <c:v>1780974.37152</c:v>
                  </c:pt>
                  <c:pt idx="14">
                    <c:v>1800905.7641199999</c:v>
                  </c:pt>
                </c:numCache>
              </c:numRef>
            </c:plus>
            <c:minus>
              <c:numRef>
                <c:f>Illinois!$H$13:$H$27</c:f>
                <c:numCache>
                  <c:formatCode>General</c:formatCode>
                  <c:ptCount val="15"/>
                  <c:pt idx="0">
                    <c:v>2747643.8069600002</c:v>
                  </c:pt>
                  <c:pt idx="1">
                    <c:v>3018069.8637799998</c:v>
                  </c:pt>
                  <c:pt idx="2">
                    <c:v>2552261.9081200003</c:v>
                  </c:pt>
                  <c:pt idx="3">
                    <c:v>3010127.5268399999</c:v>
                  </c:pt>
                  <c:pt idx="4">
                    <c:v>2591264.5215600003</c:v>
                  </c:pt>
                  <c:pt idx="5">
                    <c:v>2607174.6214800002</c:v>
                  </c:pt>
                  <c:pt idx="6">
                    <c:v>2636234.3858400001</c:v>
                  </c:pt>
                  <c:pt idx="7">
                    <c:v>2434483.15992</c:v>
                  </c:pt>
                  <c:pt idx="8">
                    <c:v>1947173.04</c:v>
                  </c:pt>
                  <c:pt idx="9">
                    <c:v>2563358.4783000001</c:v>
                  </c:pt>
                  <c:pt idx="10">
                    <c:v>2688964.6848000004</c:v>
                  </c:pt>
                  <c:pt idx="11">
                    <c:v>2813420.6457599998</c:v>
                  </c:pt>
                  <c:pt idx="12">
                    <c:v>1776020.83388</c:v>
                  </c:pt>
                  <c:pt idx="13">
                    <c:v>1780974.37152</c:v>
                  </c:pt>
                  <c:pt idx="14">
                    <c:v>1800905.7641199999</c:v>
                  </c:pt>
                </c:numCache>
              </c:numRef>
            </c:minus>
            <c:spPr>
              <a:noFill/>
              <a:ln w="9525" cap="flat" cmpd="sng" algn="ctr">
                <a:solidFill>
                  <a:schemeClr val="tx1">
                    <a:lumMod val="65000"/>
                    <a:lumOff val="35000"/>
                  </a:schemeClr>
                </a:solidFill>
                <a:round/>
              </a:ln>
              <a:effectLst/>
            </c:spPr>
          </c:errBars>
          <c:cat>
            <c:numRef>
              <c:f>Illinois!$A$13:$A$27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Illinois!$C$13:$C$27</c:f>
              <c:numCache>
                <c:formatCode>#,##0</c:formatCode>
                <c:ptCount val="15"/>
                <c:pt idx="0">
                  <c:v>23380223</c:v>
                </c:pt>
                <c:pt idx="1">
                  <c:v>24461581</c:v>
                </c:pt>
                <c:pt idx="2">
                  <c:v>23866298</c:v>
                </c:pt>
                <c:pt idx="3">
                  <c:v>24584511</c:v>
                </c:pt>
                <c:pt idx="4">
                  <c:v>23843067</c:v>
                </c:pt>
                <c:pt idx="5">
                  <c:v>23989461</c:v>
                </c:pt>
                <c:pt idx="6">
                  <c:v>23870286</c:v>
                </c:pt>
                <c:pt idx="7">
                  <c:v>23788188</c:v>
                </c:pt>
                <c:pt idx="8">
                  <c:v>22822000</c:v>
                </c:pt>
                <c:pt idx="9">
                  <c:v>24482889</c:v>
                </c:pt>
                <c:pt idx="10">
                  <c:v>25121120</c:v>
                </c:pt>
                <c:pt idx="11">
                  <c:v>25155764</c:v>
                </c:pt>
                <c:pt idx="12">
                  <c:v>22851529</c:v>
                </c:pt>
                <c:pt idx="13">
                  <c:v>22903477</c:v>
                </c:pt>
                <c:pt idx="14">
                  <c:v>22959023</c:v>
                </c:pt>
              </c:numCache>
            </c:numRef>
          </c:val>
          <c:extLst>
            <c:ext xmlns:c16="http://schemas.microsoft.com/office/drawing/2014/chart" uri="{C3380CC4-5D6E-409C-BE32-E72D297353CC}">
              <c16:uniqueId val="{00000001-81EE-47A4-9085-15D390C04B6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Indiana!$G$6:$G$12</c:f>
                <c:numCache>
                  <c:formatCode>General</c:formatCode>
                  <c:ptCount val="7"/>
                  <c:pt idx="0">
                    <c:v>14906984.84592</c:v>
                  </c:pt>
                  <c:pt idx="1">
                    <c:v>14962004.559040001</c:v>
                  </c:pt>
                  <c:pt idx="2">
                    <c:v>14977780.716639997</c:v>
                  </c:pt>
                  <c:pt idx="3">
                    <c:v>13046475.090599999</c:v>
                  </c:pt>
                  <c:pt idx="4">
                    <c:v>12694223.7009</c:v>
                  </c:pt>
                  <c:pt idx="5">
                    <c:v>11825918.545399999</c:v>
                  </c:pt>
                  <c:pt idx="6">
                    <c:v>10558134.896539999</c:v>
                  </c:pt>
                </c:numCache>
              </c:numRef>
            </c:plus>
            <c:minus>
              <c:numRef>
                <c:f>Indiana!$G$6:$G$12</c:f>
                <c:numCache>
                  <c:formatCode>General</c:formatCode>
                  <c:ptCount val="7"/>
                  <c:pt idx="0">
                    <c:v>14906984.84592</c:v>
                  </c:pt>
                  <c:pt idx="1">
                    <c:v>14962004.559040001</c:v>
                  </c:pt>
                  <c:pt idx="2">
                    <c:v>14977780.716639997</c:v>
                  </c:pt>
                  <c:pt idx="3">
                    <c:v>13046475.090599999</c:v>
                  </c:pt>
                  <c:pt idx="4">
                    <c:v>12694223.7009</c:v>
                  </c:pt>
                  <c:pt idx="5">
                    <c:v>11825918.545399999</c:v>
                  </c:pt>
                  <c:pt idx="6">
                    <c:v>10558134.896539999</c:v>
                  </c:pt>
                </c:numCache>
              </c:numRef>
            </c:minus>
            <c:spPr>
              <a:noFill/>
              <a:ln w="9525" cap="flat" cmpd="sng" algn="ctr">
                <a:solidFill>
                  <a:schemeClr val="tx1">
                    <a:lumMod val="65000"/>
                    <a:lumOff val="35000"/>
                  </a:schemeClr>
                </a:solidFill>
                <a:round/>
              </a:ln>
              <a:effectLst/>
            </c:spPr>
          </c:errBars>
          <c:cat>
            <c:numRef>
              <c:f>Indiana!$A$6:$A$12</c:f>
              <c:numCache>
                <c:formatCode>General</c:formatCode>
                <c:ptCount val="7"/>
                <c:pt idx="0">
                  <c:v>2003</c:v>
                </c:pt>
                <c:pt idx="1">
                  <c:v>2004</c:v>
                </c:pt>
                <c:pt idx="2">
                  <c:v>2005</c:v>
                </c:pt>
                <c:pt idx="3">
                  <c:v>2006</c:v>
                </c:pt>
                <c:pt idx="4">
                  <c:v>2007</c:v>
                </c:pt>
                <c:pt idx="5">
                  <c:v>2008</c:v>
                </c:pt>
                <c:pt idx="6">
                  <c:v>2009</c:v>
                </c:pt>
              </c:numCache>
            </c:numRef>
          </c:cat>
          <c:val>
            <c:numRef>
              <c:f>Indiana!$B$6:$B$12</c:f>
              <c:numCache>
                <c:formatCode>#,##0</c:formatCode>
                <c:ptCount val="7"/>
                <c:pt idx="0">
                  <c:v>375869512</c:v>
                </c:pt>
                <c:pt idx="1">
                  <c:v>386415407</c:v>
                </c:pt>
                <c:pt idx="2">
                  <c:v>399194582</c:v>
                </c:pt>
                <c:pt idx="3">
                  <c:v>394153326</c:v>
                </c:pt>
                <c:pt idx="4">
                  <c:v>410816301</c:v>
                </c:pt>
                <c:pt idx="5">
                  <c:v>405831110</c:v>
                </c:pt>
                <c:pt idx="6">
                  <c:v>403290103</c:v>
                </c:pt>
              </c:numCache>
            </c:numRef>
          </c:val>
          <c:extLst>
            <c:ext xmlns:c16="http://schemas.microsoft.com/office/drawing/2014/chart" uri="{C3380CC4-5D6E-409C-BE32-E72D297353CC}">
              <c16:uniqueId val="{00000001-41ED-435A-9CC1-4CDD4A5C797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IN-02: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Indiana!$K$6:$K$12</c:f>
                <c:numCache>
                  <c:formatCode>General</c:formatCode>
                  <c:ptCount val="7"/>
                  <c:pt idx="0">
                    <c:v>14580598.032</c:v>
                  </c:pt>
                  <c:pt idx="1">
                    <c:v>14685544.189440001</c:v>
                  </c:pt>
                  <c:pt idx="2">
                    <c:v>14693102.403619999</c:v>
                  </c:pt>
                  <c:pt idx="3">
                    <c:v>12733609.551179999</c:v>
                  </c:pt>
                  <c:pt idx="4">
                    <c:v>12456693.755039999</c:v>
                  </c:pt>
                  <c:pt idx="5">
                    <c:v>11164155.210720001</c:v>
                  </c:pt>
                  <c:pt idx="6">
                    <c:v>10062613.87054</c:v>
                  </c:pt>
                </c:numCache>
              </c:numRef>
            </c:plus>
            <c:minus>
              <c:numRef>
                <c:f>Indiana!$K$6:$K$12</c:f>
                <c:numCache>
                  <c:formatCode>General</c:formatCode>
                  <c:ptCount val="7"/>
                  <c:pt idx="0">
                    <c:v>14580598.032</c:v>
                  </c:pt>
                  <c:pt idx="1">
                    <c:v>14685544.189440001</c:v>
                  </c:pt>
                  <c:pt idx="2">
                    <c:v>14693102.403619999</c:v>
                  </c:pt>
                  <c:pt idx="3">
                    <c:v>12733609.551179999</c:v>
                  </c:pt>
                  <c:pt idx="4">
                    <c:v>12456693.755039999</c:v>
                  </c:pt>
                  <c:pt idx="5">
                    <c:v>11164155.210720001</c:v>
                  </c:pt>
                  <c:pt idx="6">
                    <c:v>10062613.87054</c:v>
                  </c:pt>
                </c:numCache>
              </c:numRef>
            </c:minus>
            <c:spPr>
              <a:noFill/>
              <a:ln w="9525" cap="flat" cmpd="sng" algn="ctr">
                <a:solidFill>
                  <a:schemeClr val="tx1">
                    <a:lumMod val="65000"/>
                    <a:lumOff val="35000"/>
                  </a:schemeClr>
                </a:solidFill>
                <a:round/>
              </a:ln>
              <a:effectLst/>
            </c:spPr>
          </c:errBars>
          <c:cat>
            <c:numRef>
              <c:f>Indiana!$A$6:$A$12</c:f>
              <c:numCache>
                <c:formatCode>General</c:formatCode>
                <c:ptCount val="7"/>
                <c:pt idx="0">
                  <c:v>2003</c:v>
                </c:pt>
                <c:pt idx="1">
                  <c:v>2004</c:v>
                </c:pt>
                <c:pt idx="2">
                  <c:v>2005</c:v>
                </c:pt>
                <c:pt idx="3">
                  <c:v>2006</c:v>
                </c:pt>
                <c:pt idx="4">
                  <c:v>2007</c:v>
                </c:pt>
                <c:pt idx="5">
                  <c:v>2008</c:v>
                </c:pt>
                <c:pt idx="6">
                  <c:v>2009</c:v>
                </c:pt>
              </c:numCache>
            </c:numRef>
          </c:cat>
          <c:val>
            <c:numRef>
              <c:f>Indiana!$F$6:$F$12</c:f>
              <c:numCache>
                <c:formatCode>#,##0</c:formatCode>
                <c:ptCount val="7"/>
                <c:pt idx="0">
                  <c:v>322722400</c:v>
                </c:pt>
                <c:pt idx="1">
                  <c:v>332553084</c:v>
                </c:pt>
                <c:pt idx="2">
                  <c:v>343136441</c:v>
                </c:pt>
                <c:pt idx="3">
                  <c:v>340653011</c:v>
                </c:pt>
                <c:pt idx="4">
                  <c:v>355499251</c:v>
                </c:pt>
                <c:pt idx="5">
                  <c:v>351516222</c:v>
                </c:pt>
                <c:pt idx="6">
                  <c:v>349153847</c:v>
                </c:pt>
              </c:numCache>
            </c:numRef>
          </c:val>
          <c:extLst>
            <c:ext xmlns:c16="http://schemas.microsoft.com/office/drawing/2014/chart" uri="{C3380CC4-5D6E-409C-BE32-E72D297353CC}">
              <c16:uniqueId val="{00000001-44D3-490E-AA4F-ADD3891C2A6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Indiana!$G$13:$G$27</c:f>
                <c:numCache>
                  <c:formatCode>General</c:formatCode>
                  <c:ptCount val="15"/>
                  <c:pt idx="0">
                    <c:v>10186097.353740001</c:v>
                  </c:pt>
                  <c:pt idx="1">
                    <c:v>9816319.5732000005</c:v>
                  </c:pt>
                  <c:pt idx="2">
                    <c:v>9965879.890039999</c:v>
                  </c:pt>
                  <c:pt idx="3">
                    <c:v>10527034.635280002</c:v>
                  </c:pt>
                  <c:pt idx="4">
                    <c:v>10799430.616499998</c:v>
                  </c:pt>
                  <c:pt idx="5">
                    <c:v>11080736.672880001</c:v>
                  </c:pt>
                  <c:pt idx="6">
                    <c:v>12066300.091560001</c:v>
                  </c:pt>
                  <c:pt idx="7">
                    <c:v>12074487.0276</c:v>
                  </c:pt>
                  <c:pt idx="8">
                    <c:v>13914958.649019999</c:v>
                  </c:pt>
                  <c:pt idx="9">
                    <c:v>14929144.195420001</c:v>
                  </c:pt>
                  <c:pt idx="10">
                    <c:v>14856244.24512</c:v>
                  </c:pt>
                  <c:pt idx="11">
                    <c:v>14950496.45754</c:v>
                  </c:pt>
                  <c:pt idx="12">
                    <c:v>14947743.324760001</c:v>
                  </c:pt>
                  <c:pt idx="13">
                    <c:v>15086238.463599999</c:v>
                  </c:pt>
                  <c:pt idx="14">
                    <c:v>15277652.291199999</c:v>
                  </c:pt>
                </c:numCache>
              </c:numRef>
            </c:plus>
            <c:minus>
              <c:numRef>
                <c:f>Indiana!$G$13:$G$27</c:f>
                <c:numCache>
                  <c:formatCode>General</c:formatCode>
                  <c:ptCount val="15"/>
                  <c:pt idx="0">
                    <c:v>10186097.353740001</c:v>
                  </c:pt>
                  <c:pt idx="1">
                    <c:v>9816319.5732000005</c:v>
                  </c:pt>
                  <c:pt idx="2">
                    <c:v>9965879.890039999</c:v>
                  </c:pt>
                  <c:pt idx="3">
                    <c:v>10527034.635280002</c:v>
                  </c:pt>
                  <c:pt idx="4">
                    <c:v>10799430.616499998</c:v>
                  </c:pt>
                  <c:pt idx="5">
                    <c:v>11080736.672880001</c:v>
                  </c:pt>
                  <c:pt idx="6">
                    <c:v>12066300.091560001</c:v>
                  </c:pt>
                  <c:pt idx="7">
                    <c:v>12074487.0276</c:v>
                  </c:pt>
                  <c:pt idx="8">
                    <c:v>13914958.649019999</c:v>
                  </c:pt>
                  <c:pt idx="9">
                    <c:v>14929144.195420001</c:v>
                  </c:pt>
                  <c:pt idx="10">
                    <c:v>14856244.24512</c:v>
                  </c:pt>
                  <c:pt idx="11">
                    <c:v>14950496.45754</c:v>
                  </c:pt>
                  <c:pt idx="12">
                    <c:v>14947743.324760001</c:v>
                  </c:pt>
                  <c:pt idx="13">
                    <c:v>15086238.463599999</c:v>
                  </c:pt>
                  <c:pt idx="14">
                    <c:v>15277652.291199999</c:v>
                  </c:pt>
                </c:numCache>
              </c:numRef>
            </c:minus>
            <c:spPr>
              <a:noFill/>
              <a:ln w="9525" cap="flat" cmpd="sng" algn="ctr">
                <a:solidFill>
                  <a:schemeClr val="tx1">
                    <a:lumMod val="65000"/>
                    <a:lumOff val="35000"/>
                  </a:schemeClr>
                </a:solidFill>
                <a:round/>
              </a:ln>
              <a:effectLst/>
            </c:spPr>
          </c:errBars>
          <c:cat>
            <c:numRef>
              <c:f>Indiana!$A$13:$A$27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Indiana!$B$13:$B$27</c:f>
              <c:numCache>
                <c:formatCode>#,##0</c:formatCode>
                <c:ptCount val="15"/>
                <c:pt idx="0">
                  <c:v>411061233</c:v>
                </c:pt>
                <c:pt idx="1">
                  <c:v>416298540</c:v>
                </c:pt>
                <c:pt idx="2">
                  <c:v>420146707</c:v>
                </c:pt>
                <c:pt idx="3">
                  <c:v>422094412</c:v>
                </c:pt>
                <c:pt idx="4">
                  <c:v>423507083</c:v>
                </c:pt>
                <c:pt idx="5">
                  <c:v>425527522</c:v>
                </c:pt>
                <c:pt idx="6">
                  <c:v>425769234</c:v>
                </c:pt>
                <c:pt idx="7">
                  <c:v>433087770</c:v>
                </c:pt>
                <c:pt idx="8">
                  <c:v>434570851</c:v>
                </c:pt>
                <c:pt idx="9">
                  <c:v>429245089</c:v>
                </c:pt>
                <c:pt idx="10">
                  <c:v>433885638</c:v>
                </c:pt>
                <c:pt idx="11">
                  <c:v>439461977</c:v>
                </c:pt>
                <c:pt idx="12">
                  <c:v>449421026</c:v>
                </c:pt>
                <c:pt idx="13">
                  <c:v>454404773</c:v>
                </c:pt>
                <c:pt idx="14">
                  <c:v>450402485</c:v>
                </c:pt>
              </c:numCache>
            </c:numRef>
          </c:val>
          <c:extLst>
            <c:ext xmlns:c16="http://schemas.microsoft.com/office/drawing/2014/chart" uri="{C3380CC4-5D6E-409C-BE32-E72D297353CC}">
              <c16:uniqueId val="{00000001-CD8B-4FE4-9E69-782BE6D4163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AZ-01: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Arizona!$G$6:$G$10</c:f>
                <c:numCache>
                  <c:formatCode>General</c:formatCode>
                  <c:ptCount val="5"/>
                  <c:pt idx="0">
                    <c:v>31129218.059159998</c:v>
                  </c:pt>
                  <c:pt idx="1">
                    <c:v>28226289.072560001</c:v>
                  </c:pt>
                  <c:pt idx="2">
                    <c:v>26814597.586199999</c:v>
                  </c:pt>
                  <c:pt idx="3">
                    <c:v>24974579.155200001</c:v>
                  </c:pt>
                  <c:pt idx="4">
                    <c:v>23479473.499300003</c:v>
                  </c:pt>
                </c:numCache>
              </c:numRef>
            </c:plus>
            <c:minus>
              <c:numRef>
                <c:f>Arizona!$G$6:$G$10</c:f>
                <c:numCache>
                  <c:formatCode>General</c:formatCode>
                  <c:ptCount val="5"/>
                  <c:pt idx="0">
                    <c:v>31129218.059159998</c:v>
                  </c:pt>
                  <c:pt idx="1">
                    <c:v>28226289.072560001</c:v>
                  </c:pt>
                  <c:pt idx="2">
                    <c:v>26814597.586199999</c:v>
                  </c:pt>
                  <c:pt idx="3">
                    <c:v>24974579.155200001</c:v>
                  </c:pt>
                  <c:pt idx="4">
                    <c:v>23479473.499300003</c:v>
                  </c:pt>
                </c:numCache>
              </c:numRef>
            </c:minus>
            <c:spPr>
              <a:noFill/>
              <a:ln w="9525" cap="flat" cmpd="sng" algn="ctr">
                <a:solidFill>
                  <a:schemeClr val="tx1">
                    <a:lumMod val="65000"/>
                    <a:lumOff val="35000"/>
                  </a:schemeClr>
                </a:solidFill>
                <a:round/>
              </a:ln>
              <a:effectLst/>
            </c:spPr>
          </c:errBars>
          <c:cat>
            <c:numRef>
              <c:f>Arizona!$A$6:$A$10</c:f>
              <c:numCache>
                <c:formatCode>General</c:formatCode>
                <c:ptCount val="5"/>
                <c:pt idx="0">
                  <c:v>2005</c:v>
                </c:pt>
                <c:pt idx="1">
                  <c:v>2006</c:v>
                </c:pt>
                <c:pt idx="2">
                  <c:v>2007</c:v>
                </c:pt>
                <c:pt idx="3">
                  <c:v>2008</c:v>
                </c:pt>
                <c:pt idx="4">
                  <c:v>2009</c:v>
                </c:pt>
              </c:numCache>
            </c:numRef>
          </c:cat>
          <c:val>
            <c:numRef>
              <c:f>Arizona!$B$6:$B$10</c:f>
              <c:numCache>
                <c:formatCode>#,##0</c:formatCode>
                <c:ptCount val="5"/>
                <c:pt idx="0">
                  <c:v>552132282</c:v>
                </c:pt>
                <c:pt idx="1">
                  <c:v>555854452</c:v>
                </c:pt>
                <c:pt idx="2">
                  <c:v>608869155</c:v>
                </c:pt>
                <c:pt idx="3">
                  <c:v>605004340</c:v>
                </c:pt>
                <c:pt idx="4">
                  <c:v>603585437</c:v>
                </c:pt>
              </c:numCache>
            </c:numRef>
          </c:val>
          <c:extLst>
            <c:ext xmlns:c16="http://schemas.microsoft.com/office/drawing/2014/chart" uri="{C3380CC4-5D6E-409C-BE32-E72D297353CC}">
              <c16:uniqueId val="{00000001-29BB-4343-8E4F-950B9AD8C4C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IN-07: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Indiana!$K$13:$K$27</c:f>
                <c:numCache>
                  <c:formatCode>General</c:formatCode>
                  <c:ptCount val="15"/>
                  <c:pt idx="0">
                    <c:v>9734727.1533600017</c:v>
                  </c:pt>
                  <c:pt idx="1">
                    <c:v>9430501.1525400002</c:v>
                  </c:pt>
                  <c:pt idx="2">
                    <c:v>9578615.2295399997</c:v>
                  </c:pt>
                  <c:pt idx="3">
                    <c:v>10099764.68736</c:v>
                  </c:pt>
                  <c:pt idx="4">
                    <c:v>10250528.393279999</c:v>
                  </c:pt>
                  <c:pt idx="5">
                    <c:v>10527188.526000001</c:v>
                  </c:pt>
                  <c:pt idx="6">
                    <c:v>11562154.247160001</c:v>
                  </c:pt>
                  <c:pt idx="7">
                    <c:v>11527705.470320001</c:v>
                  </c:pt>
                  <c:pt idx="8">
                    <c:v>13272696.10736</c:v>
                  </c:pt>
                  <c:pt idx="9">
                    <c:v>14213844.44152</c:v>
                  </c:pt>
                  <c:pt idx="10">
                    <c:v>14132814.849300001</c:v>
                  </c:pt>
                  <c:pt idx="11">
                    <c:v>14201272.987839999</c:v>
                  </c:pt>
                  <c:pt idx="12">
                    <c:v>14012270.69376</c:v>
                  </c:pt>
                  <c:pt idx="13">
                    <c:v>14104625.606719999</c:v>
                  </c:pt>
                  <c:pt idx="14">
                    <c:v>14309967.555199999</c:v>
                  </c:pt>
                </c:numCache>
              </c:numRef>
            </c:plus>
            <c:minus>
              <c:numRef>
                <c:f>Indiana!$K$13:$K$27</c:f>
                <c:numCache>
                  <c:formatCode>General</c:formatCode>
                  <c:ptCount val="15"/>
                  <c:pt idx="0">
                    <c:v>9734727.1533600017</c:v>
                  </c:pt>
                  <c:pt idx="1">
                    <c:v>9430501.1525400002</c:v>
                  </c:pt>
                  <c:pt idx="2">
                    <c:v>9578615.2295399997</c:v>
                  </c:pt>
                  <c:pt idx="3">
                    <c:v>10099764.68736</c:v>
                  </c:pt>
                  <c:pt idx="4">
                    <c:v>10250528.393279999</c:v>
                  </c:pt>
                  <c:pt idx="5">
                    <c:v>10527188.526000001</c:v>
                  </c:pt>
                  <c:pt idx="6">
                    <c:v>11562154.247160001</c:v>
                  </c:pt>
                  <c:pt idx="7">
                    <c:v>11527705.470320001</c:v>
                  </c:pt>
                  <c:pt idx="8">
                    <c:v>13272696.10736</c:v>
                  </c:pt>
                  <c:pt idx="9">
                    <c:v>14213844.44152</c:v>
                  </c:pt>
                  <c:pt idx="10">
                    <c:v>14132814.849300001</c:v>
                  </c:pt>
                  <c:pt idx="11">
                    <c:v>14201272.987839999</c:v>
                  </c:pt>
                  <c:pt idx="12">
                    <c:v>14012270.69376</c:v>
                  </c:pt>
                  <c:pt idx="13">
                    <c:v>14104625.606719999</c:v>
                  </c:pt>
                  <c:pt idx="14">
                    <c:v>14309967.555199999</c:v>
                  </c:pt>
                </c:numCache>
              </c:numRef>
            </c:minus>
            <c:spPr>
              <a:noFill/>
              <a:ln w="9525" cap="flat" cmpd="sng" algn="ctr">
                <a:solidFill>
                  <a:schemeClr val="tx1">
                    <a:lumMod val="65000"/>
                    <a:lumOff val="35000"/>
                  </a:schemeClr>
                </a:solidFill>
                <a:round/>
              </a:ln>
              <a:effectLst/>
            </c:spPr>
          </c:errBars>
          <c:cat>
            <c:numRef>
              <c:f>Indiana!$A$13:$A$27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Indiana!$F$13:$F$27</c:f>
              <c:numCache>
                <c:formatCode>#,##0</c:formatCode>
                <c:ptCount val="15"/>
                <c:pt idx="0">
                  <c:v>356844837</c:v>
                </c:pt>
                <c:pt idx="1">
                  <c:v>359120379</c:v>
                </c:pt>
                <c:pt idx="2">
                  <c:v>362003599</c:v>
                </c:pt>
                <c:pt idx="3">
                  <c:v>362778904</c:v>
                </c:pt>
                <c:pt idx="4">
                  <c:v>368194267</c:v>
                </c:pt>
                <c:pt idx="5">
                  <c:v>369375036</c:v>
                </c:pt>
                <c:pt idx="6">
                  <c:v>369162013</c:v>
                </c:pt>
                <c:pt idx="7">
                  <c:v>375740074</c:v>
                </c:pt>
                <c:pt idx="8">
                  <c:v>375784148</c:v>
                </c:pt>
                <c:pt idx="9">
                  <c:v>368807588</c:v>
                </c:pt>
                <c:pt idx="10">
                  <c:v>372504345</c:v>
                </c:pt>
                <c:pt idx="11">
                  <c:v>377292056</c:v>
                </c:pt>
                <c:pt idx="12">
                  <c:v>388797744</c:v>
                </c:pt>
                <c:pt idx="13">
                  <c:v>393324752</c:v>
                </c:pt>
                <c:pt idx="14">
                  <c:v>388857814</c:v>
                </c:pt>
              </c:numCache>
            </c:numRef>
          </c:val>
          <c:extLst>
            <c:ext xmlns:c16="http://schemas.microsoft.com/office/drawing/2014/chart" uri="{C3380CC4-5D6E-409C-BE32-E72D297353CC}">
              <c16:uniqueId val="{00000001-2DBD-41B0-B9AA-A610E95052D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IN-04: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Indiana!$I$6:$I$12</c:f>
                <c:numCache>
                  <c:formatCode>General</c:formatCode>
                  <c:ptCount val="7"/>
                  <c:pt idx="0">
                    <c:v>5317386.1973200003</c:v>
                  </c:pt>
                  <c:pt idx="1">
                    <c:v>5341861.5142200002</c:v>
                  </c:pt>
                  <c:pt idx="2">
                    <c:v>5311415.0390399992</c:v>
                  </c:pt>
                  <c:pt idx="3">
                    <c:v>5010851.6152199991</c:v>
                  </c:pt>
                  <c:pt idx="4">
                    <c:v>4478941.2242800007</c:v>
                  </c:pt>
                  <c:pt idx="5">
                    <c:v>3740551.7786000003</c:v>
                  </c:pt>
                  <c:pt idx="6">
                    <c:v>3375198.9941600002</c:v>
                  </c:pt>
                </c:numCache>
              </c:numRef>
            </c:plus>
            <c:minus>
              <c:numRef>
                <c:f>Indiana!$I$6:$I$12</c:f>
                <c:numCache>
                  <c:formatCode>General</c:formatCode>
                  <c:ptCount val="7"/>
                  <c:pt idx="0">
                    <c:v>5317386.1973200003</c:v>
                  </c:pt>
                  <c:pt idx="1">
                    <c:v>5341861.5142200002</c:v>
                  </c:pt>
                  <c:pt idx="2">
                    <c:v>5311415.0390399992</c:v>
                  </c:pt>
                  <c:pt idx="3">
                    <c:v>5010851.6152199991</c:v>
                  </c:pt>
                  <c:pt idx="4">
                    <c:v>4478941.2242800007</c:v>
                  </c:pt>
                  <c:pt idx="5">
                    <c:v>3740551.7786000003</c:v>
                  </c:pt>
                  <c:pt idx="6">
                    <c:v>3375198.9941600002</c:v>
                  </c:pt>
                </c:numCache>
              </c:numRef>
            </c:minus>
            <c:spPr>
              <a:noFill/>
              <a:ln w="9525" cap="flat" cmpd="sng" algn="ctr">
                <a:solidFill>
                  <a:schemeClr val="tx1">
                    <a:lumMod val="65000"/>
                    <a:lumOff val="35000"/>
                  </a:schemeClr>
                </a:solidFill>
                <a:round/>
              </a:ln>
              <a:effectLst/>
            </c:spPr>
          </c:errBars>
          <c:cat>
            <c:numRef>
              <c:f>Indiana!$A$6:$A$12</c:f>
              <c:numCache>
                <c:formatCode>General</c:formatCode>
                <c:ptCount val="7"/>
                <c:pt idx="0">
                  <c:v>2003</c:v>
                </c:pt>
                <c:pt idx="1">
                  <c:v>2004</c:v>
                </c:pt>
                <c:pt idx="2">
                  <c:v>2005</c:v>
                </c:pt>
                <c:pt idx="3">
                  <c:v>2006</c:v>
                </c:pt>
                <c:pt idx="4">
                  <c:v>2007</c:v>
                </c:pt>
                <c:pt idx="5">
                  <c:v>2008</c:v>
                </c:pt>
                <c:pt idx="6">
                  <c:v>2009</c:v>
                </c:pt>
              </c:numCache>
            </c:numRef>
          </c:cat>
          <c:val>
            <c:numRef>
              <c:f>Indiana!$D$6:$D$12</c:f>
              <c:numCache>
                <c:formatCode>#,##0</c:formatCode>
                <c:ptCount val="7"/>
                <c:pt idx="0">
                  <c:v>16425881</c:v>
                </c:pt>
                <c:pt idx="1">
                  <c:v>16654803</c:v>
                </c:pt>
                <c:pt idx="2">
                  <c:v>16420624</c:v>
                </c:pt>
                <c:pt idx="3">
                  <c:v>14799609</c:v>
                </c:pt>
                <c:pt idx="4">
                  <c:v>14813273</c:v>
                </c:pt>
                <c:pt idx="5">
                  <c:v>13259666</c:v>
                </c:pt>
                <c:pt idx="6">
                  <c:v>12078439</c:v>
                </c:pt>
              </c:numCache>
            </c:numRef>
          </c:val>
          <c:extLst>
            <c:ext xmlns:c16="http://schemas.microsoft.com/office/drawing/2014/chart" uri="{C3380CC4-5D6E-409C-BE32-E72D297353CC}">
              <c16:uniqueId val="{00000001-26FF-4885-BC8E-FC480315AA3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IN-09: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Indiana!$I$13:$I$27</c:f>
                <c:numCache>
                  <c:formatCode>General</c:formatCode>
                  <c:ptCount val="15"/>
                  <c:pt idx="0">
                    <c:v>3286358.0895600002</c:v>
                  </c:pt>
                  <c:pt idx="1">
                    <c:v>3126019.32088</c:v>
                  </c:pt>
                  <c:pt idx="2">
                    <c:v>3134884.6027000006</c:v>
                  </c:pt>
                  <c:pt idx="3">
                    <c:v>3420220.3893600004</c:v>
                  </c:pt>
                  <c:pt idx="4">
                    <c:v>3596435.5449999999</c:v>
                  </c:pt>
                  <c:pt idx="5">
                    <c:v>3650151.9852</c:v>
                  </c:pt>
                  <c:pt idx="6">
                    <c:v>3867831.1619599997</c:v>
                  </c:pt>
                  <c:pt idx="7">
                    <c:v>4150926.4830999994</c:v>
                  </c:pt>
                  <c:pt idx="8">
                    <c:v>4408287.7454399997</c:v>
                  </c:pt>
                  <c:pt idx="9">
                    <c:v>4632704.7367999991</c:v>
                  </c:pt>
                  <c:pt idx="10">
                    <c:v>4690376.7168000005</c:v>
                  </c:pt>
                  <c:pt idx="11">
                    <c:v>4802083.6317999996</c:v>
                  </c:pt>
                  <c:pt idx="12">
                    <c:v>4878942.7374599995</c:v>
                  </c:pt>
                  <c:pt idx="13">
                    <c:v>5017519.1806399999</c:v>
                  </c:pt>
                  <c:pt idx="14">
                    <c:v>5029606.4629799994</c:v>
                  </c:pt>
                </c:numCache>
              </c:numRef>
            </c:plus>
            <c:minus>
              <c:numRef>
                <c:f>Indiana!$I$13:$I$27</c:f>
                <c:numCache>
                  <c:formatCode>General</c:formatCode>
                  <c:ptCount val="15"/>
                  <c:pt idx="0">
                    <c:v>3286358.0895600002</c:v>
                  </c:pt>
                  <c:pt idx="1">
                    <c:v>3126019.32088</c:v>
                  </c:pt>
                  <c:pt idx="2">
                    <c:v>3134884.6027000006</c:v>
                  </c:pt>
                  <c:pt idx="3">
                    <c:v>3420220.3893600004</c:v>
                  </c:pt>
                  <c:pt idx="4">
                    <c:v>3596435.5449999999</c:v>
                  </c:pt>
                  <c:pt idx="5">
                    <c:v>3650151.9852</c:v>
                  </c:pt>
                  <c:pt idx="6">
                    <c:v>3867831.1619599997</c:v>
                  </c:pt>
                  <c:pt idx="7">
                    <c:v>4150926.4830999994</c:v>
                  </c:pt>
                  <c:pt idx="8">
                    <c:v>4408287.7454399997</c:v>
                  </c:pt>
                  <c:pt idx="9">
                    <c:v>4632704.7367999991</c:v>
                  </c:pt>
                  <c:pt idx="10">
                    <c:v>4690376.7168000005</c:v>
                  </c:pt>
                  <c:pt idx="11">
                    <c:v>4802083.6317999996</c:v>
                  </c:pt>
                  <c:pt idx="12">
                    <c:v>4878942.7374599995</c:v>
                  </c:pt>
                  <c:pt idx="13">
                    <c:v>5017519.1806399999</c:v>
                  </c:pt>
                  <c:pt idx="14">
                    <c:v>5029606.4629799994</c:v>
                  </c:pt>
                </c:numCache>
              </c:numRef>
            </c:minus>
            <c:spPr>
              <a:noFill/>
              <a:ln w="9525" cap="flat" cmpd="sng" algn="ctr">
                <a:solidFill>
                  <a:schemeClr val="tx1">
                    <a:lumMod val="65000"/>
                    <a:lumOff val="35000"/>
                  </a:schemeClr>
                </a:solidFill>
                <a:round/>
              </a:ln>
              <a:effectLst/>
            </c:spPr>
          </c:errBars>
          <c:cat>
            <c:numRef>
              <c:f>Indiana!$A$13:$A$27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Indiana!$D$13:$D$27</c:f>
              <c:numCache>
                <c:formatCode>#,##0</c:formatCode>
                <c:ptCount val="15"/>
                <c:pt idx="0">
                  <c:v>12283614</c:v>
                </c:pt>
                <c:pt idx="1">
                  <c:v>12379294</c:v>
                </c:pt>
                <c:pt idx="2">
                  <c:v>12524509</c:v>
                </c:pt>
                <c:pt idx="3">
                  <c:v>12690043</c:v>
                </c:pt>
                <c:pt idx="4">
                  <c:v>11849870</c:v>
                </c:pt>
                <c:pt idx="5">
                  <c:v>12275195</c:v>
                </c:pt>
                <c:pt idx="6">
                  <c:v>12256262</c:v>
                </c:pt>
                <c:pt idx="7">
                  <c:v>12628313</c:v>
                </c:pt>
                <c:pt idx="8">
                  <c:v>13077868</c:v>
                </c:pt>
                <c:pt idx="9">
                  <c:v>13215155</c:v>
                </c:pt>
                <c:pt idx="10">
                  <c:v>13373565</c:v>
                </c:pt>
                <c:pt idx="11">
                  <c:v>13630666</c:v>
                </c:pt>
                <c:pt idx="12">
                  <c:v>13420649</c:v>
                </c:pt>
                <c:pt idx="13">
                  <c:v>13833037</c:v>
                </c:pt>
                <c:pt idx="14">
                  <c:v>13879371</c:v>
                </c:pt>
              </c:numCache>
            </c:numRef>
          </c:val>
          <c:extLst>
            <c:ext xmlns:c16="http://schemas.microsoft.com/office/drawing/2014/chart" uri="{C3380CC4-5D6E-409C-BE32-E72D297353CC}">
              <c16:uniqueId val="{00000001-B426-4EE7-BE20-9415A74F5EB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IN-05: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Indiana!$J$6:$J$12</c:f>
                <c:numCache>
                  <c:formatCode>General</c:formatCode>
                  <c:ptCount val="7"/>
                  <c:pt idx="0">
                    <c:v>5433655.82656</c:v>
                  </c:pt>
                  <c:pt idx="1">
                    <c:v>5534988.8164999997</c:v>
                  </c:pt>
                  <c:pt idx="2">
                    <c:v>5723171.7575199995</c:v>
                  </c:pt>
                  <c:pt idx="3">
                    <c:v>5745933.33696</c:v>
                  </c:pt>
                  <c:pt idx="4">
                    <c:v>5419251.89934</c:v>
                  </c:pt>
                  <c:pt idx="5">
                    <c:v>4894174.2719999999</c:v>
                  </c:pt>
                  <c:pt idx="6">
                    <c:v>4463547.4095000001</c:v>
                  </c:pt>
                </c:numCache>
              </c:numRef>
            </c:plus>
            <c:minus>
              <c:numRef>
                <c:f>Indiana!$J$6:$J$12</c:f>
                <c:numCache>
                  <c:formatCode>General</c:formatCode>
                  <c:ptCount val="7"/>
                  <c:pt idx="0">
                    <c:v>5433655.82656</c:v>
                  </c:pt>
                  <c:pt idx="1">
                    <c:v>5534988.8164999997</c:v>
                  </c:pt>
                  <c:pt idx="2">
                    <c:v>5723171.7575199995</c:v>
                  </c:pt>
                  <c:pt idx="3">
                    <c:v>5745933.33696</c:v>
                  </c:pt>
                  <c:pt idx="4">
                    <c:v>5419251.89934</c:v>
                  </c:pt>
                  <c:pt idx="5">
                    <c:v>4894174.2719999999</c:v>
                  </c:pt>
                  <c:pt idx="6">
                    <c:v>4463547.4095000001</c:v>
                  </c:pt>
                </c:numCache>
              </c:numRef>
            </c:minus>
            <c:spPr>
              <a:noFill/>
              <a:ln w="9525" cap="flat" cmpd="sng" algn="ctr">
                <a:solidFill>
                  <a:schemeClr val="tx1">
                    <a:lumMod val="65000"/>
                    <a:lumOff val="35000"/>
                  </a:schemeClr>
                </a:solidFill>
                <a:round/>
              </a:ln>
              <a:effectLst/>
            </c:spPr>
          </c:errBars>
          <c:cat>
            <c:numRef>
              <c:f>Indiana!$A$6:$A$12</c:f>
              <c:numCache>
                <c:formatCode>General</c:formatCode>
                <c:ptCount val="7"/>
                <c:pt idx="0">
                  <c:v>2003</c:v>
                </c:pt>
                <c:pt idx="1">
                  <c:v>2004</c:v>
                </c:pt>
                <c:pt idx="2">
                  <c:v>2005</c:v>
                </c:pt>
                <c:pt idx="3">
                  <c:v>2006</c:v>
                </c:pt>
                <c:pt idx="4">
                  <c:v>2007</c:v>
                </c:pt>
                <c:pt idx="5">
                  <c:v>2008</c:v>
                </c:pt>
                <c:pt idx="6">
                  <c:v>2009</c:v>
                </c:pt>
              </c:numCache>
            </c:numRef>
          </c:cat>
          <c:val>
            <c:numRef>
              <c:f>Indiana!$E$6:$E$12</c:f>
              <c:numCache>
                <c:formatCode>#,##0</c:formatCode>
                <c:ptCount val="7"/>
                <c:pt idx="0">
                  <c:v>20136584</c:v>
                </c:pt>
                <c:pt idx="1">
                  <c:v>21411949</c:v>
                </c:pt>
                <c:pt idx="2">
                  <c:v>22821484</c:v>
                </c:pt>
                <c:pt idx="3">
                  <c:v>22291796</c:v>
                </c:pt>
                <c:pt idx="4">
                  <c:v>24286331</c:v>
                </c:pt>
                <c:pt idx="5">
                  <c:v>23529684</c:v>
                </c:pt>
                <c:pt idx="6">
                  <c:v>24036335</c:v>
                </c:pt>
              </c:numCache>
            </c:numRef>
          </c:val>
          <c:extLst>
            <c:ext xmlns:c16="http://schemas.microsoft.com/office/drawing/2014/chart" uri="{C3380CC4-5D6E-409C-BE32-E72D297353CC}">
              <c16:uniqueId val="{00000001-25EA-4C8A-BB02-9FFDC4C68BD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IN-10: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Indiana!$J$13:$J$27</c:f>
                <c:numCache>
                  <c:formatCode>General</c:formatCode>
                  <c:ptCount val="15"/>
                  <c:pt idx="0">
                    <c:v>4179321.1062000003</c:v>
                  </c:pt>
                  <c:pt idx="1">
                    <c:v>4315473.5119200004</c:v>
                  </c:pt>
                  <c:pt idx="2">
                    <c:v>4338995.7706000004</c:v>
                  </c:pt>
                  <c:pt idx="3">
                    <c:v>4679585.7292999998</c:v>
                  </c:pt>
                  <c:pt idx="4">
                    <c:v>4493066.1518400004</c:v>
                  </c:pt>
                  <c:pt idx="5">
                    <c:v>4578143.5743399998</c:v>
                  </c:pt>
                  <c:pt idx="6">
                    <c:v>5031680.5240000002</c:v>
                  </c:pt>
                  <c:pt idx="7">
                    <c:v>5405797.9314000001</c:v>
                  </c:pt>
                  <c:pt idx="8">
                    <c:v>5790156.21184</c:v>
                  </c:pt>
                  <c:pt idx="9">
                    <c:v>6185640.4455599999</c:v>
                  </c:pt>
                  <c:pt idx="10">
                    <c:v>6188269.0973599991</c:v>
                  </c:pt>
                  <c:pt idx="11">
                    <c:v>6171091.6941800006</c:v>
                  </c:pt>
                  <c:pt idx="12">
                    <c:v>6069000.9551999997</c:v>
                  </c:pt>
                  <c:pt idx="13">
                    <c:v>6090304.3722800007</c:v>
                  </c:pt>
                  <c:pt idx="14">
                    <c:v>6155654.4084000001</c:v>
                  </c:pt>
                </c:numCache>
              </c:numRef>
            </c:plus>
            <c:minus>
              <c:numRef>
                <c:f>Indiana!$J$13:$J$27</c:f>
                <c:numCache>
                  <c:formatCode>General</c:formatCode>
                  <c:ptCount val="15"/>
                  <c:pt idx="0">
                    <c:v>4179321.1062000003</c:v>
                  </c:pt>
                  <c:pt idx="1">
                    <c:v>4315473.5119200004</c:v>
                  </c:pt>
                  <c:pt idx="2">
                    <c:v>4338995.7706000004</c:v>
                  </c:pt>
                  <c:pt idx="3">
                    <c:v>4679585.7292999998</c:v>
                  </c:pt>
                  <c:pt idx="4">
                    <c:v>4493066.1518400004</c:v>
                  </c:pt>
                  <c:pt idx="5">
                    <c:v>4578143.5743399998</c:v>
                  </c:pt>
                  <c:pt idx="6">
                    <c:v>5031680.5240000002</c:v>
                  </c:pt>
                  <c:pt idx="7">
                    <c:v>5405797.9314000001</c:v>
                  </c:pt>
                  <c:pt idx="8">
                    <c:v>5790156.21184</c:v>
                  </c:pt>
                  <c:pt idx="9">
                    <c:v>6185640.4455599999</c:v>
                  </c:pt>
                  <c:pt idx="10">
                    <c:v>6188269.0973599991</c:v>
                  </c:pt>
                  <c:pt idx="11">
                    <c:v>6171091.6941800006</c:v>
                  </c:pt>
                  <c:pt idx="12">
                    <c:v>6069000.9551999997</c:v>
                  </c:pt>
                  <c:pt idx="13">
                    <c:v>6090304.3722800007</c:v>
                  </c:pt>
                  <c:pt idx="14">
                    <c:v>6155654.4084000001</c:v>
                  </c:pt>
                </c:numCache>
              </c:numRef>
            </c:minus>
            <c:spPr>
              <a:noFill/>
              <a:ln w="9525" cap="flat" cmpd="sng" algn="ctr">
                <a:solidFill>
                  <a:schemeClr val="tx1">
                    <a:lumMod val="65000"/>
                    <a:lumOff val="35000"/>
                  </a:schemeClr>
                </a:solidFill>
                <a:round/>
              </a:ln>
              <a:effectLst/>
            </c:spPr>
          </c:errBars>
          <c:cat>
            <c:numRef>
              <c:f>Indiana!$A$13:$A$27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Indiana!$E$13:$E$27</c:f>
              <c:numCache>
                <c:formatCode>#,##0</c:formatCode>
                <c:ptCount val="15"/>
                <c:pt idx="0">
                  <c:v>23936547</c:v>
                </c:pt>
                <c:pt idx="1">
                  <c:v>26560029</c:v>
                </c:pt>
                <c:pt idx="2">
                  <c:v>26967034</c:v>
                </c:pt>
                <c:pt idx="3">
                  <c:v>27871267</c:v>
                </c:pt>
                <c:pt idx="4">
                  <c:v>25665864</c:v>
                </c:pt>
                <c:pt idx="5">
                  <c:v>25973809</c:v>
                </c:pt>
                <c:pt idx="6">
                  <c:v>26385320</c:v>
                </c:pt>
                <c:pt idx="7">
                  <c:v>26640045</c:v>
                </c:pt>
                <c:pt idx="8">
                  <c:v>27630064</c:v>
                </c:pt>
                <c:pt idx="9">
                  <c:v>27362826</c:v>
                </c:pt>
                <c:pt idx="10">
                  <c:v>27892676</c:v>
                </c:pt>
                <c:pt idx="11">
                  <c:v>27875561</c:v>
                </c:pt>
                <c:pt idx="12">
                  <c:v>27132515</c:v>
                </c:pt>
                <c:pt idx="13">
                  <c:v>27106571</c:v>
                </c:pt>
                <c:pt idx="14">
                  <c:v>27334167</c:v>
                </c:pt>
              </c:numCache>
            </c:numRef>
          </c:val>
          <c:extLst>
            <c:ext xmlns:c16="http://schemas.microsoft.com/office/drawing/2014/chart" uri="{C3380CC4-5D6E-409C-BE32-E72D297353CC}">
              <c16:uniqueId val="{00000001-DB75-4135-B3B7-E22E20E382E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Indiana!$H$6:$H$12</c:f>
                <c:numCache>
                  <c:formatCode>General</c:formatCode>
                  <c:ptCount val="7"/>
                  <c:pt idx="0">
                    <c:v>2434294.4866599999</c:v>
                  </c:pt>
                  <c:pt idx="1">
                    <c:v>2267928.0841800002</c:v>
                  </c:pt>
                  <c:pt idx="2">
                    <c:v>2093596.1084999999</c:v>
                  </c:pt>
                  <c:pt idx="3">
                    <c:v>2039627.5129999998</c:v>
                  </c:pt>
                  <c:pt idx="4">
                    <c:v>1869222.8259599998</c:v>
                  </c:pt>
                  <c:pt idx="5">
                    <c:v>1920448.4540400002</c:v>
                  </c:pt>
                  <c:pt idx="6">
                    <c:v>1819088.3930800001</c:v>
                  </c:pt>
                </c:numCache>
              </c:numRef>
            </c:plus>
            <c:minus>
              <c:numRef>
                <c:f>Indiana!$H$6:$H$12</c:f>
                <c:numCache>
                  <c:formatCode>General</c:formatCode>
                  <c:ptCount val="7"/>
                  <c:pt idx="0">
                    <c:v>2434294.4866599999</c:v>
                  </c:pt>
                  <c:pt idx="1">
                    <c:v>2267928.0841800002</c:v>
                  </c:pt>
                  <c:pt idx="2">
                    <c:v>2093596.1084999999</c:v>
                  </c:pt>
                  <c:pt idx="3">
                    <c:v>2039627.5129999998</c:v>
                  </c:pt>
                  <c:pt idx="4">
                    <c:v>1869222.8259599998</c:v>
                  </c:pt>
                  <c:pt idx="5">
                    <c:v>1920448.4540400002</c:v>
                  </c:pt>
                  <c:pt idx="6">
                    <c:v>1819088.3930800001</c:v>
                  </c:pt>
                </c:numCache>
              </c:numRef>
            </c:minus>
            <c:spPr>
              <a:noFill/>
              <a:ln w="9525" cap="flat" cmpd="sng" algn="ctr">
                <a:solidFill>
                  <a:schemeClr val="tx1">
                    <a:lumMod val="65000"/>
                    <a:lumOff val="35000"/>
                  </a:schemeClr>
                </a:solidFill>
                <a:round/>
              </a:ln>
              <a:effectLst/>
            </c:spPr>
          </c:errBars>
          <c:cat>
            <c:numRef>
              <c:f>Indiana!$A$6:$A$12</c:f>
              <c:numCache>
                <c:formatCode>General</c:formatCode>
                <c:ptCount val="7"/>
                <c:pt idx="0">
                  <c:v>2003</c:v>
                </c:pt>
                <c:pt idx="1">
                  <c:v>2004</c:v>
                </c:pt>
                <c:pt idx="2">
                  <c:v>2005</c:v>
                </c:pt>
                <c:pt idx="3">
                  <c:v>2006</c:v>
                </c:pt>
                <c:pt idx="4">
                  <c:v>2007</c:v>
                </c:pt>
                <c:pt idx="5">
                  <c:v>2008</c:v>
                </c:pt>
                <c:pt idx="6">
                  <c:v>2009</c:v>
                </c:pt>
              </c:numCache>
            </c:numRef>
          </c:cat>
          <c:val>
            <c:numRef>
              <c:f>Indiana!$C$6:$C$12</c:f>
              <c:numCache>
                <c:formatCode>#,##0</c:formatCode>
                <c:ptCount val="7"/>
                <c:pt idx="0">
                  <c:v>16584647</c:v>
                </c:pt>
                <c:pt idx="1">
                  <c:v>15795571</c:v>
                </c:pt>
                <c:pt idx="2">
                  <c:v>16816033</c:v>
                </c:pt>
                <c:pt idx="3">
                  <c:v>16408910</c:v>
                </c:pt>
                <c:pt idx="4">
                  <c:v>16217446</c:v>
                </c:pt>
                <c:pt idx="5">
                  <c:v>17525538</c:v>
                </c:pt>
                <c:pt idx="6">
                  <c:v>18021482</c:v>
                </c:pt>
              </c:numCache>
            </c:numRef>
          </c:val>
          <c:extLst>
            <c:ext xmlns:c16="http://schemas.microsoft.com/office/drawing/2014/chart" uri="{C3380CC4-5D6E-409C-BE32-E72D297353CC}">
              <c16:uniqueId val="{00000001-9316-4499-B7F0-E3A2B144ED0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IN-08: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Indiana!$H$13:$H$27</c:f>
                <c:numCache>
                  <c:formatCode>General</c:formatCode>
                  <c:ptCount val="15"/>
                  <c:pt idx="0">
                    <c:v>1775148.5217599999</c:v>
                  </c:pt>
                  <c:pt idx="1">
                    <c:v>1669218.4537599999</c:v>
                  </c:pt>
                  <c:pt idx="2">
                    <c:v>1814051.2119000002</c:v>
                  </c:pt>
                  <c:pt idx="3">
                    <c:v>1695379.5895999998</c:v>
                  </c:pt>
                  <c:pt idx="4">
                    <c:v>1451174.1478200001</c:v>
                  </c:pt>
                  <c:pt idx="5">
                    <c:v>1450540.11164</c:v>
                  </c:pt>
                  <c:pt idx="6">
                    <c:v>1450186.3800799998</c:v>
                  </c:pt>
                  <c:pt idx="7">
                    <c:v>1444900.6929600001</c:v>
                  </c:pt>
                  <c:pt idx="8">
                    <c:v>1443047.50122</c:v>
                  </c:pt>
                  <c:pt idx="9">
                    <c:v>2168262.3936000001</c:v>
                  </c:pt>
                  <c:pt idx="10">
                    <c:v>2261334.1458400004</c:v>
                  </c:pt>
                  <c:pt idx="11">
                    <c:v>2331277.9570800001</c:v>
                  </c:pt>
                  <c:pt idx="12">
                    <c:v>2015842.5514799999</c:v>
                  </c:pt>
                  <c:pt idx="13">
                    <c:v>1996317.6374400002</c:v>
                  </c:pt>
                  <c:pt idx="14">
                    <c:v>2039619.3628799999</c:v>
                  </c:pt>
                </c:numCache>
              </c:numRef>
            </c:plus>
            <c:minus>
              <c:numRef>
                <c:f>Indiana!$H$13:$H$27</c:f>
                <c:numCache>
                  <c:formatCode>General</c:formatCode>
                  <c:ptCount val="15"/>
                  <c:pt idx="0">
                    <c:v>1775148.5217599999</c:v>
                  </c:pt>
                  <c:pt idx="1">
                    <c:v>1669218.4537599999</c:v>
                  </c:pt>
                  <c:pt idx="2">
                    <c:v>1814051.2119000002</c:v>
                  </c:pt>
                  <c:pt idx="3">
                    <c:v>1695379.5895999998</c:v>
                  </c:pt>
                  <c:pt idx="4">
                    <c:v>1451174.1478200001</c:v>
                  </c:pt>
                  <c:pt idx="5">
                    <c:v>1450540.11164</c:v>
                  </c:pt>
                  <c:pt idx="6">
                    <c:v>1450186.3800799998</c:v>
                  </c:pt>
                  <c:pt idx="7">
                    <c:v>1444900.6929600001</c:v>
                  </c:pt>
                  <c:pt idx="8">
                    <c:v>1443047.50122</c:v>
                  </c:pt>
                  <c:pt idx="9">
                    <c:v>2168262.3936000001</c:v>
                  </c:pt>
                  <c:pt idx="10">
                    <c:v>2261334.1458400004</c:v>
                  </c:pt>
                  <c:pt idx="11">
                    <c:v>2331277.9570800001</c:v>
                  </c:pt>
                  <c:pt idx="12">
                    <c:v>2015842.5514799999</c:v>
                  </c:pt>
                  <c:pt idx="13">
                    <c:v>1996317.6374400002</c:v>
                  </c:pt>
                  <c:pt idx="14">
                    <c:v>2039619.3628799999</c:v>
                  </c:pt>
                </c:numCache>
              </c:numRef>
            </c:minus>
            <c:spPr>
              <a:noFill/>
              <a:ln w="9525" cap="flat" cmpd="sng" algn="ctr">
                <a:solidFill>
                  <a:schemeClr val="tx1">
                    <a:lumMod val="65000"/>
                    <a:lumOff val="35000"/>
                  </a:schemeClr>
                </a:solidFill>
                <a:round/>
              </a:ln>
              <a:effectLst/>
            </c:spPr>
          </c:errBars>
          <c:cat>
            <c:numRef>
              <c:f>Indiana!$A$13:$A$27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Indiana!$C$13:$C$27</c:f>
              <c:numCache>
                <c:formatCode>#,##0</c:formatCode>
                <c:ptCount val="15"/>
                <c:pt idx="0">
                  <c:v>17996234</c:v>
                </c:pt>
                <c:pt idx="1">
                  <c:v>18238838</c:v>
                </c:pt>
                <c:pt idx="2">
                  <c:v>18651565</c:v>
                </c:pt>
                <c:pt idx="3">
                  <c:v>18754199</c:v>
                </c:pt>
                <c:pt idx="4">
                  <c:v>17797083</c:v>
                </c:pt>
                <c:pt idx="5">
                  <c:v>17903482</c:v>
                </c:pt>
                <c:pt idx="6">
                  <c:v>17965639</c:v>
                </c:pt>
                <c:pt idx="7">
                  <c:v>18079338</c:v>
                </c:pt>
                <c:pt idx="8">
                  <c:v>18078771</c:v>
                </c:pt>
                <c:pt idx="9">
                  <c:v>19859520</c:v>
                </c:pt>
                <c:pt idx="10">
                  <c:v>20115052</c:v>
                </c:pt>
                <c:pt idx="11">
                  <c:v>20663694</c:v>
                </c:pt>
                <c:pt idx="12">
                  <c:v>20070117</c:v>
                </c:pt>
                <c:pt idx="13">
                  <c:v>20140412</c:v>
                </c:pt>
                <c:pt idx="14">
                  <c:v>20331134</c:v>
                </c:pt>
              </c:numCache>
            </c:numRef>
          </c:val>
          <c:extLst>
            <c:ext xmlns:c16="http://schemas.microsoft.com/office/drawing/2014/chart" uri="{C3380CC4-5D6E-409C-BE32-E72D297353CC}">
              <c16:uniqueId val="{00000001-4A65-41CD-B696-56980485698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Iowa!$G$6:$G$12</c:f>
                <c:numCache>
                  <c:formatCode>General</c:formatCode>
                  <c:ptCount val="7"/>
                  <c:pt idx="0">
                    <c:v>11995794.174719999</c:v>
                  </c:pt>
                  <c:pt idx="1">
                    <c:v>12120739.264039999</c:v>
                  </c:pt>
                  <c:pt idx="2">
                    <c:v>12495099.62472</c:v>
                  </c:pt>
                  <c:pt idx="3">
                    <c:v>11053305.041560002</c:v>
                  </c:pt>
                  <c:pt idx="4">
                    <c:v>11533023.63184</c:v>
                  </c:pt>
                  <c:pt idx="5">
                    <c:v>12775768.572000001</c:v>
                  </c:pt>
                  <c:pt idx="6">
                    <c:v>11103377.728320001</c:v>
                  </c:pt>
                </c:numCache>
              </c:numRef>
            </c:plus>
            <c:minus>
              <c:numRef>
                <c:f>Iowa!$G$6:$G$12</c:f>
                <c:numCache>
                  <c:formatCode>General</c:formatCode>
                  <c:ptCount val="7"/>
                  <c:pt idx="0">
                    <c:v>11995794.174719999</c:v>
                  </c:pt>
                  <c:pt idx="1">
                    <c:v>12120739.264039999</c:v>
                  </c:pt>
                  <c:pt idx="2">
                    <c:v>12495099.62472</c:v>
                  </c:pt>
                  <c:pt idx="3">
                    <c:v>11053305.041560002</c:v>
                  </c:pt>
                  <c:pt idx="4">
                    <c:v>11533023.63184</c:v>
                  </c:pt>
                  <c:pt idx="5">
                    <c:v>12775768.572000001</c:v>
                  </c:pt>
                  <c:pt idx="6">
                    <c:v>11103377.728320001</c:v>
                  </c:pt>
                </c:numCache>
              </c:numRef>
            </c:minus>
            <c:spPr>
              <a:noFill/>
              <a:ln w="9525" cap="flat" cmpd="sng" algn="ctr">
                <a:solidFill>
                  <a:schemeClr val="tx1">
                    <a:lumMod val="65000"/>
                    <a:lumOff val="35000"/>
                  </a:schemeClr>
                </a:solidFill>
                <a:round/>
              </a:ln>
              <a:effectLst/>
            </c:spPr>
          </c:errBars>
          <c:cat>
            <c:numRef>
              <c:f>Iowa!$A$6:$A$12</c:f>
              <c:numCache>
                <c:formatCode>General</c:formatCode>
                <c:ptCount val="7"/>
                <c:pt idx="0">
                  <c:v>2003</c:v>
                </c:pt>
                <c:pt idx="1">
                  <c:v>2004</c:v>
                </c:pt>
                <c:pt idx="2">
                  <c:v>2005</c:v>
                </c:pt>
                <c:pt idx="3">
                  <c:v>2006</c:v>
                </c:pt>
                <c:pt idx="4">
                  <c:v>2007</c:v>
                </c:pt>
                <c:pt idx="5">
                  <c:v>2008</c:v>
                </c:pt>
                <c:pt idx="6">
                  <c:v>2009</c:v>
                </c:pt>
              </c:numCache>
            </c:numRef>
          </c:cat>
          <c:val>
            <c:numRef>
              <c:f>Iowa!$B$6:$B$12</c:f>
              <c:numCache>
                <c:formatCode>#,##0</c:formatCode>
                <c:ptCount val="7"/>
                <c:pt idx="0">
                  <c:v>204846212</c:v>
                </c:pt>
                <c:pt idx="1">
                  <c:v>209483914</c:v>
                </c:pt>
                <c:pt idx="2">
                  <c:v>218522204</c:v>
                </c:pt>
                <c:pt idx="3">
                  <c:v>224478169</c:v>
                </c:pt>
                <c:pt idx="4">
                  <c:v>225783548</c:v>
                </c:pt>
                <c:pt idx="5">
                  <c:v>227569800</c:v>
                </c:pt>
                <c:pt idx="6">
                  <c:v>229124592</c:v>
                </c:pt>
              </c:numCache>
            </c:numRef>
          </c:val>
          <c:extLst>
            <c:ext xmlns:c16="http://schemas.microsoft.com/office/drawing/2014/chart" uri="{C3380CC4-5D6E-409C-BE32-E72D297353CC}">
              <c16:uniqueId val="{00000001-32E3-4A9C-BF81-DA83EB985D7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Iowa!$K$6:$K$12</c:f>
                <c:numCache>
                  <c:formatCode>General</c:formatCode>
                  <c:ptCount val="7"/>
                  <c:pt idx="0">
                    <c:v>11478835.6176</c:v>
                  </c:pt>
                  <c:pt idx="1">
                    <c:v>11638842.183959998</c:v>
                  </c:pt>
                  <c:pt idx="2">
                    <c:v>11961250.6368</c:v>
                  </c:pt>
                  <c:pt idx="3">
                    <c:v>10605499.00224</c:v>
                  </c:pt>
                  <c:pt idx="4">
                    <c:v>10371865.295200001</c:v>
                  </c:pt>
                  <c:pt idx="5">
                    <c:v>12010506.670800002</c:v>
                  </c:pt>
                  <c:pt idx="6">
                    <c:v>10389563.491679998</c:v>
                  </c:pt>
                </c:numCache>
              </c:numRef>
            </c:plus>
            <c:minus>
              <c:numRef>
                <c:f>Iowa!$K$6:$K$12</c:f>
                <c:numCache>
                  <c:formatCode>General</c:formatCode>
                  <c:ptCount val="7"/>
                  <c:pt idx="0">
                    <c:v>11478835.6176</c:v>
                  </c:pt>
                  <c:pt idx="1">
                    <c:v>11638842.183959998</c:v>
                  </c:pt>
                  <c:pt idx="2">
                    <c:v>11961250.6368</c:v>
                  </c:pt>
                  <c:pt idx="3">
                    <c:v>10605499.00224</c:v>
                  </c:pt>
                  <c:pt idx="4">
                    <c:v>10371865.295200001</c:v>
                  </c:pt>
                  <c:pt idx="5">
                    <c:v>12010506.670800002</c:v>
                  </c:pt>
                  <c:pt idx="6">
                    <c:v>10389563.491679998</c:v>
                  </c:pt>
                </c:numCache>
              </c:numRef>
            </c:minus>
            <c:spPr>
              <a:noFill/>
              <a:ln w="9525" cap="flat" cmpd="sng" algn="ctr">
                <a:solidFill>
                  <a:schemeClr val="tx1">
                    <a:lumMod val="65000"/>
                    <a:lumOff val="35000"/>
                  </a:schemeClr>
                </a:solidFill>
                <a:round/>
              </a:ln>
              <a:effectLst/>
            </c:spPr>
          </c:errBars>
          <c:cat>
            <c:numRef>
              <c:f>Iowa!$A$6:$A$12</c:f>
              <c:numCache>
                <c:formatCode>General</c:formatCode>
                <c:ptCount val="7"/>
                <c:pt idx="0">
                  <c:v>2003</c:v>
                </c:pt>
                <c:pt idx="1">
                  <c:v>2004</c:v>
                </c:pt>
                <c:pt idx="2">
                  <c:v>2005</c:v>
                </c:pt>
                <c:pt idx="3">
                  <c:v>2006</c:v>
                </c:pt>
                <c:pt idx="4">
                  <c:v>2007</c:v>
                </c:pt>
                <c:pt idx="5">
                  <c:v>2008</c:v>
                </c:pt>
                <c:pt idx="6">
                  <c:v>2009</c:v>
                </c:pt>
              </c:numCache>
            </c:numRef>
          </c:cat>
          <c:val>
            <c:numRef>
              <c:f>Iowa!$F$6:$F$12</c:f>
              <c:numCache>
                <c:formatCode>#,##0</c:formatCode>
                <c:ptCount val="7"/>
                <c:pt idx="0">
                  <c:v>183955699</c:v>
                </c:pt>
                <c:pt idx="1">
                  <c:v>187844451</c:v>
                </c:pt>
                <c:pt idx="2">
                  <c:v>196731096</c:v>
                </c:pt>
                <c:pt idx="3">
                  <c:v>198902832</c:v>
                </c:pt>
                <c:pt idx="4">
                  <c:v>198314824</c:v>
                </c:pt>
                <c:pt idx="5">
                  <c:v>206366094</c:v>
                </c:pt>
                <c:pt idx="6">
                  <c:v>205652484</c:v>
                </c:pt>
              </c:numCache>
            </c:numRef>
          </c:val>
          <c:extLst>
            <c:ext xmlns:c16="http://schemas.microsoft.com/office/drawing/2014/chart" uri="{C3380CC4-5D6E-409C-BE32-E72D297353CC}">
              <c16:uniqueId val="{00000001-CF36-42C6-AA4E-DF6AACFB136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IA-06: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Iowa!$G$13:$G$27</c:f>
                <c:numCache>
                  <c:formatCode>General</c:formatCode>
                  <c:ptCount val="15"/>
                  <c:pt idx="0">
                    <c:v>11202104.794400001</c:v>
                  </c:pt>
                  <c:pt idx="1">
                    <c:v>11297172.983819999</c:v>
                  </c:pt>
                  <c:pt idx="2">
                    <c:v>11292881.32418</c:v>
                  </c:pt>
                  <c:pt idx="3">
                    <c:v>11516354.512399999</c:v>
                  </c:pt>
                  <c:pt idx="4">
                    <c:v>10930617.362879999</c:v>
                  </c:pt>
                  <c:pt idx="5">
                    <c:v>10944989.1873</c:v>
                  </c:pt>
                  <c:pt idx="6">
                    <c:v>10973709.866700001</c:v>
                  </c:pt>
                  <c:pt idx="7">
                    <c:v>11028276.717599999</c:v>
                  </c:pt>
                  <c:pt idx="8">
                    <c:v>11157768.917159999</c:v>
                  </c:pt>
                  <c:pt idx="9">
                    <c:v>11336625.882000001</c:v>
                  </c:pt>
                  <c:pt idx="10">
                    <c:v>11456729.12544</c:v>
                  </c:pt>
                  <c:pt idx="11">
                    <c:v>11365219.470079999</c:v>
                  </c:pt>
                  <c:pt idx="12">
                    <c:v>11487427.892259998</c:v>
                  </c:pt>
                  <c:pt idx="13">
                    <c:v>11445859.037860001</c:v>
                  </c:pt>
                  <c:pt idx="14">
                    <c:v>11518144.614400001</c:v>
                  </c:pt>
                </c:numCache>
              </c:numRef>
            </c:plus>
            <c:minus>
              <c:numRef>
                <c:f>Iowa!$G$13:$G$27</c:f>
                <c:numCache>
                  <c:formatCode>General</c:formatCode>
                  <c:ptCount val="15"/>
                  <c:pt idx="0">
                    <c:v>11202104.794400001</c:v>
                  </c:pt>
                  <c:pt idx="1">
                    <c:v>11297172.983819999</c:v>
                  </c:pt>
                  <c:pt idx="2">
                    <c:v>11292881.32418</c:v>
                  </c:pt>
                  <c:pt idx="3">
                    <c:v>11516354.512399999</c:v>
                  </c:pt>
                  <c:pt idx="4">
                    <c:v>10930617.362879999</c:v>
                  </c:pt>
                  <c:pt idx="5">
                    <c:v>10944989.1873</c:v>
                  </c:pt>
                  <c:pt idx="6">
                    <c:v>10973709.866700001</c:v>
                  </c:pt>
                  <c:pt idx="7">
                    <c:v>11028276.717599999</c:v>
                  </c:pt>
                  <c:pt idx="8">
                    <c:v>11157768.917159999</c:v>
                  </c:pt>
                  <c:pt idx="9">
                    <c:v>11336625.882000001</c:v>
                  </c:pt>
                  <c:pt idx="10">
                    <c:v>11456729.12544</c:v>
                  </c:pt>
                  <c:pt idx="11">
                    <c:v>11365219.470079999</c:v>
                  </c:pt>
                  <c:pt idx="12">
                    <c:v>11487427.892259998</c:v>
                  </c:pt>
                  <c:pt idx="13">
                    <c:v>11445859.037860001</c:v>
                  </c:pt>
                  <c:pt idx="14">
                    <c:v>11518144.614400001</c:v>
                  </c:pt>
                </c:numCache>
              </c:numRef>
            </c:minus>
            <c:spPr>
              <a:noFill/>
              <a:ln w="9525" cap="flat" cmpd="sng" algn="ctr">
                <a:solidFill>
                  <a:schemeClr val="tx1">
                    <a:lumMod val="65000"/>
                    <a:lumOff val="35000"/>
                  </a:schemeClr>
                </a:solidFill>
                <a:round/>
              </a:ln>
              <a:effectLst/>
            </c:spPr>
          </c:errBars>
          <c:cat>
            <c:numRef>
              <c:f>Iowa!$A$13:$A$27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Iowa!$B$13:$B$27</c:f>
              <c:numCache>
                <c:formatCode>#,##0</c:formatCode>
                <c:ptCount val="15"/>
                <c:pt idx="0">
                  <c:v>229175630</c:v>
                </c:pt>
                <c:pt idx="1">
                  <c:v>229337657</c:v>
                </c:pt>
                <c:pt idx="2">
                  <c:v>228878827</c:v>
                </c:pt>
                <c:pt idx="3">
                  <c:v>228680590</c:v>
                </c:pt>
                <c:pt idx="4">
                  <c:v>228101364</c:v>
                </c:pt>
                <c:pt idx="5">
                  <c:v>226604331</c:v>
                </c:pt>
                <c:pt idx="6">
                  <c:v>226075605</c:v>
                </c:pt>
                <c:pt idx="7">
                  <c:v>225989277</c:v>
                </c:pt>
                <c:pt idx="8">
                  <c:v>228549138</c:v>
                </c:pt>
                <c:pt idx="9">
                  <c:v>227643090</c:v>
                </c:pt>
                <c:pt idx="10">
                  <c:v>225171563</c:v>
                </c:pt>
                <c:pt idx="11">
                  <c:v>227213504</c:v>
                </c:pt>
                <c:pt idx="12">
                  <c:v>233389433</c:v>
                </c:pt>
                <c:pt idx="13">
                  <c:v>236191891</c:v>
                </c:pt>
                <c:pt idx="14">
                  <c:v>236803960</c:v>
                </c:pt>
              </c:numCache>
            </c:numRef>
          </c:val>
          <c:extLst>
            <c:ext xmlns:c16="http://schemas.microsoft.com/office/drawing/2014/chart" uri="{C3380CC4-5D6E-409C-BE32-E72D297353CC}">
              <c16:uniqueId val="{00000001-808F-4154-B374-736E0C02DB2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AZ-02: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Arizona!$K$6:$K$10</c:f>
                <c:numCache>
                  <c:formatCode>General</c:formatCode>
                  <c:ptCount val="5"/>
                  <c:pt idx="0">
                    <c:v>19546363.006379999</c:v>
                  </c:pt>
                  <c:pt idx="1">
                    <c:v>17771761.806399997</c:v>
                  </c:pt>
                  <c:pt idx="2">
                    <c:v>19514956.838400003</c:v>
                  </c:pt>
                  <c:pt idx="3">
                    <c:v>18172118.819639999</c:v>
                  </c:pt>
                  <c:pt idx="4">
                    <c:v>17033155.696619999</c:v>
                  </c:pt>
                </c:numCache>
              </c:numRef>
            </c:plus>
            <c:minus>
              <c:numRef>
                <c:f>Arizona!$K$6:$K$10</c:f>
                <c:numCache>
                  <c:formatCode>General</c:formatCode>
                  <c:ptCount val="5"/>
                  <c:pt idx="0">
                    <c:v>19546363.006379999</c:v>
                  </c:pt>
                  <c:pt idx="1">
                    <c:v>17771761.806399997</c:v>
                  </c:pt>
                  <c:pt idx="2">
                    <c:v>19514956.838400003</c:v>
                  </c:pt>
                  <c:pt idx="3">
                    <c:v>18172118.819639999</c:v>
                  </c:pt>
                  <c:pt idx="4">
                    <c:v>17033155.696619999</c:v>
                  </c:pt>
                </c:numCache>
              </c:numRef>
            </c:minus>
            <c:spPr>
              <a:noFill/>
              <a:ln w="9525" cap="flat" cmpd="sng" algn="ctr">
                <a:solidFill>
                  <a:schemeClr val="tx1">
                    <a:lumMod val="65000"/>
                    <a:lumOff val="35000"/>
                  </a:schemeClr>
                </a:solidFill>
                <a:round/>
              </a:ln>
              <a:effectLst/>
            </c:spPr>
          </c:errBars>
          <c:cat>
            <c:numRef>
              <c:f>Arizona!$A$6:$A$10</c:f>
              <c:numCache>
                <c:formatCode>General</c:formatCode>
                <c:ptCount val="5"/>
                <c:pt idx="0">
                  <c:v>2005</c:v>
                </c:pt>
                <c:pt idx="1">
                  <c:v>2006</c:v>
                </c:pt>
                <c:pt idx="2">
                  <c:v>2007</c:v>
                </c:pt>
                <c:pt idx="3">
                  <c:v>2008</c:v>
                </c:pt>
                <c:pt idx="4">
                  <c:v>2009</c:v>
                </c:pt>
              </c:numCache>
            </c:numRef>
          </c:cat>
          <c:val>
            <c:numRef>
              <c:f>Arizona!$F$6:$F$10</c:f>
              <c:numCache>
                <c:formatCode>#,##0</c:formatCode>
                <c:ptCount val="5"/>
                <c:pt idx="0">
                  <c:v>158991077</c:v>
                </c:pt>
                <c:pt idx="1">
                  <c:v>159131105</c:v>
                </c:pt>
                <c:pt idx="2">
                  <c:v>231879240</c:v>
                </c:pt>
                <c:pt idx="3">
                  <c:v>231905549</c:v>
                </c:pt>
                <c:pt idx="4">
                  <c:v>229125043</c:v>
                </c:pt>
              </c:numCache>
            </c:numRef>
          </c:val>
          <c:extLst>
            <c:ext xmlns:c16="http://schemas.microsoft.com/office/drawing/2014/chart" uri="{C3380CC4-5D6E-409C-BE32-E72D297353CC}">
              <c16:uniqueId val="{00000001-1F83-401D-9628-9DCBCC9A906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Iowa!$K$13:$K$27</c:f>
                <c:numCache>
                  <c:formatCode>General</c:formatCode>
                  <c:ptCount val="15"/>
                  <c:pt idx="0">
                    <c:v>10544945.896500001</c:v>
                  </c:pt>
                  <c:pt idx="1">
                    <c:v>10648879.972919999</c:v>
                  </c:pt>
                  <c:pt idx="2">
                    <c:v>10649355.6372</c:v>
                  </c:pt>
                  <c:pt idx="3">
                    <c:v>10841973.72352</c:v>
                  </c:pt>
                  <c:pt idx="4">
                    <c:v>10009293.37408</c:v>
                  </c:pt>
                  <c:pt idx="5">
                    <c:v>10068874.770240001</c:v>
                  </c:pt>
                  <c:pt idx="6">
                    <c:v>10135348.365879999</c:v>
                  </c:pt>
                  <c:pt idx="7">
                    <c:v>10265663.725199999</c:v>
                  </c:pt>
                  <c:pt idx="8">
                    <c:v>10411105.71504</c:v>
                  </c:pt>
                  <c:pt idx="9">
                    <c:v>10550881.25656</c:v>
                  </c:pt>
                  <c:pt idx="10">
                    <c:v>10812024.95324</c:v>
                  </c:pt>
                  <c:pt idx="11">
                    <c:v>10762979.44032</c:v>
                  </c:pt>
                  <c:pt idx="12">
                    <c:v>10789207.518480001</c:v>
                  </c:pt>
                  <c:pt idx="13">
                    <c:v>10719165.5287</c:v>
                  </c:pt>
                  <c:pt idx="14">
                    <c:v>10805351.194359999</c:v>
                  </c:pt>
                </c:numCache>
              </c:numRef>
            </c:plus>
            <c:minus>
              <c:numRef>
                <c:f>Iowa!$K$13:$K$27</c:f>
                <c:numCache>
                  <c:formatCode>General</c:formatCode>
                  <c:ptCount val="15"/>
                  <c:pt idx="0">
                    <c:v>10544945.896500001</c:v>
                  </c:pt>
                  <c:pt idx="1">
                    <c:v>10648879.972919999</c:v>
                  </c:pt>
                  <c:pt idx="2">
                    <c:v>10649355.6372</c:v>
                  </c:pt>
                  <c:pt idx="3">
                    <c:v>10841973.72352</c:v>
                  </c:pt>
                  <c:pt idx="4">
                    <c:v>10009293.37408</c:v>
                  </c:pt>
                  <c:pt idx="5">
                    <c:v>10068874.770240001</c:v>
                  </c:pt>
                  <c:pt idx="6">
                    <c:v>10135348.365879999</c:v>
                  </c:pt>
                  <c:pt idx="7">
                    <c:v>10265663.725199999</c:v>
                  </c:pt>
                  <c:pt idx="8">
                    <c:v>10411105.71504</c:v>
                  </c:pt>
                  <c:pt idx="9">
                    <c:v>10550881.25656</c:v>
                  </c:pt>
                  <c:pt idx="10">
                    <c:v>10812024.95324</c:v>
                  </c:pt>
                  <c:pt idx="11">
                    <c:v>10762979.44032</c:v>
                  </c:pt>
                  <c:pt idx="12">
                    <c:v>10789207.518480001</c:v>
                  </c:pt>
                  <c:pt idx="13">
                    <c:v>10719165.5287</c:v>
                  </c:pt>
                  <c:pt idx="14">
                    <c:v>10805351.194359999</c:v>
                  </c:pt>
                </c:numCache>
              </c:numRef>
            </c:minus>
            <c:spPr>
              <a:noFill/>
              <a:ln w="9525" cap="flat" cmpd="sng" algn="ctr">
                <a:solidFill>
                  <a:schemeClr val="tx1">
                    <a:lumMod val="65000"/>
                    <a:lumOff val="35000"/>
                  </a:schemeClr>
                </a:solidFill>
                <a:round/>
              </a:ln>
              <a:effectLst/>
            </c:spPr>
          </c:errBars>
          <c:cat>
            <c:numRef>
              <c:f>Iowa!$A$13:$A$27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Iowa!$F$13:$F$27</c:f>
              <c:numCache>
                <c:formatCode>#,##0</c:formatCode>
                <c:ptCount val="15"/>
                <c:pt idx="0">
                  <c:v>204756231</c:v>
                </c:pt>
                <c:pt idx="1">
                  <c:v>205022718</c:v>
                </c:pt>
                <c:pt idx="2">
                  <c:v>204480715</c:v>
                </c:pt>
                <c:pt idx="3">
                  <c:v>204103421</c:v>
                </c:pt>
                <c:pt idx="4">
                  <c:v>203110661</c:v>
                </c:pt>
                <c:pt idx="5">
                  <c:v>200415501</c:v>
                </c:pt>
                <c:pt idx="6">
                  <c:v>199357757</c:v>
                </c:pt>
                <c:pt idx="7">
                  <c:v>200110404</c:v>
                </c:pt>
                <c:pt idx="8">
                  <c:v>202471912</c:v>
                </c:pt>
                <c:pt idx="9">
                  <c:v>200816164</c:v>
                </c:pt>
                <c:pt idx="10">
                  <c:v>200074481</c:v>
                </c:pt>
                <c:pt idx="11">
                  <c:v>201705012</c:v>
                </c:pt>
                <c:pt idx="12">
                  <c:v>208608034</c:v>
                </c:pt>
                <c:pt idx="13">
                  <c:v>210592643</c:v>
                </c:pt>
                <c:pt idx="14">
                  <c:v>211207021</c:v>
                </c:pt>
              </c:numCache>
            </c:numRef>
          </c:val>
          <c:extLst>
            <c:ext xmlns:c16="http://schemas.microsoft.com/office/drawing/2014/chart" uri="{C3380CC4-5D6E-409C-BE32-E72D297353CC}">
              <c16:uniqueId val="{00000001-ACF5-4A16-9988-0700E1D1458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Iowa!$I$6:$I$12</c:f>
                <c:numCache>
                  <c:formatCode>General</c:formatCode>
                  <c:ptCount val="7"/>
                  <c:pt idx="0">
                    <c:v>2976551.3357800003</c:v>
                  </c:pt>
                  <c:pt idx="1">
                    <c:v>3053416.0628399998</c:v>
                  </c:pt>
                  <c:pt idx="2">
                    <c:v>3081526.8866800005</c:v>
                  </c:pt>
                  <c:pt idx="3">
                    <c:v>3118628.9433600004</c:v>
                  </c:pt>
                  <c:pt idx="4">
                    <c:v>3717570.8985199998</c:v>
                  </c:pt>
                  <c:pt idx="5">
                    <c:v>2502835.3871399998</c:v>
                  </c:pt>
                  <c:pt idx="6">
                    <c:v>2978808.6458000001</c:v>
                  </c:pt>
                </c:numCache>
              </c:numRef>
            </c:plus>
            <c:minus>
              <c:numRef>
                <c:f>Iowa!$I$6:$I$12</c:f>
                <c:numCache>
                  <c:formatCode>General</c:formatCode>
                  <c:ptCount val="7"/>
                  <c:pt idx="0">
                    <c:v>2976551.3357800003</c:v>
                  </c:pt>
                  <c:pt idx="1">
                    <c:v>3053416.0628399998</c:v>
                  </c:pt>
                  <c:pt idx="2">
                    <c:v>3081526.8866800005</c:v>
                  </c:pt>
                  <c:pt idx="3">
                    <c:v>3118628.9433600004</c:v>
                  </c:pt>
                  <c:pt idx="4">
                    <c:v>3717570.8985199998</c:v>
                  </c:pt>
                  <c:pt idx="5">
                    <c:v>2502835.3871399998</c:v>
                  </c:pt>
                  <c:pt idx="6">
                    <c:v>2978808.6458000001</c:v>
                  </c:pt>
                </c:numCache>
              </c:numRef>
            </c:minus>
            <c:spPr>
              <a:noFill/>
              <a:ln w="9525" cap="flat" cmpd="sng" algn="ctr">
                <a:solidFill>
                  <a:schemeClr val="tx1">
                    <a:lumMod val="65000"/>
                    <a:lumOff val="35000"/>
                  </a:schemeClr>
                </a:solidFill>
                <a:round/>
              </a:ln>
              <a:effectLst/>
            </c:spPr>
          </c:errBars>
          <c:cat>
            <c:numRef>
              <c:f>Iowa!$A$6:$A$12</c:f>
              <c:numCache>
                <c:formatCode>General</c:formatCode>
                <c:ptCount val="7"/>
                <c:pt idx="0">
                  <c:v>2003</c:v>
                </c:pt>
                <c:pt idx="1">
                  <c:v>2004</c:v>
                </c:pt>
                <c:pt idx="2">
                  <c:v>2005</c:v>
                </c:pt>
                <c:pt idx="3">
                  <c:v>2006</c:v>
                </c:pt>
                <c:pt idx="4">
                  <c:v>2007</c:v>
                </c:pt>
                <c:pt idx="5">
                  <c:v>2008</c:v>
                </c:pt>
                <c:pt idx="6">
                  <c:v>2009</c:v>
                </c:pt>
              </c:numCache>
            </c:numRef>
          </c:cat>
          <c:val>
            <c:numRef>
              <c:f>Iowa!$D$6:$D$12</c:f>
              <c:numCache>
                <c:formatCode>#,##0</c:formatCode>
                <c:ptCount val="7"/>
                <c:pt idx="0">
                  <c:v>6401461</c:v>
                </c:pt>
                <c:pt idx="1">
                  <c:v>6438003</c:v>
                </c:pt>
                <c:pt idx="2">
                  <c:v>6520646</c:v>
                </c:pt>
                <c:pt idx="3">
                  <c:v>7124061</c:v>
                </c:pt>
                <c:pt idx="4">
                  <c:v>8047387</c:v>
                </c:pt>
                <c:pt idx="5">
                  <c:v>5994241</c:v>
                </c:pt>
                <c:pt idx="6">
                  <c:v>6748547</c:v>
                </c:pt>
              </c:numCache>
            </c:numRef>
          </c:val>
          <c:extLst>
            <c:ext xmlns:c16="http://schemas.microsoft.com/office/drawing/2014/chart" uri="{C3380CC4-5D6E-409C-BE32-E72D297353CC}">
              <c16:uniqueId val="{00000001-A673-48DB-ABEF-5342B2380C5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Iowa!$I$13:$I$27</c:f>
                <c:numCache>
                  <c:formatCode>General</c:formatCode>
                  <c:ptCount val="15"/>
                  <c:pt idx="0">
                    <c:v>3013348.4579999996</c:v>
                  </c:pt>
                  <c:pt idx="1">
                    <c:v>3076143.4903799999</c:v>
                  </c:pt>
                  <c:pt idx="2">
                    <c:v>3090411.6866999995</c:v>
                  </c:pt>
                  <c:pt idx="3">
                    <c:v>3118860.216</c:v>
                  </c:pt>
                  <c:pt idx="4">
                    <c:v>3325645.8575999998</c:v>
                  </c:pt>
                  <c:pt idx="5">
                    <c:v>3339954.4694400001</c:v>
                  </c:pt>
                  <c:pt idx="6">
                    <c:v>3369789.2118000002</c:v>
                  </c:pt>
                  <c:pt idx="7">
                    <c:v>3276319.5712000001</c:v>
                  </c:pt>
                  <c:pt idx="8">
                    <c:v>3292808.8527200003</c:v>
                  </c:pt>
                  <c:pt idx="9">
                    <c:v>3441789.9283999996</c:v>
                  </c:pt>
                  <c:pt idx="10">
                    <c:v>3400578.9343800005</c:v>
                  </c:pt>
                  <c:pt idx="11">
                    <c:v>3326838.7068000003</c:v>
                  </c:pt>
                  <c:pt idx="12">
                    <c:v>3280928.7941399999</c:v>
                  </c:pt>
                  <c:pt idx="13">
                    <c:v>3302217.1308000004</c:v>
                  </c:pt>
                  <c:pt idx="14">
                    <c:v>3376009.8137599998</c:v>
                  </c:pt>
                </c:numCache>
              </c:numRef>
            </c:plus>
            <c:minus>
              <c:numRef>
                <c:f>Iowa!$I$13:$I$27</c:f>
                <c:numCache>
                  <c:formatCode>General</c:formatCode>
                  <c:ptCount val="15"/>
                  <c:pt idx="0">
                    <c:v>3013348.4579999996</c:v>
                  </c:pt>
                  <c:pt idx="1">
                    <c:v>3076143.4903799999</c:v>
                  </c:pt>
                  <c:pt idx="2">
                    <c:v>3090411.6866999995</c:v>
                  </c:pt>
                  <c:pt idx="3">
                    <c:v>3118860.216</c:v>
                  </c:pt>
                  <c:pt idx="4">
                    <c:v>3325645.8575999998</c:v>
                  </c:pt>
                  <c:pt idx="5">
                    <c:v>3339954.4694400001</c:v>
                  </c:pt>
                  <c:pt idx="6">
                    <c:v>3369789.2118000002</c:v>
                  </c:pt>
                  <c:pt idx="7">
                    <c:v>3276319.5712000001</c:v>
                  </c:pt>
                  <c:pt idx="8">
                    <c:v>3292808.8527200003</c:v>
                  </c:pt>
                  <c:pt idx="9">
                    <c:v>3441789.9283999996</c:v>
                  </c:pt>
                  <c:pt idx="10">
                    <c:v>3400578.9343800005</c:v>
                  </c:pt>
                  <c:pt idx="11">
                    <c:v>3326838.7068000003</c:v>
                  </c:pt>
                  <c:pt idx="12">
                    <c:v>3280928.7941399999</c:v>
                  </c:pt>
                  <c:pt idx="13">
                    <c:v>3302217.1308000004</c:v>
                  </c:pt>
                  <c:pt idx="14">
                    <c:v>3376009.8137599998</c:v>
                  </c:pt>
                </c:numCache>
              </c:numRef>
            </c:minus>
            <c:spPr>
              <a:noFill/>
              <a:ln w="9525" cap="flat" cmpd="sng" algn="ctr">
                <a:solidFill>
                  <a:schemeClr val="tx1">
                    <a:lumMod val="65000"/>
                    <a:lumOff val="35000"/>
                  </a:schemeClr>
                </a:solidFill>
                <a:round/>
              </a:ln>
              <a:effectLst/>
            </c:spPr>
          </c:errBars>
          <c:cat>
            <c:numRef>
              <c:f>Iowa!$A$13:$A$27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Iowa!$D$13:$D$27</c:f>
              <c:numCache>
                <c:formatCode>#,##0</c:formatCode>
                <c:ptCount val="15"/>
                <c:pt idx="0">
                  <c:v>6879791</c:v>
                </c:pt>
                <c:pt idx="1">
                  <c:v>7003013</c:v>
                </c:pt>
                <c:pt idx="2">
                  <c:v>7022067</c:v>
                </c:pt>
                <c:pt idx="3">
                  <c:v>7101230</c:v>
                </c:pt>
                <c:pt idx="4">
                  <c:v>7510492</c:v>
                </c:pt>
                <c:pt idx="5">
                  <c:v>7518356</c:v>
                </c:pt>
                <c:pt idx="6">
                  <c:v>7559310</c:v>
                </c:pt>
                <c:pt idx="7">
                  <c:v>7188064</c:v>
                </c:pt>
                <c:pt idx="8">
                  <c:v>7242673</c:v>
                </c:pt>
                <c:pt idx="9">
                  <c:v>7758769</c:v>
                </c:pt>
                <c:pt idx="10">
                  <c:v>7272099</c:v>
                </c:pt>
                <c:pt idx="11">
                  <c:v>7351155</c:v>
                </c:pt>
                <c:pt idx="12">
                  <c:v>7079817</c:v>
                </c:pt>
                <c:pt idx="13">
                  <c:v>7126062</c:v>
                </c:pt>
                <c:pt idx="14">
                  <c:v>7503578</c:v>
                </c:pt>
              </c:numCache>
            </c:numRef>
          </c:val>
          <c:extLst>
            <c:ext xmlns:c16="http://schemas.microsoft.com/office/drawing/2014/chart" uri="{C3380CC4-5D6E-409C-BE32-E72D297353CC}">
              <c16:uniqueId val="{00000001-93C1-4CE4-8A09-2C920BF27DF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Iowa!$J$6:$J$12</c:f>
                <c:numCache>
                  <c:formatCode>General</c:formatCode>
                  <c:ptCount val="7"/>
                  <c:pt idx="0">
                    <c:v>4448138.9639999997</c:v>
                  </c:pt>
                  <c:pt idx="1">
                    <c:v>4419368.4512</c:v>
                  </c:pt>
                  <c:pt idx="2">
                    <c:v>4956181.1467200005</c:v>
                  </c:pt>
                  <c:pt idx="3">
                    <c:v>5086647.4920000006</c:v>
                  </c:pt>
                  <c:pt idx="4">
                    <c:v>6178704.1531799994</c:v>
                  </c:pt>
                  <c:pt idx="5">
                    <c:v>4731664.8726000004</c:v>
                  </c:pt>
                  <c:pt idx="6">
                    <c:v>5278290.3228200004</c:v>
                  </c:pt>
                </c:numCache>
              </c:numRef>
            </c:plus>
            <c:minus>
              <c:numRef>
                <c:f>Iowa!$J$6:$J$12</c:f>
                <c:numCache>
                  <c:formatCode>General</c:formatCode>
                  <c:ptCount val="7"/>
                  <c:pt idx="0">
                    <c:v>4448138.9639999997</c:v>
                  </c:pt>
                  <c:pt idx="1">
                    <c:v>4419368.4512</c:v>
                  </c:pt>
                  <c:pt idx="2">
                    <c:v>4956181.1467200005</c:v>
                  </c:pt>
                  <c:pt idx="3">
                    <c:v>5086647.4920000006</c:v>
                  </c:pt>
                  <c:pt idx="4">
                    <c:v>6178704.1531799994</c:v>
                  </c:pt>
                  <c:pt idx="5">
                    <c:v>4731664.8726000004</c:v>
                  </c:pt>
                  <c:pt idx="6">
                    <c:v>5278290.3228200004</c:v>
                  </c:pt>
                </c:numCache>
              </c:numRef>
            </c:minus>
            <c:spPr>
              <a:noFill/>
              <a:ln w="9525" cap="flat" cmpd="sng" algn="ctr">
                <a:solidFill>
                  <a:schemeClr val="tx1">
                    <a:lumMod val="65000"/>
                    <a:lumOff val="35000"/>
                  </a:schemeClr>
                </a:solidFill>
                <a:round/>
              </a:ln>
              <a:effectLst/>
            </c:spPr>
          </c:errBars>
          <c:cat>
            <c:numRef>
              <c:f>Iowa!$A$6:$A$12</c:f>
              <c:numCache>
                <c:formatCode>General</c:formatCode>
                <c:ptCount val="7"/>
                <c:pt idx="0">
                  <c:v>2003</c:v>
                </c:pt>
                <c:pt idx="1">
                  <c:v>2004</c:v>
                </c:pt>
                <c:pt idx="2">
                  <c:v>2005</c:v>
                </c:pt>
                <c:pt idx="3">
                  <c:v>2006</c:v>
                </c:pt>
                <c:pt idx="4">
                  <c:v>2007</c:v>
                </c:pt>
                <c:pt idx="5">
                  <c:v>2008</c:v>
                </c:pt>
                <c:pt idx="6">
                  <c:v>2009</c:v>
                </c:pt>
              </c:numCache>
            </c:numRef>
          </c:cat>
          <c:val>
            <c:numRef>
              <c:f>Iowa!$E$6:$E$12</c:f>
              <c:numCache>
                <c:formatCode>#,##0</c:formatCode>
                <c:ptCount val="7"/>
                <c:pt idx="0">
                  <c:v>14489052</c:v>
                </c:pt>
                <c:pt idx="1">
                  <c:v>15201460</c:v>
                </c:pt>
                <c:pt idx="2">
                  <c:v>15270462</c:v>
                </c:pt>
                <c:pt idx="3">
                  <c:v>18451275</c:v>
                </c:pt>
                <c:pt idx="4">
                  <c:v>19421337</c:v>
                </c:pt>
                <c:pt idx="5">
                  <c:v>15209466</c:v>
                </c:pt>
                <c:pt idx="6">
                  <c:v>16723561</c:v>
                </c:pt>
              </c:numCache>
            </c:numRef>
          </c:val>
          <c:extLst>
            <c:ext xmlns:c16="http://schemas.microsoft.com/office/drawing/2014/chart" uri="{C3380CC4-5D6E-409C-BE32-E72D297353CC}">
              <c16:uniqueId val="{00000001-3517-46F7-A0D6-F6F6203D8EB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Iowa!$J$13:$J$27</c:f>
                <c:numCache>
                  <c:formatCode>General</c:formatCode>
                  <c:ptCount val="15"/>
                  <c:pt idx="0">
                    <c:v>5316255.4879000001</c:v>
                  </c:pt>
                  <c:pt idx="1">
                    <c:v>5318916.1442400003</c:v>
                  </c:pt>
                  <c:pt idx="2">
                    <c:v>5326105.3134000003</c:v>
                  </c:pt>
                  <c:pt idx="3">
                    <c:v>5421385.7965799998</c:v>
                  </c:pt>
                  <c:pt idx="4">
                    <c:v>5320277.0199600002</c:v>
                  </c:pt>
                  <c:pt idx="5">
                    <c:v>5554466.0149999997</c:v>
                  </c:pt>
                  <c:pt idx="6">
                    <c:v>5632610.1719999993</c:v>
                  </c:pt>
                  <c:pt idx="7">
                    <c:v>5567244.3687400008</c:v>
                  </c:pt>
                  <c:pt idx="8">
                    <c:v>5532838.2892800001</c:v>
                  </c:pt>
                  <c:pt idx="9">
                    <c:v>5616334.9627799997</c:v>
                  </c:pt>
                  <c:pt idx="10">
                    <c:v>5522892.7327200007</c:v>
                  </c:pt>
                  <c:pt idx="11">
                    <c:v>5509662.6427200008</c:v>
                  </c:pt>
                  <c:pt idx="12">
                    <c:v>5389069.6240799995</c:v>
                  </c:pt>
                  <c:pt idx="13">
                    <c:v>5471388.2294799993</c:v>
                  </c:pt>
                  <c:pt idx="14">
                    <c:v>5408829.3373400001</c:v>
                  </c:pt>
                </c:numCache>
              </c:numRef>
            </c:plus>
            <c:minus>
              <c:numRef>
                <c:f>Iowa!$J$13:$J$27</c:f>
                <c:numCache>
                  <c:formatCode>General</c:formatCode>
                  <c:ptCount val="15"/>
                  <c:pt idx="0">
                    <c:v>5316255.4879000001</c:v>
                  </c:pt>
                  <c:pt idx="1">
                    <c:v>5318916.1442400003</c:v>
                  </c:pt>
                  <c:pt idx="2">
                    <c:v>5326105.3134000003</c:v>
                  </c:pt>
                  <c:pt idx="3">
                    <c:v>5421385.7965799998</c:v>
                  </c:pt>
                  <c:pt idx="4">
                    <c:v>5320277.0199600002</c:v>
                  </c:pt>
                  <c:pt idx="5">
                    <c:v>5554466.0149999997</c:v>
                  </c:pt>
                  <c:pt idx="6">
                    <c:v>5632610.1719999993</c:v>
                  </c:pt>
                  <c:pt idx="7">
                    <c:v>5567244.3687400008</c:v>
                  </c:pt>
                  <c:pt idx="8">
                    <c:v>5532838.2892800001</c:v>
                  </c:pt>
                  <c:pt idx="9">
                    <c:v>5616334.9627799997</c:v>
                  </c:pt>
                  <c:pt idx="10">
                    <c:v>5522892.7327200007</c:v>
                  </c:pt>
                  <c:pt idx="11">
                    <c:v>5509662.6427200008</c:v>
                  </c:pt>
                  <c:pt idx="12">
                    <c:v>5389069.6240799995</c:v>
                  </c:pt>
                  <c:pt idx="13">
                    <c:v>5471388.2294799993</c:v>
                  </c:pt>
                  <c:pt idx="14">
                    <c:v>5408829.3373400001</c:v>
                  </c:pt>
                </c:numCache>
              </c:numRef>
            </c:minus>
            <c:spPr>
              <a:noFill/>
              <a:ln w="9525" cap="flat" cmpd="sng" algn="ctr">
                <a:solidFill>
                  <a:schemeClr val="tx1">
                    <a:lumMod val="65000"/>
                    <a:lumOff val="35000"/>
                  </a:schemeClr>
                </a:solidFill>
                <a:round/>
              </a:ln>
              <a:effectLst/>
            </c:spPr>
          </c:errBars>
          <c:cat>
            <c:numRef>
              <c:f>Iowa!$A$13:$A$27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Iowa!$E$13:$E$27</c:f>
              <c:numCache>
                <c:formatCode>#,##0</c:formatCode>
                <c:ptCount val="15"/>
                <c:pt idx="0">
                  <c:v>17539609</c:v>
                </c:pt>
                <c:pt idx="1">
                  <c:v>17311926</c:v>
                </c:pt>
                <c:pt idx="2">
                  <c:v>17376045</c:v>
                </c:pt>
                <c:pt idx="3">
                  <c:v>17475939</c:v>
                </c:pt>
                <c:pt idx="4">
                  <c:v>17480211</c:v>
                </c:pt>
                <c:pt idx="5">
                  <c:v>18670474</c:v>
                </c:pt>
                <c:pt idx="6">
                  <c:v>19158538</c:v>
                </c:pt>
                <c:pt idx="7">
                  <c:v>18690809</c:v>
                </c:pt>
                <c:pt idx="8">
                  <c:v>18834553</c:v>
                </c:pt>
                <c:pt idx="9">
                  <c:v>19068157</c:v>
                </c:pt>
                <c:pt idx="10">
                  <c:v>17824983</c:v>
                </c:pt>
                <c:pt idx="11">
                  <c:v>18157338</c:v>
                </c:pt>
                <c:pt idx="12">
                  <c:v>17701582</c:v>
                </c:pt>
                <c:pt idx="13">
                  <c:v>18473186</c:v>
                </c:pt>
                <c:pt idx="14">
                  <c:v>18093361</c:v>
                </c:pt>
              </c:numCache>
            </c:numRef>
          </c:val>
          <c:extLst>
            <c:ext xmlns:c16="http://schemas.microsoft.com/office/drawing/2014/chart" uri="{C3380CC4-5D6E-409C-BE32-E72D297353CC}">
              <c16:uniqueId val="{00000001-4C0C-433B-ACD4-A80C3624912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KS-01: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Kansas!$G$6:$G$12</c:f>
                <c:numCache>
                  <c:formatCode>General</c:formatCode>
                  <c:ptCount val="7"/>
                  <c:pt idx="0">
                    <c:v>17260941.353</c:v>
                  </c:pt>
                  <c:pt idx="1">
                    <c:v>14548981.117079999</c:v>
                  </c:pt>
                  <c:pt idx="2">
                    <c:v>12961930.160399999</c:v>
                  </c:pt>
                  <c:pt idx="3">
                    <c:v>10937157.503520001</c:v>
                  </c:pt>
                  <c:pt idx="4">
                    <c:v>10954099.007519998</c:v>
                  </c:pt>
                  <c:pt idx="5">
                    <c:v>12036821.0208</c:v>
                  </c:pt>
                  <c:pt idx="6">
                    <c:v>11192793.741359999</c:v>
                  </c:pt>
                </c:numCache>
              </c:numRef>
            </c:plus>
            <c:minus>
              <c:numRef>
                <c:f>Kansas!$G$6:$G$12</c:f>
                <c:numCache>
                  <c:formatCode>General</c:formatCode>
                  <c:ptCount val="7"/>
                  <c:pt idx="0">
                    <c:v>17260941.353</c:v>
                  </c:pt>
                  <c:pt idx="1">
                    <c:v>14548981.117079999</c:v>
                  </c:pt>
                  <c:pt idx="2">
                    <c:v>12961930.160399999</c:v>
                  </c:pt>
                  <c:pt idx="3">
                    <c:v>10937157.503520001</c:v>
                  </c:pt>
                  <c:pt idx="4">
                    <c:v>10954099.007519998</c:v>
                  </c:pt>
                  <c:pt idx="5">
                    <c:v>12036821.0208</c:v>
                  </c:pt>
                  <c:pt idx="6">
                    <c:v>11192793.741359999</c:v>
                  </c:pt>
                </c:numCache>
              </c:numRef>
            </c:minus>
            <c:spPr>
              <a:noFill/>
              <a:ln w="9525" cap="flat" cmpd="sng" algn="ctr">
                <a:solidFill>
                  <a:schemeClr val="tx1">
                    <a:lumMod val="65000"/>
                    <a:lumOff val="35000"/>
                  </a:schemeClr>
                </a:solidFill>
                <a:round/>
              </a:ln>
              <a:effectLst/>
            </c:spPr>
          </c:errBars>
          <c:cat>
            <c:numRef>
              <c:f>Kansas!$A$6:$A$12</c:f>
              <c:numCache>
                <c:formatCode>General</c:formatCode>
                <c:ptCount val="7"/>
                <c:pt idx="0">
                  <c:v>2003</c:v>
                </c:pt>
                <c:pt idx="1">
                  <c:v>2004</c:v>
                </c:pt>
                <c:pt idx="2">
                  <c:v>2005</c:v>
                </c:pt>
                <c:pt idx="3">
                  <c:v>2006</c:v>
                </c:pt>
                <c:pt idx="4">
                  <c:v>2007</c:v>
                </c:pt>
                <c:pt idx="5">
                  <c:v>2008</c:v>
                </c:pt>
                <c:pt idx="6">
                  <c:v>2009</c:v>
                </c:pt>
              </c:numCache>
            </c:numRef>
          </c:cat>
          <c:val>
            <c:numRef>
              <c:f>Kansas!$B$6:$B$12</c:f>
              <c:numCache>
                <c:formatCode>#,##0</c:formatCode>
                <c:ptCount val="7"/>
                <c:pt idx="0">
                  <c:v>177947849</c:v>
                </c:pt>
                <c:pt idx="1">
                  <c:v>169885347</c:v>
                </c:pt>
                <c:pt idx="2">
                  <c:v>167987690</c:v>
                </c:pt>
                <c:pt idx="3">
                  <c:v>169410742</c:v>
                </c:pt>
                <c:pt idx="4">
                  <c:v>171640536</c:v>
                </c:pt>
                <c:pt idx="5">
                  <c:v>175771335</c:v>
                </c:pt>
                <c:pt idx="6">
                  <c:v>179775036</c:v>
                </c:pt>
              </c:numCache>
            </c:numRef>
          </c:val>
          <c:extLst>
            <c:ext xmlns:c16="http://schemas.microsoft.com/office/drawing/2014/chart" uri="{C3380CC4-5D6E-409C-BE32-E72D297353CC}">
              <c16:uniqueId val="{00000001-E44D-460E-9E63-CA1F2B592F7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KS-02: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Kansas!$K$6:$K$12</c:f>
                <c:numCache>
                  <c:formatCode>General</c:formatCode>
                  <c:ptCount val="7"/>
                  <c:pt idx="0">
                    <c:v>16969270.344760001</c:v>
                  </c:pt>
                  <c:pt idx="1">
                    <c:v>14382897.25152</c:v>
                  </c:pt>
                  <c:pt idx="2">
                    <c:v>12771749.6424</c:v>
                  </c:pt>
                  <c:pt idx="3">
                    <c:v>10930066.562200001</c:v>
                  </c:pt>
                  <c:pt idx="4">
                    <c:v>11008379.8226</c:v>
                  </c:pt>
                  <c:pt idx="5">
                    <c:v>11636442.106080001</c:v>
                  </c:pt>
                  <c:pt idx="6">
                    <c:v>10837461.060479999</c:v>
                  </c:pt>
                </c:numCache>
              </c:numRef>
            </c:plus>
            <c:minus>
              <c:numRef>
                <c:f>Kansas!$K$6:$K$12</c:f>
                <c:numCache>
                  <c:formatCode>General</c:formatCode>
                  <c:ptCount val="7"/>
                  <c:pt idx="0">
                    <c:v>16969270.344760001</c:v>
                  </c:pt>
                  <c:pt idx="1">
                    <c:v>14382897.25152</c:v>
                  </c:pt>
                  <c:pt idx="2">
                    <c:v>12771749.6424</c:v>
                  </c:pt>
                  <c:pt idx="3">
                    <c:v>10930066.562200001</c:v>
                  </c:pt>
                  <c:pt idx="4">
                    <c:v>11008379.8226</c:v>
                  </c:pt>
                  <c:pt idx="5">
                    <c:v>11636442.106080001</c:v>
                  </c:pt>
                  <c:pt idx="6">
                    <c:v>10837461.060479999</c:v>
                  </c:pt>
                </c:numCache>
              </c:numRef>
            </c:minus>
            <c:spPr>
              <a:noFill/>
              <a:ln w="9525" cap="flat" cmpd="sng" algn="ctr">
                <a:solidFill>
                  <a:schemeClr val="tx1">
                    <a:lumMod val="65000"/>
                    <a:lumOff val="35000"/>
                  </a:schemeClr>
                </a:solidFill>
                <a:round/>
              </a:ln>
              <a:effectLst/>
            </c:spPr>
          </c:errBars>
          <c:cat>
            <c:numRef>
              <c:f>Kansas!$A$6:$A$12</c:f>
              <c:numCache>
                <c:formatCode>General</c:formatCode>
                <c:ptCount val="7"/>
                <c:pt idx="0">
                  <c:v>2003</c:v>
                </c:pt>
                <c:pt idx="1">
                  <c:v>2004</c:v>
                </c:pt>
                <c:pt idx="2">
                  <c:v>2005</c:v>
                </c:pt>
                <c:pt idx="3">
                  <c:v>2006</c:v>
                </c:pt>
                <c:pt idx="4">
                  <c:v>2007</c:v>
                </c:pt>
                <c:pt idx="5">
                  <c:v>2008</c:v>
                </c:pt>
                <c:pt idx="6">
                  <c:v>2009</c:v>
                </c:pt>
              </c:numCache>
            </c:numRef>
          </c:cat>
          <c:val>
            <c:numRef>
              <c:f>Kansas!$F$6:$F$12</c:f>
              <c:numCache>
                <c:formatCode>#,##0</c:formatCode>
                <c:ptCount val="7"/>
                <c:pt idx="0">
                  <c:v>167713682</c:v>
                </c:pt>
                <c:pt idx="1">
                  <c:v>161532988</c:v>
                </c:pt>
                <c:pt idx="2">
                  <c:v>160046988</c:v>
                </c:pt>
                <c:pt idx="3">
                  <c:v>161257990</c:v>
                </c:pt>
                <c:pt idx="4">
                  <c:v>163183810</c:v>
                </c:pt>
                <c:pt idx="5">
                  <c:v>167382654</c:v>
                </c:pt>
                <c:pt idx="6">
                  <c:v>171370352</c:v>
                </c:pt>
              </c:numCache>
            </c:numRef>
          </c:val>
          <c:extLst>
            <c:ext xmlns:c16="http://schemas.microsoft.com/office/drawing/2014/chart" uri="{C3380CC4-5D6E-409C-BE32-E72D297353CC}">
              <c16:uniqueId val="{00000001-29CE-47D7-BD26-DE52EEA6E15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KS-06: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Kansas!$G$13:$G$27</c:f>
                <c:numCache>
                  <c:formatCode>General</c:formatCode>
                  <c:ptCount val="15"/>
                  <c:pt idx="0">
                    <c:v>11570653.481319999</c:v>
                  </c:pt>
                  <c:pt idx="1">
                    <c:v>11657456.852920001</c:v>
                  </c:pt>
                  <c:pt idx="2">
                    <c:v>11795858.98016</c:v>
                  </c:pt>
                  <c:pt idx="3">
                    <c:v>11163381.93056</c:v>
                  </c:pt>
                  <c:pt idx="4">
                    <c:v>11181162.93984</c:v>
                  </c:pt>
                  <c:pt idx="5">
                    <c:v>11182632.724300001</c:v>
                  </c:pt>
                  <c:pt idx="6">
                    <c:v>11080104.617279999</c:v>
                  </c:pt>
                  <c:pt idx="7">
                    <c:v>11109649.64532</c:v>
                  </c:pt>
                  <c:pt idx="8">
                    <c:v>11209632.38208</c:v>
                  </c:pt>
                  <c:pt idx="9">
                    <c:v>11274482.61864</c:v>
                  </c:pt>
                  <c:pt idx="10">
                    <c:v>11367013.37128</c:v>
                  </c:pt>
                  <c:pt idx="11">
                    <c:v>11475850.291039998</c:v>
                  </c:pt>
                  <c:pt idx="12">
                    <c:v>11103549.869519999</c:v>
                  </c:pt>
                  <c:pt idx="13">
                    <c:v>11153950.926299999</c:v>
                  </c:pt>
                  <c:pt idx="14">
                    <c:v>11268685.590799998</c:v>
                  </c:pt>
                </c:numCache>
              </c:numRef>
            </c:plus>
            <c:minus>
              <c:numRef>
                <c:f>Kansas!$G$13:$G$27</c:f>
                <c:numCache>
                  <c:formatCode>General</c:formatCode>
                  <c:ptCount val="15"/>
                  <c:pt idx="0">
                    <c:v>11570653.481319999</c:v>
                  </c:pt>
                  <c:pt idx="1">
                    <c:v>11657456.852920001</c:v>
                  </c:pt>
                  <c:pt idx="2">
                    <c:v>11795858.98016</c:v>
                  </c:pt>
                  <c:pt idx="3">
                    <c:v>11163381.93056</c:v>
                  </c:pt>
                  <c:pt idx="4">
                    <c:v>11181162.93984</c:v>
                  </c:pt>
                  <c:pt idx="5">
                    <c:v>11182632.724300001</c:v>
                  </c:pt>
                  <c:pt idx="6">
                    <c:v>11080104.617279999</c:v>
                  </c:pt>
                  <c:pt idx="7">
                    <c:v>11109649.64532</c:v>
                  </c:pt>
                  <c:pt idx="8">
                    <c:v>11209632.38208</c:v>
                  </c:pt>
                  <c:pt idx="9">
                    <c:v>11274482.61864</c:v>
                  </c:pt>
                  <c:pt idx="10">
                    <c:v>11367013.37128</c:v>
                  </c:pt>
                  <c:pt idx="11">
                    <c:v>11475850.291039998</c:v>
                  </c:pt>
                  <c:pt idx="12">
                    <c:v>11103549.869519999</c:v>
                  </c:pt>
                  <c:pt idx="13">
                    <c:v>11153950.926299999</c:v>
                  </c:pt>
                  <c:pt idx="14">
                    <c:v>11268685.590799998</c:v>
                  </c:pt>
                </c:numCache>
              </c:numRef>
            </c:minus>
            <c:spPr>
              <a:noFill/>
              <a:ln w="9525" cap="flat" cmpd="sng" algn="ctr">
                <a:solidFill>
                  <a:schemeClr val="tx1">
                    <a:lumMod val="65000"/>
                    <a:lumOff val="35000"/>
                  </a:schemeClr>
                </a:solidFill>
                <a:round/>
              </a:ln>
              <a:effectLst/>
            </c:spPr>
          </c:errBars>
          <c:cat>
            <c:numRef>
              <c:f>Kansas!$A$13:$A$27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Kansas!$B$13:$B$27</c:f>
              <c:numCache>
                <c:formatCode>#,##0</c:formatCode>
                <c:ptCount val="15"/>
                <c:pt idx="0">
                  <c:v>190683149</c:v>
                </c:pt>
                <c:pt idx="1">
                  <c:v>196187426</c:v>
                </c:pt>
                <c:pt idx="2">
                  <c:v>202956968</c:v>
                </c:pt>
                <c:pt idx="3">
                  <c:v>199061732</c:v>
                </c:pt>
                <c:pt idx="4">
                  <c:v>200235726</c:v>
                </c:pt>
                <c:pt idx="5">
                  <c:v>200765399</c:v>
                </c:pt>
                <c:pt idx="6">
                  <c:v>198710628</c:v>
                </c:pt>
                <c:pt idx="7">
                  <c:v>199957697</c:v>
                </c:pt>
                <c:pt idx="8">
                  <c:v>199743984</c:v>
                </c:pt>
                <c:pt idx="9">
                  <c:v>198075942</c:v>
                </c:pt>
                <c:pt idx="10">
                  <c:v>199982642</c:v>
                </c:pt>
                <c:pt idx="11">
                  <c:v>202324582</c:v>
                </c:pt>
                <c:pt idx="12">
                  <c:v>210533748</c:v>
                </c:pt>
                <c:pt idx="13">
                  <c:v>210055573</c:v>
                </c:pt>
                <c:pt idx="14">
                  <c:v>211340690</c:v>
                </c:pt>
              </c:numCache>
            </c:numRef>
          </c:val>
          <c:extLst>
            <c:ext xmlns:c16="http://schemas.microsoft.com/office/drawing/2014/chart" uri="{C3380CC4-5D6E-409C-BE32-E72D297353CC}">
              <c16:uniqueId val="{00000001-7B98-41E6-8C26-DA09764E24E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KS-07: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Kansas!$K$13:$K$27</c:f>
                <c:numCache>
                  <c:formatCode>General</c:formatCode>
                  <c:ptCount val="15"/>
                  <c:pt idx="0">
                    <c:v>11180559.895780001</c:v>
                  </c:pt>
                  <c:pt idx="1">
                    <c:v>11365469.670840001</c:v>
                  </c:pt>
                  <c:pt idx="2">
                    <c:v>11491631.44056</c:v>
                  </c:pt>
                  <c:pt idx="3">
                    <c:v>10708679.7434</c:v>
                  </c:pt>
                  <c:pt idx="4">
                    <c:v>10729605.65148</c:v>
                  </c:pt>
                  <c:pt idx="5">
                    <c:v>10736822.772</c:v>
                  </c:pt>
                  <c:pt idx="6">
                    <c:v>10619219.9156</c:v>
                  </c:pt>
                  <c:pt idx="7">
                    <c:v>10655299.326400001</c:v>
                  </c:pt>
                  <c:pt idx="8">
                    <c:v>10763488.485399999</c:v>
                  </c:pt>
                  <c:pt idx="9">
                    <c:v>10971825.614</c:v>
                  </c:pt>
                  <c:pt idx="10">
                    <c:v>11048174.69448</c:v>
                  </c:pt>
                  <c:pt idx="11">
                    <c:v>11150639.81064</c:v>
                  </c:pt>
                  <c:pt idx="12">
                    <c:v>10947059.584479999</c:v>
                  </c:pt>
                  <c:pt idx="13">
                    <c:v>11001922.532639999</c:v>
                  </c:pt>
                  <c:pt idx="14">
                    <c:v>11115700.871040002</c:v>
                  </c:pt>
                </c:numCache>
              </c:numRef>
            </c:plus>
            <c:minus>
              <c:numRef>
                <c:f>Kansas!$K$13:$K$27</c:f>
                <c:numCache>
                  <c:formatCode>General</c:formatCode>
                  <c:ptCount val="15"/>
                  <c:pt idx="0">
                    <c:v>11180559.895780001</c:v>
                  </c:pt>
                  <c:pt idx="1">
                    <c:v>11365469.670840001</c:v>
                  </c:pt>
                  <c:pt idx="2">
                    <c:v>11491631.44056</c:v>
                  </c:pt>
                  <c:pt idx="3">
                    <c:v>10708679.7434</c:v>
                  </c:pt>
                  <c:pt idx="4">
                    <c:v>10729605.65148</c:v>
                  </c:pt>
                  <c:pt idx="5">
                    <c:v>10736822.772</c:v>
                  </c:pt>
                  <c:pt idx="6">
                    <c:v>10619219.9156</c:v>
                  </c:pt>
                  <c:pt idx="7">
                    <c:v>10655299.326400001</c:v>
                  </c:pt>
                  <c:pt idx="8">
                    <c:v>10763488.485399999</c:v>
                  </c:pt>
                  <c:pt idx="9">
                    <c:v>10971825.614</c:v>
                  </c:pt>
                  <c:pt idx="10">
                    <c:v>11048174.69448</c:v>
                  </c:pt>
                  <c:pt idx="11">
                    <c:v>11150639.81064</c:v>
                  </c:pt>
                  <c:pt idx="12">
                    <c:v>10947059.584479999</c:v>
                  </c:pt>
                  <c:pt idx="13">
                    <c:v>11001922.532639999</c:v>
                  </c:pt>
                  <c:pt idx="14">
                    <c:v>11115700.871040002</c:v>
                  </c:pt>
                </c:numCache>
              </c:numRef>
            </c:minus>
            <c:spPr>
              <a:noFill/>
              <a:ln w="9525" cap="flat" cmpd="sng" algn="ctr">
                <a:solidFill>
                  <a:schemeClr val="tx1">
                    <a:lumMod val="65000"/>
                    <a:lumOff val="35000"/>
                  </a:schemeClr>
                </a:solidFill>
                <a:round/>
              </a:ln>
              <a:effectLst/>
            </c:spPr>
          </c:errBars>
          <c:cat>
            <c:numRef>
              <c:f>Kansas!$A$13:$A$27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Kansas!$F$13:$F$27</c:f>
              <c:numCache>
                <c:formatCode>#,##0</c:formatCode>
                <c:ptCount val="15"/>
                <c:pt idx="0">
                  <c:v>180856679</c:v>
                </c:pt>
                <c:pt idx="1">
                  <c:v>186993578</c:v>
                </c:pt>
                <c:pt idx="2">
                  <c:v>192877332</c:v>
                </c:pt>
                <c:pt idx="3">
                  <c:v>186822745</c:v>
                </c:pt>
                <c:pt idx="4">
                  <c:v>188040758</c:v>
                </c:pt>
                <c:pt idx="5">
                  <c:v>188563800</c:v>
                </c:pt>
                <c:pt idx="6">
                  <c:v>186629524</c:v>
                </c:pt>
                <c:pt idx="7">
                  <c:v>187593298</c:v>
                </c:pt>
                <c:pt idx="8">
                  <c:v>187517221</c:v>
                </c:pt>
                <c:pt idx="9">
                  <c:v>185963146</c:v>
                </c:pt>
                <c:pt idx="10">
                  <c:v>188086052</c:v>
                </c:pt>
                <c:pt idx="11">
                  <c:v>189830436</c:v>
                </c:pt>
                <c:pt idx="12">
                  <c:v>196324598</c:v>
                </c:pt>
                <c:pt idx="13">
                  <c:v>195903179</c:v>
                </c:pt>
                <c:pt idx="14">
                  <c:v>196947216</c:v>
                </c:pt>
              </c:numCache>
            </c:numRef>
          </c:val>
          <c:extLst>
            <c:ext xmlns:c16="http://schemas.microsoft.com/office/drawing/2014/chart" uri="{C3380CC4-5D6E-409C-BE32-E72D297353CC}">
              <c16:uniqueId val="{00000001-9D81-4D5F-92C4-A6C765FEA40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KS-04: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Kansas!$I$6:$I$12</c:f>
                <c:numCache>
                  <c:formatCode>General</c:formatCode>
                  <c:ptCount val="7"/>
                  <c:pt idx="0">
                    <c:v>4659184.8896400006</c:v>
                  </c:pt>
                  <c:pt idx="1">
                    <c:v>3380883.0197999994</c:v>
                  </c:pt>
                  <c:pt idx="2">
                    <c:v>3095174.6244000001</c:v>
                  </c:pt>
                  <c:pt idx="3">
                    <c:v>3220691.3786200001</c:v>
                  </c:pt>
                  <c:pt idx="4">
                    <c:v>3104666.0517600002</c:v>
                  </c:pt>
                  <c:pt idx="5">
                    <c:v>3234415.0589600001</c:v>
                  </c:pt>
                  <c:pt idx="6">
                    <c:v>2926247.2067200001</c:v>
                  </c:pt>
                </c:numCache>
              </c:numRef>
            </c:plus>
            <c:minus>
              <c:numRef>
                <c:f>Kansas!$I$6:$I$12</c:f>
                <c:numCache>
                  <c:formatCode>General</c:formatCode>
                  <c:ptCount val="7"/>
                  <c:pt idx="0">
                    <c:v>4659184.8896400006</c:v>
                  </c:pt>
                  <c:pt idx="1">
                    <c:v>3380883.0197999994</c:v>
                  </c:pt>
                  <c:pt idx="2">
                    <c:v>3095174.6244000001</c:v>
                  </c:pt>
                  <c:pt idx="3">
                    <c:v>3220691.3786200001</c:v>
                  </c:pt>
                  <c:pt idx="4">
                    <c:v>3104666.0517600002</c:v>
                  </c:pt>
                  <c:pt idx="5">
                    <c:v>3234415.0589600001</c:v>
                  </c:pt>
                  <c:pt idx="6">
                    <c:v>2926247.2067200001</c:v>
                  </c:pt>
                </c:numCache>
              </c:numRef>
            </c:minus>
            <c:spPr>
              <a:noFill/>
              <a:ln w="9525" cap="flat" cmpd="sng" algn="ctr">
                <a:solidFill>
                  <a:schemeClr val="tx1">
                    <a:lumMod val="65000"/>
                    <a:lumOff val="35000"/>
                  </a:schemeClr>
                </a:solidFill>
                <a:round/>
              </a:ln>
              <a:effectLst/>
            </c:spPr>
          </c:errBars>
          <c:cat>
            <c:numRef>
              <c:f>Kansas!$A$6:$A$12</c:f>
              <c:numCache>
                <c:formatCode>General</c:formatCode>
                <c:ptCount val="7"/>
                <c:pt idx="0">
                  <c:v>2003</c:v>
                </c:pt>
                <c:pt idx="1">
                  <c:v>2004</c:v>
                </c:pt>
                <c:pt idx="2">
                  <c:v>2005</c:v>
                </c:pt>
                <c:pt idx="3">
                  <c:v>2006</c:v>
                </c:pt>
                <c:pt idx="4">
                  <c:v>2007</c:v>
                </c:pt>
                <c:pt idx="5">
                  <c:v>2008</c:v>
                </c:pt>
                <c:pt idx="6">
                  <c:v>2009</c:v>
                </c:pt>
              </c:numCache>
            </c:numRef>
          </c:cat>
          <c:val>
            <c:numRef>
              <c:f>Kansas!$D$6:$D$12</c:f>
              <c:numCache>
                <c:formatCode>#,##0</c:formatCode>
                <c:ptCount val="7"/>
                <c:pt idx="0">
                  <c:v>7051038</c:v>
                </c:pt>
                <c:pt idx="1">
                  <c:v>5308342</c:v>
                </c:pt>
                <c:pt idx="2">
                  <c:v>5521970</c:v>
                </c:pt>
                <c:pt idx="3">
                  <c:v>5971099</c:v>
                </c:pt>
                <c:pt idx="4">
                  <c:v>6365151</c:v>
                </c:pt>
                <c:pt idx="5">
                  <c:v>6121844</c:v>
                </c:pt>
                <c:pt idx="6">
                  <c:v>6211784</c:v>
                </c:pt>
              </c:numCache>
            </c:numRef>
          </c:val>
          <c:extLst>
            <c:ext xmlns:c16="http://schemas.microsoft.com/office/drawing/2014/chart" uri="{C3380CC4-5D6E-409C-BE32-E72D297353CC}">
              <c16:uniqueId val="{00000001-B0F2-40C7-AA9D-36CA4378447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AZ-06:</a:t>
            </a:r>
            <a:r>
              <a:rPr lang="en-US" baseline="0"/>
              <a:t> </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Arizona!$G$11:$G$24</c:f>
                <c:numCache>
                  <c:formatCode>General</c:formatCode>
                  <c:ptCount val="14"/>
                  <c:pt idx="0">
                    <c:v>22288405.216620002</c:v>
                  </c:pt>
                  <c:pt idx="1">
                    <c:v>22273692.450660001</c:v>
                  </c:pt>
                  <c:pt idx="2">
                    <c:v>22249390.819000002</c:v>
                  </c:pt>
                  <c:pt idx="3">
                    <c:v>22195528.8358</c:v>
                  </c:pt>
                  <c:pt idx="4">
                    <c:v>22195369.82708</c:v>
                  </c:pt>
                  <c:pt idx="5">
                    <c:v>22153852.399159998</c:v>
                  </c:pt>
                  <c:pt idx="6">
                    <c:v>22230494.652080003</c:v>
                  </c:pt>
                  <c:pt idx="7">
                    <c:v>21981562.163880002</c:v>
                  </c:pt>
                  <c:pt idx="8">
                    <c:v>21950284.73426</c:v>
                  </c:pt>
                  <c:pt idx="9">
                    <c:v>19366579.094939999</c:v>
                  </c:pt>
                  <c:pt idx="10">
                    <c:v>19338742.869600002</c:v>
                  </c:pt>
                  <c:pt idx="11">
                    <c:v>19396977.401979998</c:v>
                  </c:pt>
                  <c:pt idx="12">
                    <c:v>19261273.994200002</c:v>
                  </c:pt>
                  <c:pt idx="13">
                    <c:v>19290628.0715</c:v>
                  </c:pt>
                </c:numCache>
              </c:numRef>
            </c:plus>
            <c:minus>
              <c:numRef>
                <c:f>Arizona!$G$11:$G$24</c:f>
                <c:numCache>
                  <c:formatCode>General</c:formatCode>
                  <c:ptCount val="14"/>
                  <c:pt idx="0">
                    <c:v>22288405.216620002</c:v>
                  </c:pt>
                  <c:pt idx="1">
                    <c:v>22273692.450660001</c:v>
                  </c:pt>
                  <c:pt idx="2">
                    <c:v>22249390.819000002</c:v>
                  </c:pt>
                  <c:pt idx="3">
                    <c:v>22195528.8358</c:v>
                  </c:pt>
                  <c:pt idx="4">
                    <c:v>22195369.82708</c:v>
                  </c:pt>
                  <c:pt idx="5">
                    <c:v>22153852.399159998</c:v>
                  </c:pt>
                  <c:pt idx="6">
                    <c:v>22230494.652080003</c:v>
                  </c:pt>
                  <c:pt idx="7">
                    <c:v>21981562.163880002</c:v>
                  </c:pt>
                  <c:pt idx="8">
                    <c:v>21950284.73426</c:v>
                  </c:pt>
                  <c:pt idx="9">
                    <c:v>19366579.094939999</c:v>
                  </c:pt>
                  <c:pt idx="10">
                    <c:v>19338742.869600002</c:v>
                  </c:pt>
                  <c:pt idx="11">
                    <c:v>19396977.401979998</c:v>
                  </c:pt>
                  <c:pt idx="12">
                    <c:v>19261273.994200002</c:v>
                  </c:pt>
                  <c:pt idx="13">
                    <c:v>19290628.0715</c:v>
                  </c:pt>
                </c:numCache>
              </c:numRef>
            </c:minus>
            <c:spPr>
              <a:noFill/>
              <a:ln w="9525" cap="flat" cmpd="sng" algn="ctr">
                <a:solidFill>
                  <a:schemeClr val="tx1">
                    <a:lumMod val="65000"/>
                    <a:lumOff val="35000"/>
                  </a:schemeClr>
                </a:solidFill>
                <a:round/>
              </a:ln>
              <a:effectLst/>
            </c:spPr>
          </c:errBars>
          <c:cat>
            <c:numRef>
              <c:f>Arizona!$A$11:$A$24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Arizona!$B$11:$B$24</c:f>
              <c:numCache>
                <c:formatCode>#,##0</c:formatCode>
                <c:ptCount val="14"/>
                <c:pt idx="0">
                  <c:v>605992529</c:v>
                </c:pt>
                <c:pt idx="1">
                  <c:v>604934613</c:v>
                </c:pt>
                <c:pt idx="2">
                  <c:v>601334887</c:v>
                </c:pt>
                <c:pt idx="3">
                  <c:v>597296255</c:v>
                </c:pt>
                <c:pt idx="4">
                  <c:v>602153278</c:v>
                </c:pt>
                <c:pt idx="5">
                  <c:v>607620746</c:v>
                </c:pt>
                <c:pt idx="6">
                  <c:v>602126074</c:v>
                </c:pt>
                <c:pt idx="7">
                  <c:v>601904769</c:v>
                </c:pt>
                <c:pt idx="8">
                  <c:v>602037431</c:v>
                </c:pt>
                <c:pt idx="9">
                  <c:v>598842891</c:v>
                </c:pt>
                <c:pt idx="10">
                  <c:v>595404645</c:v>
                </c:pt>
                <c:pt idx="11">
                  <c:v>599041921</c:v>
                </c:pt>
                <c:pt idx="12">
                  <c:v>598176211</c:v>
                </c:pt>
                <c:pt idx="13">
                  <c:v>600206225</c:v>
                </c:pt>
              </c:numCache>
            </c:numRef>
          </c:val>
          <c:extLst>
            <c:ext xmlns:c16="http://schemas.microsoft.com/office/drawing/2014/chart" uri="{C3380CC4-5D6E-409C-BE32-E72D297353CC}">
              <c16:uniqueId val="{00000001-AE6C-4DA0-B3FA-EB8E748ADE5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KS-09: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Kansas!$I$13:$I$27</c:f>
                <c:numCache>
                  <c:formatCode>General</c:formatCode>
                  <c:ptCount val="15"/>
                  <c:pt idx="0">
                    <c:v>3163205.8759600003</c:v>
                  </c:pt>
                  <c:pt idx="1">
                    <c:v>2821170.9619800001</c:v>
                  </c:pt>
                  <c:pt idx="2">
                    <c:v>2938998.3048</c:v>
                  </c:pt>
                  <c:pt idx="3">
                    <c:v>3482111.0190000003</c:v>
                  </c:pt>
                  <c:pt idx="4">
                    <c:v>3482643.7596399998</c:v>
                  </c:pt>
                  <c:pt idx="5">
                    <c:v>3406530.9718999998</c:v>
                  </c:pt>
                  <c:pt idx="6">
                    <c:v>3316662.9929000004</c:v>
                  </c:pt>
                  <c:pt idx="7">
                    <c:v>3345071.9651799994</c:v>
                  </c:pt>
                  <c:pt idx="8">
                    <c:v>3291231.4310399997</c:v>
                  </c:pt>
                  <c:pt idx="9">
                    <c:v>3163931.3292</c:v>
                  </c:pt>
                  <c:pt idx="10">
                    <c:v>3254019.7203000002</c:v>
                  </c:pt>
                  <c:pt idx="11">
                    <c:v>3292201.9188800002</c:v>
                  </c:pt>
                  <c:pt idx="12">
                    <c:v>3601273.2678999994</c:v>
                  </c:pt>
                  <c:pt idx="13">
                    <c:v>3625910.1308199996</c:v>
                  </c:pt>
                  <c:pt idx="14">
                    <c:v>3699756.7713600006</c:v>
                  </c:pt>
                </c:numCache>
              </c:numRef>
            </c:plus>
            <c:minus>
              <c:numRef>
                <c:f>Kansas!$I$13:$I$27</c:f>
                <c:numCache>
                  <c:formatCode>General</c:formatCode>
                  <c:ptCount val="15"/>
                  <c:pt idx="0">
                    <c:v>3163205.8759600003</c:v>
                  </c:pt>
                  <c:pt idx="1">
                    <c:v>2821170.9619800001</c:v>
                  </c:pt>
                  <c:pt idx="2">
                    <c:v>2938998.3048</c:v>
                  </c:pt>
                  <c:pt idx="3">
                    <c:v>3482111.0190000003</c:v>
                  </c:pt>
                  <c:pt idx="4">
                    <c:v>3482643.7596399998</c:v>
                  </c:pt>
                  <c:pt idx="5">
                    <c:v>3406530.9718999998</c:v>
                  </c:pt>
                  <c:pt idx="6">
                    <c:v>3316662.9929000004</c:v>
                  </c:pt>
                  <c:pt idx="7">
                    <c:v>3345071.9651799994</c:v>
                  </c:pt>
                  <c:pt idx="8">
                    <c:v>3291231.4310399997</c:v>
                  </c:pt>
                  <c:pt idx="9">
                    <c:v>3163931.3292</c:v>
                  </c:pt>
                  <c:pt idx="10">
                    <c:v>3254019.7203000002</c:v>
                  </c:pt>
                  <c:pt idx="11">
                    <c:v>3292201.9188800002</c:v>
                  </c:pt>
                  <c:pt idx="12">
                    <c:v>3601273.2678999994</c:v>
                  </c:pt>
                  <c:pt idx="13">
                    <c:v>3625910.1308199996</c:v>
                  </c:pt>
                  <c:pt idx="14">
                    <c:v>3699756.7713600006</c:v>
                  </c:pt>
                </c:numCache>
              </c:numRef>
            </c:minus>
            <c:spPr>
              <a:noFill/>
              <a:ln w="9525" cap="flat" cmpd="sng" algn="ctr">
                <a:solidFill>
                  <a:schemeClr val="tx1">
                    <a:lumMod val="65000"/>
                    <a:lumOff val="35000"/>
                  </a:schemeClr>
                </a:solidFill>
                <a:round/>
              </a:ln>
              <a:effectLst/>
            </c:spPr>
          </c:errBars>
          <c:cat>
            <c:numRef>
              <c:f>Kansas!$A$13:$A$27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Kansas!$D$13:$D$27</c:f>
              <c:numCache>
                <c:formatCode>#,##0</c:formatCode>
                <c:ptCount val="15"/>
                <c:pt idx="0">
                  <c:v>7613377</c:v>
                </c:pt>
                <c:pt idx="1">
                  <c:v>7063169</c:v>
                </c:pt>
                <c:pt idx="2">
                  <c:v>7489802</c:v>
                </c:pt>
                <c:pt idx="3">
                  <c:v>9139399</c:v>
                </c:pt>
                <c:pt idx="4">
                  <c:v>9142717</c:v>
                </c:pt>
                <c:pt idx="5">
                  <c:v>8877185</c:v>
                </c:pt>
                <c:pt idx="6">
                  <c:v>8124695</c:v>
                </c:pt>
                <c:pt idx="7">
                  <c:v>8379019</c:v>
                </c:pt>
                <c:pt idx="8">
                  <c:v>7766368</c:v>
                </c:pt>
                <c:pt idx="9">
                  <c:v>7541070</c:v>
                </c:pt>
                <c:pt idx="10">
                  <c:v>7405935</c:v>
                </c:pt>
                <c:pt idx="11">
                  <c:v>7657352</c:v>
                </c:pt>
                <c:pt idx="12">
                  <c:v>8920667</c:v>
                </c:pt>
                <c:pt idx="13">
                  <c:v>8786677</c:v>
                </c:pt>
                <c:pt idx="14">
                  <c:v>9084062</c:v>
                </c:pt>
              </c:numCache>
            </c:numRef>
          </c:val>
          <c:extLst>
            <c:ext xmlns:c16="http://schemas.microsoft.com/office/drawing/2014/chart" uri="{C3380CC4-5D6E-409C-BE32-E72D297353CC}">
              <c16:uniqueId val="{00000001-06B7-4CD0-942D-922B5A1A005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KS-05: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Kansas!$J$6:$J$12</c:f>
                <c:numCache>
                  <c:formatCode>General</c:formatCode>
                  <c:ptCount val="7"/>
                  <c:pt idx="0">
                    <c:v>3098712.4189200001</c:v>
                  </c:pt>
                  <c:pt idx="1">
                    <c:v>2674411.5772800003</c:v>
                  </c:pt>
                  <c:pt idx="2">
                    <c:v>2128822.7824800001</c:v>
                  </c:pt>
                  <c:pt idx="3">
                    <c:v>1988925.7739800001</c:v>
                  </c:pt>
                  <c:pt idx="4">
                    <c:v>1980887.90392</c:v>
                  </c:pt>
                  <c:pt idx="5">
                    <c:v>2206176.4418799998</c:v>
                  </c:pt>
                  <c:pt idx="6">
                    <c:v>1935672.83</c:v>
                  </c:pt>
                </c:numCache>
              </c:numRef>
            </c:plus>
            <c:minus>
              <c:numRef>
                <c:f>Kansas!$J$6:$J$12</c:f>
                <c:numCache>
                  <c:formatCode>General</c:formatCode>
                  <c:ptCount val="7"/>
                  <c:pt idx="0">
                    <c:v>3098712.4189200001</c:v>
                  </c:pt>
                  <c:pt idx="1">
                    <c:v>2674411.5772800003</c:v>
                  </c:pt>
                  <c:pt idx="2">
                    <c:v>2128822.7824800001</c:v>
                  </c:pt>
                  <c:pt idx="3">
                    <c:v>1988925.7739800001</c:v>
                  </c:pt>
                  <c:pt idx="4">
                    <c:v>1980887.90392</c:v>
                  </c:pt>
                  <c:pt idx="5">
                    <c:v>2206176.4418799998</c:v>
                  </c:pt>
                  <c:pt idx="6">
                    <c:v>1935672.83</c:v>
                  </c:pt>
                </c:numCache>
              </c:numRef>
            </c:minus>
            <c:spPr>
              <a:noFill/>
              <a:ln w="9525" cap="flat" cmpd="sng" algn="ctr">
                <a:solidFill>
                  <a:schemeClr val="tx1">
                    <a:lumMod val="65000"/>
                    <a:lumOff val="35000"/>
                  </a:schemeClr>
                </a:solidFill>
                <a:round/>
              </a:ln>
              <a:effectLst/>
            </c:spPr>
          </c:errBars>
          <c:cat>
            <c:numRef>
              <c:f>Kansas!$A$6:$A$12</c:f>
              <c:numCache>
                <c:formatCode>General</c:formatCode>
                <c:ptCount val="7"/>
                <c:pt idx="0">
                  <c:v>2003</c:v>
                </c:pt>
                <c:pt idx="1">
                  <c:v>2004</c:v>
                </c:pt>
                <c:pt idx="2">
                  <c:v>2005</c:v>
                </c:pt>
                <c:pt idx="3">
                  <c:v>2006</c:v>
                </c:pt>
                <c:pt idx="4">
                  <c:v>2007</c:v>
                </c:pt>
                <c:pt idx="5">
                  <c:v>2008</c:v>
                </c:pt>
                <c:pt idx="6">
                  <c:v>2009</c:v>
                </c:pt>
              </c:numCache>
            </c:numRef>
          </c:cat>
          <c:val>
            <c:numRef>
              <c:f>Kansas!$E$6:$E$12</c:f>
              <c:numCache>
                <c:formatCode>#,##0</c:formatCode>
                <c:ptCount val="7"/>
                <c:pt idx="0">
                  <c:v>3183129</c:v>
                </c:pt>
                <c:pt idx="1">
                  <c:v>3044016</c:v>
                </c:pt>
                <c:pt idx="2">
                  <c:v>2418732</c:v>
                </c:pt>
                <c:pt idx="3">
                  <c:v>2181653</c:v>
                </c:pt>
                <c:pt idx="4">
                  <c:v>2091574</c:v>
                </c:pt>
                <c:pt idx="5">
                  <c:v>2266837</c:v>
                </c:pt>
                <c:pt idx="6">
                  <c:v>2192900</c:v>
                </c:pt>
              </c:numCache>
            </c:numRef>
          </c:val>
          <c:extLst>
            <c:ext xmlns:c16="http://schemas.microsoft.com/office/drawing/2014/chart" uri="{C3380CC4-5D6E-409C-BE32-E72D297353CC}">
              <c16:uniqueId val="{00000001-EBB8-4F78-960F-17F80BB2D44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KS-10: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Kansas!$J$13:$J$27</c:f>
                <c:numCache>
                  <c:formatCode>General</c:formatCode>
                  <c:ptCount val="15"/>
                  <c:pt idx="0">
                    <c:v>1950310.3371800003</c:v>
                  </c:pt>
                  <c:pt idx="1">
                    <c:v>1899116.8062800001</c:v>
                  </c:pt>
                  <c:pt idx="2">
                    <c:v>1967030.7196799999</c:v>
                  </c:pt>
                  <c:pt idx="3">
                    <c:v>2113051.13136</c:v>
                  </c:pt>
                  <c:pt idx="4">
                    <c:v>2098910.9226600002</c:v>
                  </c:pt>
                  <c:pt idx="5">
                    <c:v>2215522.4661600003</c:v>
                  </c:pt>
                  <c:pt idx="6">
                    <c:v>2493961.9772399999</c:v>
                  </c:pt>
                  <c:pt idx="7">
                    <c:v>2506564.8972</c:v>
                  </c:pt>
                  <c:pt idx="8">
                    <c:v>2607725.3328</c:v>
                  </c:pt>
                  <c:pt idx="9">
                    <c:v>2753824.8733599996</c:v>
                  </c:pt>
                  <c:pt idx="10">
                    <c:v>2778277.81672</c:v>
                  </c:pt>
                  <c:pt idx="11">
                    <c:v>2995910.2036000001</c:v>
                  </c:pt>
                  <c:pt idx="12">
                    <c:v>3121579.9755800003</c:v>
                  </c:pt>
                  <c:pt idx="13">
                    <c:v>3162982.8571600001</c:v>
                  </c:pt>
                  <c:pt idx="14">
                    <c:v>3135207.7859999998</c:v>
                  </c:pt>
                </c:numCache>
              </c:numRef>
            </c:plus>
            <c:minus>
              <c:numRef>
                <c:f>Kansas!$J$13:$J$27</c:f>
                <c:numCache>
                  <c:formatCode>General</c:formatCode>
                  <c:ptCount val="15"/>
                  <c:pt idx="0">
                    <c:v>1950310.3371800003</c:v>
                  </c:pt>
                  <c:pt idx="1">
                    <c:v>1899116.8062800001</c:v>
                  </c:pt>
                  <c:pt idx="2">
                    <c:v>1967030.7196799999</c:v>
                  </c:pt>
                  <c:pt idx="3">
                    <c:v>2113051.13136</c:v>
                  </c:pt>
                  <c:pt idx="4">
                    <c:v>2098910.9226600002</c:v>
                  </c:pt>
                  <c:pt idx="5">
                    <c:v>2215522.4661600003</c:v>
                  </c:pt>
                  <c:pt idx="6">
                    <c:v>2493961.9772399999</c:v>
                  </c:pt>
                  <c:pt idx="7">
                    <c:v>2506564.8972</c:v>
                  </c:pt>
                  <c:pt idx="8">
                    <c:v>2607725.3328</c:v>
                  </c:pt>
                  <c:pt idx="9">
                    <c:v>2753824.8733599996</c:v>
                  </c:pt>
                  <c:pt idx="10">
                    <c:v>2778277.81672</c:v>
                  </c:pt>
                  <c:pt idx="11">
                    <c:v>2995910.2036000001</c:v>
                  </c:pt>
                  <c:pt idx="12">
                    <c:v>3121579.9755800003</c:v>
                  </c:pt>
                  <c:pt idx="13">
                    <c:v>3162982.8571600001</c:v>
                  </c:pt>
                  <c:pt idx="14">
                    <c:v>3135207.7859999998</c:v>
                  </c:pt>
                </c:numCache>
              </c:numRef>
            </c:minus>
            <c:spPr>
              <a:noFill/>
              <a:ln w="9525" cap="flat" cmpd="sng" algn="ctr">
                <a:solidFill>
                  <a:schemeClr val="tx1">
                    <a:lumMod val="65000"/>
                    <a:lumOff val="35000"/>
                  </a:schemeClr>
                </a:solidFill>
                <a:round/>
              </a:ln>
              <a:effectLst/>
            </c:spPr>
          </c:errBars>
          <c:cat>
            <c:numRef>
              <c:f>Kansas!$A$13:$A$27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Kansas!$E$13:$E$27</c:f>
              <c:numCache>
                <c:formatCode>#,##0</c:formatCode>
                <c:ptCount val="15"/>
                <c:pt idx="0">
                  <c:v>2213093</c:v>
                </c:pt>
                <c:pt idx="1">
                  <c:v>2130679</c:v>
                </c:pt>
                <c:pt idx="2">
                  <c:v>2589834</c:v>
                </c:pt>
                <c:pt idx="3">
                  <c:v>3099588</c:v>
                </c:pt>
                <c:pt idx="4">
                  <c:v>3052251</c:v>
                </c:pt>
                <c:pt idx="5">
                  <c:v>3324414</c:v>
                </c:pt>
                <c:pt idx="6">
                  <c:v>3956409</c:v>
                </c:pt>
                <c:pt idx="7">
                  <c:v>3985380</c:v>
                </c:pt>
                <c:pt idx="8">
                  <c:v>4460395</c:v>
                </c:pt>
                <c:pt idx="9">
                  <c:v>4571726</c:v>
                </c:pt>
                <c:pt idx="10">
                  <c:v>4490654</c:v>
                </c:pt>
                <c:pt idx="11">
                  <c:v>4836794</c:v>
                </c:pt>
                <c:pt idx="12">
                  <c:v>5288483</c:v>
                </c:pt>
                <c:pt idx="13">
                  <c:v>5365717</c:v>
                </c:pt>
                <c:pt idx="14">
                  <c:v>5309412</c:v>
                </c:pt>
              </c:numCache>
            </c:numRef>
          </c:val>
          <c:extLst>
            <c:ext xmlns:c16="http://schemas.microsoft.com/office/drawing/2014/chart" uri="{C3380CC4-5D6E-409C-BE32-E72D297353CC}">
              <c16:uniqueId val="{00000001-CEC0-4D14-85CD-8FA7C5A21C1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KY-01: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Kentucky!$G$6:$G$11</c:f>
                <c:numCache>
                  <c:formatCode>General</c:formatCode>
                  <c:ptCount val="6"/>
                  <c:pt idx="0">
                    <c:v>18167130.999159999</c:v>
                  </c:pt>
                  <c:pt idx="1">
                    <c:v>21651318.059839997</c:v>
                  </c:pt>
                  <c:pt idx="2">
                    <c:v>21844205.296759997</c:v>
                  </c:pt>
                  <c:pt idx="3">
                    <c:v>18531186.172819998</c:v>
                  </c:pt>
                  <c:pt idx="4">
                    <c:v>18619758.996380001</c:v>
                  </c:pt>
                  <c:pt idx="5">
                    <c:v>19267234.569499999</c:v>
                  </c:pt>
                </c:numCache>
              </c:numRef>
            </c:plus>
            <c:minus>
              <c:numRef>
                <c:f>Kentucky!$G$6:$G$11</c:f>
                <c:numCache>
                  <c:formatCode>General</c:formatCode>
                  <c:ptCount val="6"/>
                  <c:pt idx="0">
                    <c:v>18167130.999159999</c:v>
                  </c:pt>
                  <c:pt idx="1">
                    <c:v>21651318.059839997</c:v>
                  </c:pt>
                  <c:pt idx="2">
                    <c:v>21844205.296759997</c:v>
                  </c:pt>
                  <c:pt idx="3">
                    <c:v>18531186.172819998</c:v>
                  </c:pt>
                  <c:pt idx="4">
                    <c:v>18619758.996380001</c:v>
                  </c:pt>
                  <c:pt idx="5">
                    <c:v>19267234.569499999</c:v>
                  </c:pt>
                </c:numCache>
              </c:numRef>
            </c:minus>
            <c:spPr>
              <a:noFill/>
              <a:ln w="9525" cap="flat" cmpd="sng" algn="ctr">
                <a:solidFill>
                  <a:schemeClr val="tx1">
                    <a:lumMod val="65000"/>
                    <a:lumOff val="35000"/>
                  </a:schemeClr>
                </a:solidFill>
                <a:round/>
              </a:ln>
              <a:effectLst/>
            </c:spPr>
          </c:errBars>
          <c:cat>
            <c:numRef>
              <c:f>Kentucky!$A$6:$A$11</c:f>
              <c:numCache>
                <c:formatCode>General</c:formatCode>
                <c:ptCount val="6"/>
                <c:pt idx="0">
                  <c:v>2004</c:v>
                </c:pt>
                <c:pt idx="1">
                  <c:v>2005</c:v>
                </c:pt>
                <c:pt idx="2">
                  <c:v>2006</c:v>
                </c:pt>
                <c:pt idx="3">
                  <c:v>2007</c:v>
                </c:pt>
                <c:pt idx="4">
                  <c:v>2008</c:v>
                </c:pt>
                <c:pt idx="5">
                  <c:v>2009</c:v>
                </c:pt>
              </c:numCache>
            </c:numRef>
          </c:cat>
          <c:val>
            <c:numRef>
              <c:f>Kentucky!$B$6:$B$11</c:f>
              <c:numCache>
                <c:formatCode>#,##0</c:formatCode>
                <c:ptCount val="6"/>
                <c:pt idx="0">
                  <c:v>939355274</c:v>
                </c:pt>
                <c:pt idx="1">
                  <c:v>926854369</c:v>
                </c:pt>
                <c:pt idx="2">
                  <c:v>936715493</c:v>
                </c:pt>
                <c:pt idx="3">
                  <c:v>958179223</c:v>
                </c:pt>
                <c:pt idx="4">
                  <c:v>968769979</c:v>
                </c:pt>
                <c:pt idx="5">
                  <c:v>972110725</c:v>
                </c:pt>
              </c:numCache>
            </c:numRef>
          </c:val>
          <c:extLst>
            <c:ext xmlns:c16="http://schemas.microsoft.com/office/drawing/2014/chart" uri="{C3380CC4-5D6E-409C-BE32-E72D297353CC}">
              <c16:uniqueId val="{00000001-C5B9-438C-B514-0FA4F953043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KY-02: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Kentucky!$K$6:$K$11</c:f>
                <c:numCache>
                  <c:formatCode>General</c:formatCode>
                  <c:ptCount val="6"/>
                  <c:pt idx="0">
                    <c:v>20526307.294500001</c:v>
                  </c:pt>
                  <c:pt idx="1">
                    <c:v>23229702.8015</c:v>
                  </c:pt>
                  <c:pt idx="2">
                    <c:v>23410665.201439999</c:v>
                  </c:pt>
                  <c:pt idx="3">
                    <c:v>20850864.675839998</c:v>
                  </c:pt>
                  <c:pt idx="4">
                    <c:v>20969303.533440001</c:v>
                  </c:pt>
                  <c:pt idx="5">
                    <c:v>21439316.138239998</c:v>
                  </c:pt>
                </c:numCache>
              </c:numRef>
            </c:plus>
            <c:minus>
              <c:numRef>
                <c:f>Kentucky!$K$6:$K$11</c:f>
                <c:numCache>
                  <c:formatCode>General</c:formatCode>
                  <c:ptCount val="6"/>
                  <c:pt idx="0">
                    <c:v>20526307.294500001</c:v>
                  </c:pt>
                  <c:pt idx="1">
                    <c:v>23229702.8015</c:v>
                  </c:pt>
                  <c:pt idx="2">
                    <c:v>23410665.201439999</c:v>
                  </c:pt>
                  <c:pt idx="3">
                    <c:v>20850864.675839998</c:v>
                  </c:pt>
                  <c:pt idx="4">
                    <c:v>20969303.533440001</c:v>
                  </c:pt>
                  <c:pt idx="5">
                    <c:v>21439316.138239998</c:v>
                  </c:pt>
                </c:numCache>
              </c:numRef>
            </c:minus>
            <c:spPr>
              <a:noFill/>
              <a:ln w="9525" cap="flat" cmpd="sng" algn="ctr">
                <a:solidFill>
                  <a:schemeClr val="tx1">
                    <a:lumMod val="65000"/>
                    <a:lumOff val="35000"/>
                  </a:schemeClr>
                </a:solidFill>
                <a:round/>
              </a:ln>
              <a:effectLst/>
            </c:spPr>
          </c:errBars>
          <c:cat>
            <c:numRef>
              <c:f>Kentucky!$A$6:$A$11</c:f>
              <c:numCache>
                <c:formatCode>General</c:formatCode>
                <c:ptCount val="6"/>
                <c:pt idx="0">
                  <c:v>2004</c:v>
                </c:pt>
                <c:pt idx="1">
                  <c:v>2005</c:v>
                </c:pt>
                <c:pt idx="2">
                  <c:v>2006</c:v>
                </c:pt>
                <c:pt idx="3">
                  <c:v>2007</c:v>
                </c:pt>
                <c:pt idx="4">
                  <c:v>2008</c:v>
                </c:pt>
                <c:pt idx="5">
                  <c:v>2009</c:v>
                </c:pt>
              </c:numCache>
            </c:numRef>
          </c:cat>
          <c:val>
            <c:numRef>
              <c:f>Kentucky!$F$6:$F$11</c:f>
              <c:numCache>
                <c:formatCode>#,##0</c:formatCode>
                <c:ptCount val="6"/>
                <c:pt idx="0">
                  <c:v>837808461</c:v>
                </c:pt>
                <c:pt idx="1">
                  <c:v>826679815</c:v>
                </c:pt>
                <c:pt idx="2">
                  <c:v>832527212</c:v>
                </c:pt>
                <c:pt idx="3">
                  <c:v>851751008</c:v>
                </c:pt>
                <c:pt idx="4">
                  <c:v>860102688</c:v>
                </c:pt>
                <c:pt idx="5">
                  <c:v>861708848</c:v>
                </c:pt>
              </c:numCache>
            </c:numRef>
          </c:val>
          <c:extLst>
            <c:ext xmlns:c16="http://schemas.microsoft.com/office/drawing/2014/chart" uri="{C3380CC4-5D6E-409C-BE32-E72D297353CC}">
              <c16:uniqueId val="{00000001-8F16-492C-88E6-41C8ABBEB46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KY-06: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Kentucky!$G$12:$G$23</c:f>
                <c:numCache>
                  <c:formatCode>General</c:formatCode>
                  <c:ptCount val="12"/>
                  <c:pt idx="0">
                    <c:v>19438893.096239999</c:v>
                  </c:pt>
                  <c:pt idx="1">
                    <c:v>19529688.754799999</c:v>
                  </c:pt>
                  <c:pt idx="2">
                    <c:v>18932113.330200002</c:v>
                  </c:pt>
                  <c:pt idx="3">
                    <c:v>19074611.750399999</c:v>
                  </c:pt>
                  <c:pt idx="4">
                    <c:v>17531634.763440002</c:v>
                  </c:pt>
                  <c:pt idx="5">
                    <c:v>17602602.38202</c:v>
                  </c:pt>
                  <c:pt idx="6">
                    <c:v>17731815.131719999</c:v>
                  </c:pt>
                  <c:pt idx="7">
                    <c:v>17936979.850880001</c:v>
                  </c:pt>
                  <c:pt idx="8">
                    <c:v>18092142.852980003</c:v>
                  </c:pt>
                  <c:pt idx="9">
                    <c:v>18269966.2159</c:v>
                  </c:pt>
                  <c:pt idx="10">
                    <c:v>18442272.334400002</c:v>
                  </c:pt>
                  <c:pt idx="11">
                    <c:v>18688573.998</c:v>
                  </c:pt>
                </c:numCache>
              </c:numRef>
            </c:plus>
            <c:minus>
              <c:numRef>
                <c:f>Kentucky!$G$12:$G$23</c:f>
                <c:numCache>
                  <c:formatCode>General</c:formatCode>
                  <c:ptCount val="12"/>
                  <c:pt idx="0">
                    <c:v>19438893.096239999</c:v>
                  </c:pt>
                  <c:pt idx="1">
                    <c:v>19529688.754799999</c:v>
                  </c:pt>
                  <c:pt idx="2">
                    <c:v>18932113.330200002</c:v>
                  </c:pt>
                  <c:pt idx="3">
                    <c:v>19074611.750399999</c:v>
                  </c:pt>
                  <c:pt idx="4">
                    <c:v>17531634.763440002</c:v>
                  </c:pt>
                  <c:pt idx="5">
                    <c:v>17602602.38202</c:v>
                  </c:pt>
                  <c:pt idx="6">
                    <c:v>17731815.131719999</c:v>
                  </c:pt>
                  <c:pt idx="7">
                    <c:v>17936979.850880001</c:v>
                  </c:pt>
                  <c:pt idx="8">
                    <c:v>18092142.852980003</c:v>
                  </c:pt>
                  <c:pt idx="9">
                    <c:v>18269966.2159</c:v>
                  </c:pt>
                  <c:pt idx="10">
                    <c:v>18442272.334400002</c:v>
                  </c:pt>
                  <c:pt idx="11">
                    <c:v>18688573.998</c:v>
                  </c:pt>
                </c:numCache>
              </c:numRef>
            </c:minus>
            <c:spPr>
              <a:noFill/>
              <a:ln w="9525" cap="flat" cmpd="sng" algn="ctr">
                <a:solidFill>
                  <a:schemeClr val="tx1">
                    <a:lumMod val="65000"/>
                    <a:lumOff val="35000"/>
                  </a:schemeClr>
                </a:solidFill>
                <a:round/>
              </a:ln>
              <a:effectLst/>
            </c:spPr>
          </c:errBars>
          <c:cat>
            <c:numRef>
              <c:f>Kentucky!$A$12:$A$23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Kentucky!$B$12:$B$23</c:f>
              <c:numCache>
                <c:formatCode>#,##0</c:formatCode>
                <c:ptCount val="12"/>
                <c:pt idx="0">
                  <c:v>975848047</c:v>
                </c:pt>
                <c:pt idx="1">
                  <c:v>982378710</c:v>
                </c:pt>
                <c:pt idx="2">
                  <c:v>991210122</c:v>
                </c:pt>
                <c:pt idx="3">
                  <c:v>993469362</c:v>
                </c:pt>
                <c:pt idx="4">
                  <c:v>993856846</c:v>
                </c:pt>
                <c:pt idx="5">
                  <c:v>999012621</c:v>
                </c:pt>
                <c:pt idx="6">
                  <c:v>1004066542</c:v>
                </c:pt>
                <c:pt idx="7">
                  <c:v>1011103712</c:v>
                </c:pt>
                <c:pt idx="8">
                  <c:v>1017555841</c:v>
                </c:pt>
                <c:pt idx="9">
                  <c:v>1027557155</c:v>
                </c:pt>
                <c:pt idx="10">
                  <c:v>1033759660</c:v>
                </c:pt>
                <c:pt idx="11">
                  <c:v>1038254111</c:v>
                </c:pt>
              </c:numCache>
            </c:numRef>
          </c:val>
          <c:extLst>
            <c:ext xmlns:c16="http://schemas.microsoft.com/office/drawing/2014/chart" uri="{C3380CC4-5D6E-409C-BE32-E72D297353CC}">
              <c16:uniqueId val="{00000001-CA55-464A-8E8D-7681212591E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KY-07: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Kentucky!$K$12:$K$23</c:f>
                <c:numCache>
                  <c:formatCode>General</c:formatCode>
                  <c:ptCount val="12"/>
                  <c:pt idx="0">
                    <c:v>21513089.897640001</c:v>
                  </c:pt>
                  <c:pt idx="1">
                    <c:v>21543345.8706</c:v>
                  </c:pt>
                  <c:pt idx="2">
                    <c:v>21268869.9124</c:v>
                  </c:pt>
                  <c:pt idx="3">
                    <c:v>21407615.4987</c:v>
                  </c:pt>
                  <c:pt idx="4">
                    <c:v>18381155.239020001</c:v>
                  </c:pt>
                  <c:pt idx="5">
                    <c:v>18509515.217039999</c:v>
                  </c:pt>
                  <c:pt idx="6">
                    <c:v>18626348.90676</c:v>
                  </c:pt>
                  <c:pt idx="7">
                    <c:v>18793883.334419999</c:v>
                  </c:pt>
                  <c:pt idx="8">
                    <c:v>18917633.975899998</c:v>
                  </c:pt>
                  <c:pt idx="9">
                    <c:v>19045098.89632</c:v>
                  </c:pt>
                  <c:pt idx="10">
                    <c:v>19159566.498379998</c:v>
                  </c:pt>
                  <c:pt idx="11">
                    <c:v>19445255.068800002</c:v>
                  </c:pt>
                </c:numCache>
              </c:numRef>
            </c:plus>
            <c:minus>
              <c:numRef>
                <c:f>Kentucky!$K$12:$K$23</c:f>
                <c:numCache>
                  <c:formatCode>General</c:formatCode>
                  <c:ptCount val="12"/>
                  <c:pt idx="0">
                    <c:v>21513089.897640001</c:v>
                  </c:pt>
                  <c:pt idx="1">
                    <c:v>21543345.8706</c:v>
                  </c:pt>
                  <c:pt idx="2">
                    <c:v>21268869.9124</c:v>
                  </c:pt>
                  <c:pt idx="3">
                    <c:v>21407615.4987</c:v>
                  </c:pt>
                  <c:pt idx="4">
                    <c:v>18381155.239020001</c:v>
                  </c:pt>
                  <c:pt idx="5">
                    <c:v>18509515.217039999</c:v>
                  </c:pt>
                  <c:pt idx="6">
                    <c:v>18626348.90676</c:v>
                  </c:pt>
                  <c:pt idx="7">
                    <c:v>18793883.334419999</c:v>
                  </c:pt>
                  <c:pt idx="8">
                    <c:v>18917633.975899998</c:v>
                  </c:pt>
                  <c:pt idx="9">
                    <c:v>19045098.89632</c:v>
                  </c:pt>
                  <c:pt idx="10">
                    <c:v>19159566.498379998</c:v>
                  </c:pt>
                  <c:pt idx="11">
                    <c:v>19445255.068800002</c:v>
                  </c:pt>
                </c:numCache>
              </c:numRef>
            </c:minus>
            <c:spPr>
              <a:noFill/>
              <a:ln w="9525" cap="flat" cmpd="sng" algn="ctr">
                <a:solidFill>
                  <a:schemeClr val="tx1">
                    <a:lumMod val="65000"/>
                    <a:lumOff val="35000"/>
                  </a:schemeClr>
                </a:solidFill>
                <a:round/>
              </a:ln>
              <a:effectLst/>
            </c:spPr>
          </c:errBars>
          <c:cat>
            <c:numRef>
              <c:f>Kentucky!$A$12:$A$23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Kentucky!$F$12:$F$23</c:f>
              <c:numCache>
                <c:formatCode>#,##0</c:formatCode>
                <c:ptCount val="12"/>
                <c:pt idx="0">
                  <c:v>866066421</c:v>
                </c:pt>
                <c:pt idx="1">
                  <c:v>872907045</c:v>
                </c:pt>
                <c:pt idx="2">
                  <c:v>878878922</c:v>
                </c:pt>
                <c:pt idx="3">
                  <c:v>879524055</c:v>
                </c:pt>
                <c:pt idx="4">
                  <c:v>881167557</c:v>
                </c:pt>
                <c:pt idx="5">
                  <c:v>884776062</c:v>
                </c:pt>
                <c:pt idx="6">
                  <c:v>889510454</c:v>
                </c:pt>
                <c:pt idx="7">
                  <c:v>897511143</c:v>
                </c:pt>
                <c:pt idx="8">
                  <c:v>905149951</c:v>
                </c:pt>
                <c:pt idx="9">
                  <c:v>912996112</c:v>
                </c:pt>
                <c:pt idx="10">
                  <c:v>918483533</c:v>
                </c:pt>
                <c:pt idx="11">
                  <c:v>920703365</c:v>
                </c:pt>
              </c:numCache>
            </c:numRef>
          </c:val>
          <c:extLst>
            <c:ext xmlns:c16="http://schemas.microsoft.com/office/drawing/2014/chart" uri="{C3380CC4-5D6E-409C-BE32-E72D297353CC}">
              <c16:uniqueId val="{00000001-EE8B-4841-9110-AA9AF89F02B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KY-04: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Kentucky!$I$6:$I$11</c:f>
                <c:numCache>
                  <c:formatCode>General</c:formatCode>
                  <c:ptCount val="6"/>
                  <c:pt idx="0">
                    <c:v>6110762.9058800004</c:v>
                  </c:pt>
                  <c:pt idx="1">
                    <c:v>5997038.7229199996</c:v>
                  </c:pt>
                  <c:pt idx="2">
                    <c:v>6101511.1466399999</c:v>
                  </c:pt>
                  <c:pt idx="3">
                    <c:v>6117476.0561199998</c:v>
                  </c:pt>
                  <c:pt idx="4">
                    <c:v>6088880.8064000001</c:v>
                  </c:pt>
                  <c:pt idx="5">
                    <c:v>5891715.0449999999</c:v>
                  </c:pt>
                </c:numCache>
              </c:numRef>
            </c:plus>
            <c:minus>
              <c:numRef>
                <c:f>Kentucky!$I$6:$I$11</c:f>
                <c:numCache>
                  <c:formatCode>General</c:formatCode>
                  <c:ptCount val="6"/>
                  <c:pt idx="0">
                    <c:v>6110762.9058800004</c:v>
                  </c:pt>
                  <c:pt idx="1">
                    <c:v>5997038.7229199996</c:v>
                  </c:pt>
                  <c:pt idx="2">
                    <c:v>6101511.1466399999</c:v>
                  </c:pt>
                  <c:pt idx="3">
                    <c:v>6117476.0561199998</c:v>
                  </c:pt>
                  <c:pt idx="4">
                    <c:v>6088880.8064000001</c:v>
                  </c:pt>
                  <c:pt idx="5">
                    <c:v>5891715.0449999999</c:v>
                  </c:pt>
                </c:numCache>
              </c:numRef>
            </c:minus>
            <c:spPr>
              <a:noFill/>
              <a:ln w="9525" cap="flat" cmpd="sng" algn="ctr">
                <a:solidFill>
                  <a:schemeClr val="tx1">
                    <a:lumMod val="65000"/>
                    <a:lumOff val="35000"/>
                  </a:schemeClr>
                </a:solidFill>
                <a:round/>
              </a:ln>
              <a:effectLst/>
            </c:spPr>
          </c:errBars>
          <c:cat>
            <c:numRef>
              <c:f>Kentucky!$A$6:$A$11</c:f>
              <c:numCache>
                <c:formatCode>General</c:formatCode>
                <c:ptCount val="6"/>
                <c:pt idx="0">
                  <c:v>2004</c:v>
                </c:pt>
                <c:pt idx="1">
                  <c:v>2005</c:v>
                </c:pt>
                <c:pt idx="2">
                  <c:v>2006</c:v>
                </c:pt>
                <c:pt idx="3">
                  <c:v>2007</c:v>
                </c:pt>
                <c:pt idx="4">
                  <c:v>2008</c:v>
                </c:pt>
                <c:pt idx="5">
                  <c:v>2009</c:v>
                </c:pt>
              </c:numCache>
            </c:numRef>
          </c:cat>
          <c:val>
            <c:numRef>
              <c:f>Kentucky!$D$6:$D$11</c:f>
              <c:numCache>
                <c:formatCode>#,##0</c:formatCode>
                <c:ptCount val="6"/>
                <c:pt idx="0">
                  <c:v>20783494</c:v>
                </c:pt>
                <c:pt idx="1">
                  <c:v>19934313</c:v>
                </c:pt>
                <c:pt idx="2">
                  <c:v>20441943</c:v>
                </c:pt>
                <c:pt idx="3">
                  <c:v>20636473</c:v>
                </c:pt>
                <c:pt idx="4">
                  <c:v>19987135</c:v>
                </c:pt>
                <c:pt idx="5">
                  <c:v>18757450</c:v>
                </c:pt>
              </c:numCache>
            </c:numRef>
          </c:val>
          <c:extLst>
            <c:ext xmlns:c16="http://schemas.microsoft.com/office/drawing/2014/chart" uri="{C3380CC4-5D6E-409C-BE32-E72D297353CC}">
              <c16:uniqueId val="{00000001-1EDE-4DDB-8346-8D2A09EB0D7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KY-09: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Kentucky!$I$12:$I$23</c:f>
                <c:numCache>
                  <c:formatCode>General</c:formatCode>
                  <c:ptCount val="12"/>
                  <c:pt idx="0">
                    <c:v>6010954.4767800001</c:v>
                  </c:pt>
                  <c:pt idx="1">
                    <c:v>6000918.1286000004</c:v>
                  </c:pt>
                  <c:pt idx="2">
                    <c:v>6284286.0486000003</c:v>
                  </c:pt>
                  <c:pt idx="3">
                    <c:v>6321381.1175199999</c:v>
                  </c:pt>
                  <c:pt idx="4">
                    <c:v>6397385.1537599992</c:v>
                  </c:pt>
                  <c:pt idx="5">
                    <c:v>6420730.6874400005</c:v>
                  </c:pt>
                  <c:pt idx="6">
                    <c:v>6336170.0796799995</c:v>
                  </c:pt>
                  <c:pt idx="7">
                    <c:v>6353736.7661600001</c:v>
                  </c:pt>
                  <c:pt idx="8">
                    <c:v>6639914.0514399996</c:v>
                  </c:pt>
                  <c:pt idx="9">
                    <c:v>6796544.1073199995</c:v>
                  </c:pt>
                  <c:pt idx="10">
                    <c:v>6837072.1555400006</c:v>
                  </c:pt>
                  <c:pt idx="11">
                    <c:v>6907911.8472000007</c:v>
                  </c:pt>
                </c:numCache>
              </c:numRef>
            </c:plus>
            <c:minus>
              <c:numRef>
                <c:f>Kentucky!$I$12:$I$23</c:f>
                <c:numCache>
                  <c:formatCode>General</c:formatCode>
                  <c:ptCount val="12"/>
                  <c:pt idx="0">
                    <c:v>6010954.4767800001</c:v>
                  </c:pt>
                  <c:pt idx="1">
                    <c:v>6000918.1286000004</c:v>
                  </c:pt>
                  <c:pt idx="2">
                    <c:v>6284286.0486000003</c:v>
                  </c:pt>
                  <c:pt idx="3">
                    <c:v>6321381.1175199999</c:v>
                  </c:pt>
                  <c:pt idx="4">
                    <c:v>6397385.1537599992</c:v>
                  </c:pt>
                  <c:pt idx="5">
                    <c:v>6420730.6874400005</c:v>
                  </c:pt>
                  <c:pt idx="6">
                    <c:v>6336170.0796799995</c:v>
                  </c:pt>
                  <c:pt idx="7">
                    <c:v>6353736.7661600001</c:v>
                  </c:pt>
                  <c:pt idx="8">
                    <c:v>6639914.0514399996</c:v>
                  </c:pt>
                  <c:pt idx="9">
                    <c:v>6796544.1073199995</c:v>
                  </c:pt>
                  <c:pt idx="10">
                    <c:v>6837072.1555400006</c:v>
                  </c:pt>
                  <c:pt idx="11">
                    <c:v>6907911.8472000007</c:v>
                  </c:pt>
                </c:numCache>
              </c:numRef>
            </c:minus>
            <c:spPr>
              <a:noFill/>
              <a:ln w="9525" cap="flat" cmpd="sng" algn="ctr">
                <a:solidFill>
                  <a:schemeClr val="tx1">
                    <a:lumMod val="65000"/>
                    <a:lumOff val="35000"/>
                  </a:schemeClr>
                </a:solidFill>
                <a:round/>
              </a:ln>
              <a:effectLst/>
            </c:spPr>
          </c:errBars>
          <c:cat>
            <c:numRef>
              <c:f>Kentucky!$A$12:$A$23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Kentucky!$D$12:$D$23</c:f>
              <c:numCache>
                <c:formatCode>#,##0</c:formatCode>
                <c:ptCount val="12"/>
                <c:pt idx="0">
                  <c:v>19670641</c:v>
                </c:pt>
                <c:pt idx="1">
                  <c:v>19406630</c:v>
                </c:pt>
                <c:pt idx="2">
                  <c:v>20762145</c:v>
                </c:pt>
                <c:pt idx="3">
                  <c:v>21089548</c:v>
                </c:pt>
                <c:pt idx="4">
                  <c:v>21680172</c:v>
                </c:pt>
                <c:pt idx="5">
                  <c:v>21263514</c:v>
                </c:pt>
                <c:pt idx="6">
                  <c:v>20647061</c:v>
                </c:pt>
                <c:pt idx="7">
                  <c:v>20433964</c:v>
                </c:pt>
                <c:pt idx="8">
                  <c:v>21134108</c:v>
                </c:pt>
                <c:pt idx="9">
                  <c:v>21876349</c:v>
                </c:pt>
                <c:pt idx="10">
                  <c:v>21722921</c:v>
                </c:pt>
                <c:pt idx="11">
                  <c:v>21813540</c:v>
                </c:pt>
              </c:numCache>
            </c:numRef>
          </c:val>
          <c:extLst>
            <c:ext xmlns:c16="http://schemas.microsoft.com/office/drawing/2014/chart" uri="{C3380CC4-5D6E-409C-BE32-E72D297353CC}">
              <c16:uniqueId val="{00000001-2D4E-4BC9-84B0-38C69022A45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KY-05: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Kentucky!$J$6:$J$11</c:f>
                <c:numCache>
                  <c:formatCode>General</c:formatCode>
                  <c:ptCount val="6"/>
                  <c:pt idx="0">
                    <c:v>5698951.7465599999</c:v>
                  </c:pt>
                  <c:pt idx="1">
                    <c:v>5814830.0971599994</c:v>
                  </c:pt>
                  <c:pt idx="2">
                    <c:v>6034013.0188800003</c:v>
                  </c:pt>
                  <c:pt idx="3">
                    <c:v>6058594.75392</c:v>
                  </c:pt>
                  <c:pt idx="4">
                    <c:v>5974052.7058799993</c:v>
                  </c:pt>
                  <c:pt idx="5">
                    <c:v>6046736.0158800008</c:v>
                  </c:pt>
                </c:numCache>
              </c:numRef>
            </c:plus>
            <c:minus>
              <c:numRef>
                <c:f>Kentucky!$J$6:$J$11</c:f>
                <c:numCache>
                  <c:formatCode>General</c:formatCode>
                  <c:ptCount val="6"/>
                  <c:pt idx="0">
                    <c:v>5698951.7465599999</c:v>
                  </c:pt>
                  <c:pt idx="1">
                    <c:v>5814830.0971599994</c:v>
                  </c:pt>
                  <c:pt idx="2">
                    <c:v>6034013.0188800003</c:v>
                  </c:pt>
                  <c:pt idx="3">
                    <c:v>6058594.75392</c:v>
                  </c:pt>
                  <c:pt idx="4">
                    <c:v>5974052.7058799993</c:v>
                  </c:pt>
                  <c:pt idx="5">
                    <c:v>6046736.0158800008</c:v>
                  </c:pt>
                </c:numCache>
              </c:numRef>
            </c:minus>
            <c:spPr>
              <a:noFill/>
              <a:ln w="9525" cap="flat" cmpd="sng" algn="ctr">
                <a:solidFill>
                  <a:schemeClr val="tx1">
                    <a:lumMod val="65000"/>
                    <a:lumOff val="35000"/>
                  </a:schemeClr>
                </a:solidFill>
                <a:round/>
              </a:ln>
              <a:effectLst/>
            </c:spPr>
          </c:errBars>
          <c:cat>
            <c:numRef>
              <c:f>Kentucky!$A$6:$A$11</c:f>
              <c:numCache>
                <c:formatCode>General</c:formatCode>
                <c:ptCount val="6"/>
                <c:pt idx="0">
                  <c:v>2004</c:v>
                </c:pt>
                <c:pt idx="1">
                  <c:v>2005</c:v>
                </c:pt>
                <c:pt idx="2">
                  <c:v>2006</c:v>
                </c:pt>
                <c:pt idx="3">
                  <c:v>2007</c:v>
                </c:pt>
                <c:pt idx="4">
                  <c:v>2008</c:v>
                </c:pt>
                <c:pt idx="5">
                  <c:v>2009</c:v>
                </c:pt>
              </c:numCache>
            </c:numRef>
          </c:cat>
          <c:val>
            <c:numRef>
              <c:f>Kentucky!$E$6:$E$11</c:f>
              <c:numCache>
                <c:formatCode>#,##0</c:formatCode>
                <c:ptCount val="6"/>
                <c:pt idx="0">
                  <c:v>16474768</c:v>
                </c:pt>
                <c:pt idx="1">
                  <c:v>16595782</c:v>
                </c:pt>
                <c:pt idx="2">
                  <c:v>17763816</c:v>
                </c:pt>
                <c:pt idx="3">
                  <c:v>17645022</c:v>
                </c:pt>
                <c:pt idx="4">
                  <c:v>17325134</c:v>
                </c:pt>
                <c:pt idx="5">
                  <c:v>17514587</c:v>
                </c:pt>
              </c:numCache>
            </c:numRef>
          </c:val>
          <c:extLst>
            <c:ext xmlns:c16="http://schemas.microsoft.com/office/drawing/2014/chart" uri="{C3380CC4-5D6E-409C-BE32-E72D297353CC}">
              <c16:uniqueId val="{00000001-AC90-4845-96E9-887C3194B8A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AZ-07: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Arizona!$K$11:$K$24</c:f>
                <c:numCache>
                  <c:formatCode>General</c:formatCode>
                  <c:ptCount val="14"/>
                  <c:pt idx="0">
                    <c:v>16099625.0723</c:v>
                  </c:pt>
                  <c:pt idx="1">
                    <c:v>16049904.77448</c:v>
                  </c:pt>
                  <c:pt idx="2">
                    <c:v>15939319.474640001</c:v>
                  </c:pt>
                  <c:pt idx="3">
                    <c:v>15823808.130899999</c:v>
                  </c:pt>
                  <c:pt idx="4">
                    <c:v>15934863.36414</c:v>
                  </c:pt>
                  <c:pt idx="5">
                    <c:v>16052584.782559998</c:v>
                  </c:pt>
                  <c:pt idx="6">
                    <c:v>16153701.891599998</c:v>
                  </c:pt>
                  <c:pt idx="7">
                    <c:v>15865540.90144</c:v>
                  </c:pt>
                  <c:pt idx="8">
                    <c:v>15863704.61184</c:v>
                  </c:pt>
                  <c:pt idx="9">
                    <c:v>12617982.91296</c:v>
                  </c:pt>
                  <c:pt idx="10">
                    <c:v>12565164.16188</c:v>
                  </c:pt>
                  <c:pt idx="11">
                    <c:v>12614367.155939998</c:v>
                  </c:pt>
                  <c:pt idx="12">
                    <c:v>12514390.934</c:v>
                  </c:pt>
                  <c:pt idx="13">
                    <c:v>12564372.129900001</c:v>
                  </c:pt>
                </c:numCache>
              </c:numRef>
            </c:plus>
            <c:minus>
              <c:numRef>
                <c:f>Arizona!$K$11:$K$24</c:f>
                <c:numCache>
                  <c:formatCode>General</c:formatCode>
                  <c:ptCount val="14"/>
                  <c:pt idx="0">
                    <c:v>16099625.0723</c:v>
                  </c:pt>
                  <c:pt idx="1">
                    <c:v>16049904.77448</c:v>
                  </c:pt>
                  <c:pt idx="2">
                    <c:v>15939319.474640001</c:v>
                  </c:pt>
                  <c:pt idx="3">
                    <c:v>15823808.130899999</c:v>
                  </c:pt>
                  <c:pt idx="4">
                    <c:v>15934863.36414</c:v>
                  </c:pt>
                  <c:pt idx="5">
                    <c:v>16052584.782559998</c:v>
                  </c:pt>
                  <c:pt idx="6">
                    <c:v>16153701.891599998</c:v>
                  </c:pt>
                  <c:pt idx="7">
                    <c:v>15865540.90144</c:v>
                  </c:pt>
                  <c:pt idx="8">
                    <c:v>15863704.61184</c:v>
                  </c:pt>
                  <c:pt idx="9">
                    <c:v>12617982.91296</c:v>
                  </c:pt>
                  <c:pt idx="10">
                    <c:v>12565164.16188</c:v>
                  </c:pt>
                  <c:pt idx="11">
                    <c:v>12614367.155939998</c:v>
                  </c:pt>
                  <c:pt idx="12">
                    <c:v>12514390.934</c:v>
                  </c:pt>
                  <c:pt idx="13">
                    <c:v>12564372.129900001</c:v>
                  </c:pt>
                </c:numCache>
              </c:numRef>
            </c:minus>
            <c:spPr>
              <a:noFill/>
              <a:ln w="9525" cap="flat" cmpd="sng" algn="ctr">
                <a:solidFill>
                  <a:schemeClr val="tx1">
                    <a:lumMod val="65000"/>
                    <a:lumOff val="35000"/>
                  </a:schemeClr>
                </a:solidFill>
                <a:round/>
              </a:ln>
              <a:effectLst/>
            </c:spPr>
          </c:errBars>
          <c:cat>
            <c:numRef>
              <c:f>Arizona!$A$11:$A$24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Arizona!$F$11:$F$24</c:f>
              <c:numCache>
                <c:formatCode>#,##0</c:formatCode>
                <c:ptCount val="14"/>
                <c:pt idx="0">
                  <c:v>230455555</c:v>
                </c:pt>
                <c:pt idx="1">
                  <c:v>226309994</c:v>
                </c:pt>
                <c:pt idx="2">
                  <c:v>221133733</c:v>
                </c:pt>
                <c:pt idx="3">
                  <c:v>214240565</c:v>
                </c:pt>
                <c:pt idx="4">
                  <c:v>221133269</c:v>
                </c:pt>
                <c:pt idx="5">
                  <c:v>228930188</c:v>
                </c:pt>
                <c:pt idx="6">
                  <c:v>230965140</c:v>
                </c:pt>
                <c:pt idx="7">
                  <c:v>223836638</c:v>
                </c:pt>
                <c:pt idx="8">
                  <c:v>222742272</c:v>
                </c:pt>
                <c:pt idx="9">
                  <c:v>230591793</c:v>
                </c:pt>
                <c:pt idx="10">
                  <c:v>228125711</c:v>
                </c:pt>
                <c:pt idx="11">
                  <c:v>230273223</c:v>
                </c:pt>
                <c:pt idx="12">
                  <c:v>229621852</c:v>
                </c:pt>
                <c:pt idx="13">
                  <c:v>229696017</c:v>
                </c:pt>
              </c:numCache>
            </c:numRef>
          </c:val>
          <c:extLst>
            <c:ext xmlns:c16="http://schemas.microsoft.com/office/drawing/2014/chart" uri="{C3380CC4-5D6E-409C-BE32-E72D297353CC}">
              <c16:uniqueId val="{00000001-C35A-49AB-9819-C92341DBE08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KY-10: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Kentucky!$J$12:$J$23</c:f>
                <c:numCache>
                  <c:formatCode>General</c:formatCode>
                  <c:ptCount val="12"/>
                  <c:pt idx="0">
                    <c:v>5932034.0960800005</c:v>
                  </c:pt>
                  <c:pt idx="1">
                    <c:v>5808525.9100599997</c:v>
                  </c:pt>
                  <c:pt idx="2">
                    <c:v>5939884.3008800009</c:v>
                  </c:pt>
                  <c:pt idx="3">
                    <c:v>5963623.2275200011</c:v>
                  </c:pt>
                  <c:pt idx="4">
                    <c:v>6026737.3075799998</c:v>
                  </c:pt>
                  <c:pt idx="5">
                    <c:v>6232512.6575999996</c:v>
                  </c:pt>
                  <c:pt idx="6">
                    <c:v>6283121.3285999987</c:v>
                  </c:pt>
                  <c:pt idx="7">
                    <c:v>6324120.40766</c:v>
                  </c:pt>
                  <c:pt idx="8">
                    <c:v>6082457.9551400002</c:v>
                  </c:pt>
                  <c:pt idx="9">
                    <c:v>6157472.6515199998</c:v>
                  </c:pt>
                  <c:pt idx="10">
                    <c:v>6258970.5284399996</c:v>
                  </c:pt>
                  <c:pt idx="11">
                    <c:v>6510201.2066000011</c:v>
                  </c:pt>
                </c:numCache>
              </c:numRef>
            </c:plus>
            <c:minus>
              <c:numRef>
                <c:f>Kentucky!$J$12:$J$23</c:f>
                <c:numCache>
                  <c:formatCode>General</c:formatCode>
                  <c:ptCount val="12"/>
                  <c:pt idx="0">
                    <c:v>5932034.0960800005</c:v>
                  </c:pt>
                  <c:pt idx="1">
                    <c:v>5808525.9100599997</c:v>
                  </c:pt>
                  <c:pt idx="2">
                    <c:v>5939884.3008800009</c:v>
                  </c:pt>
                  <c:pt idx="3">
                    <c:v>5963623.2275200011</c:v>
                  </c:pt>
                  <c:pt idx="4">
                    <c:v>6026737.3075799998</c:v>
                  </c:pt>
                  <c:pt idx="5">
                    <c:v>6232512.6575999996</c:v>
                  </c:pt>
                  <c:pt idx="6">
                    <c:v>6283121.3285999987</c:v>
                  </c:pt>
                  <c:pt idx="7">
                    <c:v>6324120.40766</c:v>
                  </c:pt>
                  <c:pt idx="8">
                    <c:v>6082457.9551400002</c:v>
                  </c:pt>
                  <c:pt idx="9">
                    <c:v>6157472.6515199998</c:v>
                  </c:pt>
                  <c:pt idx="10">
                    <c:v>6258970.5284399996</c:v>
                  </c:pt>
                  <c:pt idx="11">
                    <c:v>6510201.2066000011</c:v>
                  </c:pt>
                </c:numCache>
              </c:numRef>
            </c:minus>
            <c:spPr>
              <a:noFill/>
              <a:ln w="9525" cap="flat" cmpd="sng" algn="ctr">
                <a:solidFill>
                  <a:schemeClr val="tx1">
                    <a:lumMod val="65000"/>
                    <a:lumOff val="35000"/>
                  </a:schemeClr>
                </a:solidFill>
                <a:round/>
              </a:ln>
              <a:effectLst/>
            </c:spPr>
          </c:errBars>
          <c:cat>
            <c:numRef>
              <c:f>Kentucky!$A$12:$A$23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Kentucky!$E$12:$E$23</c:f>
              <c:numCache>
                <c:formatCode>#,##0</c:formatCode>
                <c:ptCount val="12"/>
                <c:pt idx="0">
                  <c:v>16886911</c:v>
                </c:pt>
                <c:pt idx="1">
                  <c:v>16435193</c:v>
                </c:pt>
                <c:pt idx="2">
                  <c:v>16880426</c:v>
                </c:pt>
                <c:pt idx="3">
                  <c:v>16998128</c:v>
                </c:pt>
                <c:pt idx="4">
                  <c:v>17255733</c:v>
                </c:pt>
                <c:pt idx="5">
                  <c:v>18817973</c:v>
                </c:pt>
                <c:pt idx="6">
                  <c:v>19237971</c:v>
                </c:pt>
                <c:pt idx="7">
                  <c:v>18903929</c:v>
                </c:pt>
                <c:pt idx="8">
                  <c:v>18155507</c:v>
                </c:pt>
                <c:pt idx="9">
                  <c:v>18383808</c:v>
                </c:pt>
                <c:pt idx="10">
                  <c:v>18698006</c:v>
                </c:pt>
                <c:pt idx="11">
                  <c:v>19951582</c:v>
                </c:pt>
              </c:numCache>
            </c:numRef>
          </c:val>
          <c:extLst>
            <c:ext xmlns:c16="http://schemas.microsoft.com/office/drawing/2014/chart" uri="{C3380CC4-5D6E-409C-BE32-E72D297353CC}">
              <c16:uniqueId val="{00000001-9D28-448A-9911-06A952E23F8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KY-03: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Kentucky!$H$6:$H$11</c:f>
                <c:numCache>
                  <c:formatCode>General</c:formatCode>
                  <c:ptCount val="6"/>
                  <c:pt idx="0">
                    <c:v>11127062.40708</c:v>
                  </c:pt>
                  <c:pt idx="1">
                    <c:v>11083046.2644</c:v>
                  </c:pt>
                  <c:pt idx="2">
                    <c:v>11392542.24852</c:v>
                  </c:pt>
                  <c:pt idx="3">
                    <c:v>11608112.2848</c:v>
                  </c:pt>
                  <c:pt idx="4">
                    <c:v>11866339.9923</c:v>
                  </c:pt>
                  <c:pt idx="5">
                    <c:v>12066855.192419998</c:v>
                  </c:pt>
                </c:numCache>
              </c:numRef>
            </c:plus>
            <c:minus>
              <c:numRef>
                <c:f>Kentucky!$H$6:$H$11</c:f>
                <c:numCache>
                  <c:formatCode>General</c:formatCode>
                  <c:ptCount val="6"/>
                  <c:pt idx="0">
                    <c:v>11127062.40708</c:v>
                  </c:pt>
                  <c:pt idx="1">
                    <c:v>11083046.2644</c:v>
                  </c:pt>
                  <c:pt idx="2">
                    <c:v>11392542.24852</c:v>
                  </c:pt>
                  <c:pt idx="3">
                    <c:v>11608112.2848</c:v>
                  </c:pt>
                  <c:pt idx="4">
                    <c:v>11866339.9923</c:v>
                  </c:pt>
                  <c:pt idx="5">
                    <c:v>12066855.192419998</c:v>
                  </c:pt>
                </c:numCache>
              </c:numRef>
            </c:minus>
            <c:spPr>
              <a:noFill/>
              <a:ln w="9525" cap="flat" cmpd="sng" algn="ctr">
                <a:solidFill>
                  <a:schemeClr val="tx1">
                    <a:lumMod val="65000"/>
                    <a:lumOff val="35000"/>
                  </a:schemeClr>
                </a:solidFill>
                <a:round/>
              </a:ln>
              <a:effectLst/>
            </c:spPr>
          </c:errBars>
          <c:cat>
            <c:numRef>
              <c:f>Kentucky!$A$6:$A$11</c:f>
              <c:numCache>
                <c:formatCode>General</c:formatCode>
                <c:ptCount val="6"/>
                <c:pt idx="0">
                  <c:v>2004</c:v>
                </c:pt>
                <c:pt idx="1">
                  <c:v>2005</c:v>
                </c:pt>
                <c:pt idx="2">
                  <c:v>2006</c:v>
                </c:pt>
                <c:pt idx="3">
                  <c:v>2007</c:v>
                </c:pt>
                <c:pt idx="4">
                  <c:v>2008</c:v>
                </c:pt>
                <c:pt idx="5">
                  <c:v>2009</c:v>
                </c:pt>
              </c:numCache>
            </c:numRef>
          </c:cat>
          <c:val>
            <c:numRef>
              <c:f>Kentucky!$C$6:$C$11</c:f>
              <c:numCache>
                <c:formatCode>#,##0</c:formatCode>
                <c:ptCount val="6"/>
                <c:pt idx="0">
                  <c:v>64288551</c:v>
                </c:pt>
                <c:pt idx="1">
                  <c:v>63644460</c:v>
                </c:pt>
                <c:pt idx="2">
                  <c:v>65982522</c:v>
                </c:pt>
                <c:pt idx="3">
                  <c:v>68146720</c:v>
                </c:pt>
                <c:pt idx="4">
                  <c:v>71355021</c:v>
                </c:pt>
                <c:pt idx="5">
                  <c:v>74129839</c:v>
                </c:pt>
              </c:numCache>
            </c:numRef>
          </c:val>
          <c:extLst>
            <c:ext xmlns:c16="http://schemas.microsoft.com/office/drawing/2014/chart" uri="{C3380CC4-5D6E-409C-BE32-E72D297353CC}">
              <c16:uniqueId val="{00000001-1276-46DD-A173-E55430331DD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KY-08: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Kentucky!$H$12:$H$23</c:f>
                <c:numCache>
                  <c:formatCode>General</c:formatCode>
                  <c:ptCount val="12"/>
                  <c:pt idx="0">
                    <c:v>12038037.765600001</c:v>
                  </c:pt>
                  <c:pt idx="1">
                    <c:v>12109163.81532</c:v>
                  </c:pt>
                  <c:pt idx="2">
                    <c:v>12217565.93182</c:v>
                  </c:pt>
                  <c:pt idx="3">
                    <c:v>12381482.531819999</c:v>
                  </c:pt>
                  <c:pt idx="4">
                    <c:v>6251336.8278400004</c:v>
                  </c:pt>
                  <c:pt idx="5">
                    <c:v>6289833.2070399998</c:v>
                  </c:pt>
                  <c:pt idx="6">
                    <c:v>6243993.7027199995</c:v>
                  </c:pt>
                  <c:pt idx="7">
                    <c:v>6042845.4514999995</c:v>
                  </c:pt>
                  <c:pt idx="8">
                    <c:v>5846377.3489999995</c:v>
                  </c:pt>
                  <c:pt idx="9">
                    <c:v>6030259.9077599999</c:v>
                  </c:pt>
                  <c:pt idx="10">
                    <c:v>6042311.7439999999</c:v>
                  </c:pt>
                  <c:pt idx="11">
                    <c:v>6090132.8250000002</c:v>
                  </c:pt>
                </c:numCache>
              </c:numRef>
            </c:plus>
            <c:minus>
              <c:numRef>
                <c:f>Kentucky!$H$12:$H$23</c:f>
                <c:numCache>
                  <c:formatCode>General</c:formatCode>
                  <c:ptCount val="12"/>
                  <c:pt idx="0">
                    <c:v>12038037.765600001</c:v>
                  </c:pt>
                  <c:pt idx="1">
                    <c:v>12109163.81532</c:v>
                  </c:pt>
                  <c:pt idx="2">
                    <c:v>12217565.93182</c:v>
                  </c:pt>
                  <c:pt idx="3">
                    <c:v>12381482.531819999</c:v>
                  </c:pt>
                  <c:pt idx="4">
                    <c:v>6251336.8278400004</c:v>
                  </c:pt>
                  <c:pt idx="5">
                    <c:v>6289833.2070399998</c:v>
                  </c:pt>
                  <c:pt idx="6">
                    <c:v>6243993.7027199995</c:v>
                  </c:pt>
                  <c:pt idx="7">
                    <c:v>6042845.4514999995</c:v>
                  </c:pt>
                  <c:pt idx="8">
                    <c:v>5846377.3489999995</c:v>
                  </c:pt>
                  <c:pt idx="9">
                    <c:v>6030259.9077599999</c:v>
                  </c:pt>
                  <c:pt idx="10">
                    <c:v>6042311.7439999999</c:v>
                  </c:pt>
                  <c:pt idx="11">
                    <c:v>6090132.8250000002</c:v>
                  </c:pt>
                </c:numCache>
              </c:numRef>
            </c:minus>
            <c:spPr>
              <a:noFill/>
              <a:ln w="9525" cap="flat" cmpd="sng" algn="ctr">
                <a:solidFill>
                  <a:schemeClr val="tx1">
                    <a:lumMod val="65000"/>
                    <a:lumOff val="35000"/>
                  </a:schemeClr>
                </a:solidFill>
                <a:round/>
              </a:ln>
              <a:effectLst/>
            </c:spPr>
          </c:errBars>
          <c:cat>
            <c:numRef>
              <c:f>Kentucky!$A$12:$A$23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Kentucky!$C$12:$C$23</c:f>
              <c:numCache>
                <c:formatCode>#,##0</c:formatCode>
                <c:ptCount val="12"/>
                <c:pt idx="0">
                  <c:v>73224074</c:v>
                </c:pt>
                <c:pt idx="1">
                  <c:v>73629842</c:v>
                </c:pt>
                <c:pt idx="2">
                  <c:v>74688629</c:v>
                </c:pt>
                <c:pt idx="3">
                  <c:v>75857631</c:v>
                </c:pt>
                <c:pt idx="4">
                  <c:v>73753384</c:v>
                </c:pt>
                <c:pt idx="5">
                  <c:v>74155072</c:v>
                </c:pt>
                <c:pt idx="6">
                  <c:v>74671056</c:v>
                </c:pt>
                <c:pt idx="7">
                  <c:v>74254675</c:v>
                </c:pt>
                <c:pt idx="8">
                  <c:v>73116275</c:v>
                </c:pt>
                <c:pt idx="9">
                  <c:v>74300886</c:v>
                </c:pt>
                <c:pt idx="10">
                  <c:v>74855200</c:v>
                </c:pt>
                <c:pt idx="11">
                  <c:v>75785625</c:v>
                </c:pt>
              </c:numCache>
            </c:numRef>
          </c:val>
          <c:extLst>
            <c:ext xmlns:c16="http://schemas.microsoft.com/office/drawing/2014/chart" uri="{C3380CC4-5D6E-409C-BE32-E72D297353CC}">
              <c16:uniqueId val="{00000001-50EC-4C48-BA1F-04AC0BED270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Louisiana!$G$6:$G$8</c:f>
                <c:numCache>
                  <c:formatCode>General</c:formatCode>
                  <c:ptCount val="3"/>
                  <c:pt idx="0">
                    <c:v>18332408.453760002</c:v>
                  </c:pt>
                  <c:pt idx="1">
                    <c:v>18364654.563999999</c:v>
                  </c:pt>
                  <c:pt idx="2">
                    <c:v>18565422.61248</c:v>
                  </c:pt>
                </c:numCache>
              </c:numRef>
            </c:plus>
            <c:minus>
              <c:numRef>
                <c:f>Louisiana!$G$6:$G$8</c:f>
                <c:numCache>
                  <c:formatCode>General</c:formatCode>
                  <c:ptCount val="3"/>
                  <c:pt idx="0">
                    <c:v>18332408.453760002</c:v>
                  </c:pt>
                  <c:pt idx="1">
                    <c:v>18364654.563999999</c:v>
                  </c:pt>
                  <c:pt idx="2">
                    <c:v>18565422.61248</c:v>
                  </c:pt>
                </c:numCache>
              </c:numRef>
            </c:minus>
            <c:spPr>
              <a:noFill/>
              <a:ln w="9525" cap="flat" cmpd="sng" algn="ctr">
                <a:solidFill>
                  <a:schemeClr val="tx1">
                    <a:lumMod val="65000"/>
                    <a:lumOff val="35000"/>
                  </a:schemeClr>
                </a:solidFill>
                <a:round/>
              </a:ln>
              <a:effectLst/>
            </c:spPr>
          </c:errBars>
          <c:cat>
            <c:numRef>
              <c:f>Louisiana!$A$6:$A$8</c:f>
              <c:numCache>
                <c:formatCode>General</c:formatCode>
                <c:ptCount val="3"/>
                <c:pt idx="0">
                  <c:v>2008</c:v>
                </c:pt>
                <c:pt idx="1">
                  <c:v>2009</c:v>
                </c:pt>
                <c:pt idx="2">
                  <c:v>2010</c:v>
                </c:pt>
              </c:numCache>
            </c:numRef>
          </c:cat>
          <c:val>
            <c:numRef>
              <c:f>Louisiana!$B$6:$B$8</c:f>
              <c:numCache>
                <c:formatCode>#,##0</c:formatCode>
                <c:ptCount val="3"/>
                <c:pt idx="0">
                  <c:v>888198084</c:v>
                </c:pt>
                <c:pt idx="1">
                  <c:v>895836808</c:v>
                </c:pt>
                <c:pt idx="2">
                  <c:v>906514776</c:v>
                </c:pt>
              </c:numCache>
            </c:numRef>
          </c:val>
          <c:extLst>
            <c:ext xmlns:c16="http://schemas.microsoft.com/office/drawing/2014/chart" uri="{C3380CC4-5D6E-409C-BE32-E72D297353CC}">
              <c16:uniqueId val="{00000001-AD47-4514-A727-FD69B81693E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Louisiana!$K$6:$K$8</c:f>
                <c:numCache>
                  <c:formatCode>General</c:formatCode>
                  <c:ptCount val="3"/>
                  <c:pt idx="0">
                    <c:v>19976601.825399999</c:v>
                  </c:pt>
                  <c:pt idx="1">
                    <c:v>20039374.515779998</c:v>
                  </c:pt>
                  <c:pt idx="2">
                    <c:v>20221779.162</c:v>
                  </c:pt>
                </c:numCache>
              </c:numRef>
            </c:plus>
            <c:minus>
              <c:numRef>
                <c:f>Louisiana!$K$6:$K$8</c:f>
                <c:numCache>
                  <c:formatCode>General</c:formatCode>
                  <c:ptCount val="3"/>
                  <c:pt idx="0">
                    <c:v>19976601.825399999</c:v>
                  </c:pt>
                  <c:pt idx="1">
                    <c:v>20039374.515779998</c:v>
                  </c:pt>
                  <c:pt idx="2">
                    <c:v>20221779.162</c:v>
                  </c:pt>
                </c:numCache>
              </c:numRef>
            </c:minus>
            <c:spPr>
              <a:noFill/>
              <a:ln w="9525" cap="flat" cmpd="sng" algn="ctr">
                <a:solidFill>
                  <a:schemeClr val="tx1">
                    <a:lumMod val="65000"/>
                    <a:lumOff val="35000"/>
                  </a:schemeClr>
                </a:solidFill>
                <a:round/>
              </a:ln>
              <a:effectLst/>
            </c:spPr>
          </c:errBars>
          <c:cat>
            <c:numRef>
              <c:f>Louisiana!$A$6:$A$8</c:f>
              <c:numCache>
                <c:formatCode>General</c:formatCode>
                <c:ptCount val="3"/>
                <c:pt idx="0">
                  <c:v>2008</c:v>
                </c:pt>
                <c:pt idx="1">
                  <c:v>2009</c:v>
                </c:pt>
                <c:pt idx="2">
                  <c:v>2010</c:v>
                </c:pt>
              </c:numCache>
            </c:numRef>
          </c:cat>
          <c:val>
            <c:numRef>
              <c:f>Louisiana!$F$6:$F$8</c:f>
              <c:numCache>
                <c:formatCode>#,##0</c:formatCode>
                <c:ptCount val="3"/>
                <c:pt idx="0">
                  <c:v>767740270</c:v>
                </c:pt>
                <c:pt idx="1">
                  <c:v>771338511</c:v>
                </c:pt>
                <c:pt idx="2">
                  <c:v>783789890</c:v>
                </c:pt>
              </c:numCache>
            </c:numRef>
          </c:val>
          <c:extLst>
            <c:ext xmlns:c16="http://schemas.microsoft.com/office/drawing/2014/chart" uri="{C3380CC4-5D6E-409C-BE32-E72D297353CC}">
              <c16:uniqueId val="{00000001-1AA9-4040-BA51-12FEED6BDDA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LA-06: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Louisiana!$G$9:$G$22</c:f>
                <c:numCache>
                  <c:formatCode>General</c:formatCode>
                  <c:ptCount val="14"/>
                  <c:pt idx="0">
                    <c:v>18522626.568919998</c:v>
                  </c:pt>
                  <c:pt idx="1">
                    <c:v>18661630.158159997</c:v>
                  </c:pt>
                  <c:pt idx="2">
                    <c:v>18598618.656479999</c:v>
                  </c:pt>
                  <c:pt idx="3">
                    <c:v>16549175.48284</c:v>
                  </c:pt>
                  <c:pt idx="4">
                    <c:v>16509792.884319998</c:v>
                  </c:pt>
                  <c:pt idx="5">
                    <c:v>16641706.15536</c:v>
                  </c:pt>
                  <c:pt idx="6">
                    <c:v>16929026.76808</c:v>
                  </c:pt>
                  <c:pt idx="7">
                    <c:v>17326594.029820003</c:v>
                  </c:pt>
                  <c:pt idx="8">
                    <c:v>17607158.313900001</c:v>
                  </c:pt>
                  <c:pt idx="9">
                    <c:v>17853209.4496</c:v>
                  </c:pt>
                  <c:pt idx="10">
                    <c:v>18185707.792040002</c:v>
                  </c:pt>
                  <c:pt idx="11">
                    <c:v>18364132.274840001</c:v>
                  </c:pt>
                  <c:pt idx="12">
                    <c:v>18477353.089699998</c:v>
                  </c:pt>
                  <c:pt idx="13">
                    <c:v>18640014.053860001</c:v>
                  </c:pt>
                </c:numCache>
              </c:numRef>
            </c:plus>
            <c:minus>
              <c:numRef>
                <c:f>Louisiana!$G$9:$G$22</c:f>
                <c:numCache>
                  <c:formatCode>General</c:formatCode>
                  <c:ptCount val="14"/>
                  <c:pt idx="0">
                    <c:v>18522626.568919998</c:v>
                  </c:pt>
                  <c:pt idx="1">
                    <c:v>18661630.158159997</c:v>
                  </c:pt>
                  <c:pt idx="2">
                    <c:v>18598618.656479999</c:v>
                  </c:pt>
                  <c:pt idx="3">
                    <c:v>16549175.48284</c:v>
                  </c:pt>
                  <c:pt idx="4">
                    <c:v>16509792.884319998</c:v>
                  </c:pt>
                  <c:pt idx="5">
                    <c:v>16641706.15536</c:v>
                  </c:pt>
                  <c:pt idx="6">
                    <c:v>16929026.76808</c:v>
                  </c:pt>
                  <c:pt idx="7">
                    <c:v>17326594.029820003</c:v>
                  </c:pt>
                  <c:pt idx="8">
                    <c:v>17607158.313900001</c:v>
                  </c:pt>
                  <c:pt idx="9">
                    <c:v>17853209.4496</c:v>
                  </c:pt>
                  <c:pt idx="10">
                    <c:v>18185707.792040002</c:v>
                  </c:pt>
                  <c:pt idx="11">
                    <c:v>18364132.274840001</c:v>
                  </c:pt>
                  <c:pt idx="12">
                    <c:v>18477353.089699998</c:v>
                  </c:pt>
                  <c:pt idx="13">
                    <c:v>18640014.053860001</c:v>
                  </c:pt>
                </c:numCache>
              </c:numRef>
            </c:minus>
            <c:spPr>
              <a:noFill/>
              <a:ln w="9525" cap="flat" cmpd="sng" algn="ctr">
                <a:solidFill>
                  <a:schemeClr val="tx1">
                    <a:lumMod val="65000"/>
                    <a:lumOff val="35000"/>
                  </a:schemeClr>
                </a:solidFill>
                <a:round/>
              </a:ln>
              <a:effectLst/>
            </c:spPr>
          </c:errBars>
          <c:cat>
            <c:numRef>
              <c:f>Louisiana!$A$9:$A$22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Louisiana!$B$9:$B$22</c:f>
              <c:numCache>
                <c:formatCode>#,##0</c:formatCode>
                <c:ptCount val="14"/>
                <c:pt idx="0">
                  <c:v>917870494</c:v>
                </c:pt>
                <c:pt idx="1">
                  <c:v>930290636</c:v>
                </c:pt>
                <c:pt idx="2">
                  <c:v>945051761</c:v>
                </c:pt>
                <c:pt idx="3">
                  <c:v>952196518</c:v>
                </c:pt>
                <c:pt idx="4">
                  <c:v>964357061</c:v>
                </c:pt>
                <c:pt idx="5">
                  <c:v>969796396</c:v>
                </c:pt>
                <c:pt idx="6">
                  <c:v>975174353</c:v>
                </c:pt>
                <c:pt idx="7">
                  <c:v>987833183</c:v>
                </c:pt>
                <c:pt idx="8">
                  <c:v>994754707</c:v>
                </c:pt>
                <c:pt idx="9">
                  <c:v>1000740440</c:v>
                </c:pt>
                <c:pt idx="10">
                  <c:v>1012567249</c:v>
                </c:pt>
                <c:pt idx="11">
                  <c:v>1017967421</c:v>
                </c:pt>
                <c:pt idx="12">
                  <c:v>1020848237</c:v>
                </c:pt>
                <c:pt idx="13">
                  <c:v>1023052363</c:v>
                </c:pt>
              </c:numCache>
            </c:numRef>
          </c:val>
          <c:extLst>
            <c:ext xmlns:c16="http://schemas.microsoft.com/office/drawing/2014/chart" uri="{C3380CC4-5D6E-409C-BE32-E72D297353CC}">
              <c16:uniqueId val="{00000001-C47E-445F-89CA-BB3A7EFD91E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LA-07: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Louisiana!$K$9:$K$22</c:f>
                <c:numCache>
                  <c:formatCode>General</c:formatCode>
                  <c:ptCount val="14"/>
                  <c:pt idx="0">
                    <c:v>20311828.527959999</c:v>
                  </c:pt>
                  <c:pt idx="1">
                    <c:v>20366516.149560001</c:v>
                  </c:pt>
                  <c:pt idx="2">
                    <c:v>20411415.024</c:v>
                  </c:pt>
                  <c:pt idx="3">
                    <c:v>18119641.8266</c:v>
                  </c:pt>
                  <c:pt idx="4">
                    <c:v>18229215.352879997</c:v>
                  </c:pt>
                  <c:pt idx="5">
                    <c:v>18415750.243359998</c:v>
                  </c:pt>
                  <c:pt idx="6">
                    <c:v>18695565.431400001</c:v>
                  </c:pt>
                  <c:pt idx="7">
                    <c:v>19164923.640000001</c:v>
                  </c:pt>
                  <c:pt idx="8">
                    <c:v>19424260.130339999</c:v>
                  </c:pt>
                  <c:pt idx="9">
                    <c:v>19741533.278099999</c:v>
                  </c:pt>
                  <c:pt idx="10">
                    <c:v>20098029.463999998</c:v>
                  </c:pt>
                  <c:pt idx="11">
                    <c:v>20246055.24492</c:v>
                  </c:pt>
                  <c:pt idx="12">
                    <c:v>20385325.487159997</c:v>
                  </c:pt>
                  <c:pt idx="13">
                    <c:v>20508385.67568</c:v>
                  </c:pt>
                </c:numCache>
              </c:numRef>
            </c:plus>
            <c:minus>
              <c:numRef>
                <c:f>Louisiana!$K$9:$K$22</c:f>
                <c:numCache>
                  <c:formatCode>General</c:formatCode>
                  <c:ptCount val="14"/>
                  <c:pt idx="0">
                    <c:v>20311828.527959999</c:v>
                  </c:pt>
                  <c:pt idx="1">
                    <c:v>20366516.149560001</c:v>
                  </c:pt>
                  <c:pt idx="2">
                    <c:v>20411415.024</c:v>
                  </c:pt>
                  <c:pt idx="3">
                    <c:v>18119641.8266</c:v>
                  </c:pt>
                  <c:pt idx="4">
                    <c:v>18229215.352879997</c:v>
                  </c:pt>
                  <c:pt idx="5">
                    <c:v>18415750.243359998</c:v>
                  </c:pt>
                  <c:pt idx="6">
                    <c:v>18695565.431400001</c:v>
                  </c:pt>
                  <c:pt idx="7">
                    <c:v>19164923.640000001</c:v>
                  </c:pt>
                  <c:pt idx="8">
                    <c:v>19424260.130339999</c:v>
                  </c:pt>
                  <c:pt idx="9">
                    <c:v>19741533.278099999</c:v>
                  </c:pt>
                  <c:pt idx="10">
                    <c:v>20098029.463999998</c:v>
                  </c:pt>
                  <c:pt idx="11">
                    <c:v>20246055.24492</c:v>
                  </c:pt>
                  <c:pt idx="12">
                    <c:v>20385325.487159997</c:v>
                  </c:pt>
                  <c:pt idx="13">
                    <c:v>20508385.67568</c:v>
                  </c:pt>
                </c:numCache>
              </c:numRef>
            </c:minus>
            <c:spPr>
              <a:noFill/>
              <a:ln w="9525" cap="flat" cmpd="sng" algn="ctr">
                <a:solidFill>
                  <a:schemeClr val="tx1">
                    <a:lumMod val="65000"/>
                    <a:lumOff val="35000"/>
                  </a:schemeClr>
                </a:solidFill>
                <a:round/>
              </a:ln>
              <a:effectLst/>
            </c:spPr>
          </c:errBars>
          <c:cat>
            <c:numRef>
              <c:f>Louisiana!$A$9:$A$22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Louisiana!$F$9:$F$22</c:f>
              <c:numCache>
                <c:formatCode>#,##0</c:formatCode>
                <c:ptCount val="14"/>
                <c:pt idx="0">
                  <c:v>795294774</c:v>
                </c:pt>
                <c:pt idx="1">
                  <c:v>806914269</c:v>
                </c:pt>
                <c:pt idx="2">
                  <c:v>817765025</c:v>
                </c:pt>
                <c:pt idx="3">
                  <c:v>828137195</c:v>
                </c:pt>
                <c:pt idx="4">
                  <c:v>835436084</c:v>
                </c:pt>
                <c:pt idx="5">
                  <c:v>839368744</c:v>
                </c:pt>
                <c:pt idx="6">
                  <c:v>842142587</c:v>
                </c:pt>
                <c:pt idx="7">
                  <c:v>851774384</c:v>
                </c:pt>
                <c:pt idx="8">
                  <c:v>858720607</c:v>
                </c:pt>
                <c:pt idx="9">
                  <c:v>862075689</c:v>
                </c:pt>
                <c:pt idx="10">
                  <c:v>873827368</c:v>
                </c:pt>
                <c:pt idx="11">
                  <c:v>877212099</c:v>
                </c:pt>
                <c:pt idx="12">
                  <c:v>880195401</c:v>
                </c:pt>
                <c:pt idx="13">
                  <c:v>883220744</c:v>
                </c:pt>
              </c:numCache>
            </c:numRef>
          </c:val>
          <c:extLst>
            <c:ext xmlns:c16="http://schemas.microsoft.com/office/drawing/2014/chart" uri="{C3380CC4-5D6E-409C-BE32-E72D297353CC}">
              <c16:uniqueId val="{00000001-7686-4A66-93E6-38A62115349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Louisiana!$I$6:$I$8</c:f>
                <c:numCache>
                  <c:formatCode>General</c:formatCode>
                  <c:ptCount val="3"/>
                  <c:pt idx="0">
                    <c:v>5074513.0002000006</c:v>
                  </c:pt>
                  <c:pt idx="1">
                    <c:v>5286771.3658199999</c:v>
                  </c:pt>
                  <c:pt idx="2">
                    <c:v>5066531.2177199991</c:v>
                  </c:pt>
                </c:numCache>
              </c:numRef>
            </c:plus>
            <c:minus>
              <c:numRef>
                <c:f>Louisiana!$I$6:$I$8</c:f>
                <c:numCache>
                  <c:formatCode>General</c:formatCode>
                  <c:ptCount val="3"/>
                  <c:pt idx="0">
                    <c:v>5074513.0002000006</c:v>
                  </c:pt>
                  <c:pt idx="1">
                    <c:v>5286771.3658199999</c:v>
                  </c:pt>
                  <c:pt idx="2">
                    <c:v>5066531.2177199991</c:v>
                  </c:pt>
                </c:numCache>
              </c:numRef>
            </c:minus>
            <c:spPr>
              <a:noFill/>
              <a:ln w="9525" cap="flat" cmpd="sng" algn="ctr">
                <a:solidFill>
                  <a:schemeClr val="tx1">
                    <a:lumMod val="65000"/>
                    <a:lumOff val="35000"/>
                  </a:schemeClr>
                </a:solidFill>
                <a:round/>
              </a:ln>
              <a:effectLst/>
            </c:spPr>
          </c:errBars>
          <c:cat>
            <c:numRef>
              <c:f>Louisiana!$A$6:$A$8</c:f>
              <c:numCache>
                <c:formatCode>General</c:formatCode>
                <c:ptCount val="3"/>
                <c:pt idx="0">
                  <c:v>2008</c:v>
                </c:pt>
                <c:pt idx="1">
                  <c:v>2009</c:v>
                </c:pt>
                <c:pt idx="2">
                  <c:v>2010</c:v>
                </c:pt>
              </c:numCache>
            </c:numRef>
          </c:cat>
          <c:val>
            <c:numRef>
              <c:f>Louisiana!$D$6:$D$8</c:f>
              <c:numCache>
                <c:formatCode>#,##0</c:formatCode>
                <c:ptCount val="3"/>
                <c:pt idx="0">
                  <c:v>13177815</c:v>
                </c:pt>
                <c:pt idx="1">
                  <c:v>14255437</c:v>
                </c:pt>
                <c:pt idx="2">
                  <c:v>13677063</c:v>
                </c:pt>
              </c:numCache>
            </c:numRef>
          </c:val>
          <c:extLst>
            <c:ext xmlns:c16="http://schemas.microsoft.com/office/drawing/2014/chart" uri="{C3380CC4-5D6E-409C-BE32-E72D297353CC}">
              <c16:uniqueId val="{00000001-B1F3-4FF2-9727-A765655C130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LA-09: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Louisiana!$I$9:$I$22</c:f>
                <c:numCache>
                  <c:formatCode>General</c:formatCode>
                  <c:ptCount val="14"/>
                  <c:pt idx="0">
                    <c:v>5109998.1923200004</c:v>
                  </c:pt>
                  <c:pt idx="1">
                    <c:v>5353106.057</c:v>
                  </c:pt>
                  <c:pt idx="2">
                    <c:v>5399989.0783199994</c:v>
                  </c:pt>
                  <c:pt idx="3">
                    <c:v>5496577.6018999992</c:v>
                  </c:pt>
                  <c:pt idx="4">
                    <c:v>5738853.4054800002</c:v>
                  </c:pt>
                  <c:pt idx="5">
                    <c:v>5912942.3065999998</c:v>
                  </c:pt>
                  <c:pt idx="6">
                    <c:v>5947185.0240000002</c:v>
                  </c:pt>
                  <c:pt idx="7">
                    <c:v>6163947.4640000006</c:v>
                  </c:pt>
                  <c:pt idx="8">
                    <c:v>6071489.2508999994</c:v>
                  </c:pt>
                  <c:pt idx="9">
                    <c:v>6250407.763319999</c:v>
                  </c:pt>
                  <c:pt idx="10">
                    <c:v>6261348.1320000002</c:v>
                  </c:pt>
                  <c:pt idx="11">
                    <c:v>6550794.1064600004</c:v>
                  </c:pt>
                  <c:pt idx="12">
                    <c:v>6509236.926</c:v>
                  </c:pt>
                  <c:pt idx="13">
                    <c:v>6529287.4237799998</c:v>
                  </c:pt>
                </c:numCache>
              </c:numRef>
            </c:plus>
            <c:minus>
              <c:numRef>
                <c:f>Louisiana!$I$9:$I$22</c:f>
                <c:numCache>
                  <c:formatCode>General</c:formatCode>
                  <c:ptCount val="14"/>
                  <c:pt idx="0">
                    <c:v>5109998.1923200004</c:v>
                  </c:pt>
                  <c:pt idx="1">
                    <c:v>5353106.057</c:v>
                  </c:pt>
                  <c:pt idx="2">
                    <c:v>5399989.0783199994</c:v>
                  </c:pt>
                  <c:pt idx="3">
                    <c:v>5496577.6018999992</c:v>
                  </c:pt>
                  <c:pt idx="4">
                    <c:v>5738853.4054800002</c:v>
                  </c:pt>
                  <c:pt idx="5">
                    <c:v>5912942.3065999998</c:v>
                  </c:pt>
                  <c:pt idx="6">
                    <c:v>5947185.0240000002</c:v>
                  </c:pt>
                  <c:pt idx="7">
                    <c:v>6163947.4640000006</c:v>
                  </c:pt>
                  <c:pt idx="8">
                    <c:v>6071489.2508999994</c:v>
                  </c:pt>
                  <c:pt idx="9">
                    <c:v>6250407.763319999</c:v>
                  </c:pt>
                  <c:pt idx="10">
                    <c:v>6261348.1320000002</c:v>
                  </c:pt>
                  <c:pt idx="11">
                    <c:v>6550794.1064600004</c:v>
                  </c:pt>
                  <c:pt idx="12">
                    <c:v>6509236.926</c:v>
                  </c:pt>
                  <c:pt idx="13">
                    <c:v>6529287.4237799998</c:v>
                  </c:pt>
                </c:numCache>
              </c:numRef>
            </c:minus>
            <c:spPr>
              <a:noFill/>
              <a:ln w="9525" cap="flat" cmpd="sng" algn="ctr">
                <a:solidFill>
                  <a:schemeClr val="tx1">
                    <a:lumMod val="65000"/>
                    <a:lumOff val="35000"/>
                  </a:schemeClr>
                </a:solidFill>
                <a:round/>
              </a:ln>
              <a:effectLst/>
            </c:spPr>
          </c:errBars>
          <c:cat>
            <c:numRef>
              <c:f>Louisiana!$A$9:$A$22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Louisiana!$D$9:$D$22</c:f>
              <c:numCache>
                <c:formatCode>#,##0</c:formatCode>
                <c:ptCount val="14"/>
                <c:pt idx="0">
                  <c:v>14125382</c:v>
                </c:pt>
                <c:pt idx="1">
                  <c:v>15515350</c:v>
                </c:pt>
                <c:pt idx="2">
                  <c:v>16037031</c:v>
                </c:pt>
                <c:pt idx="3">
                  <c:v>16447955</c:v>
                </c:pt>
                <c:pt idx="4">
                  <c:v>17409457</c:v>
                </c:pt>
                <c:pt idx="5">
                  <c:v>18103430</c:v>
                </c:pt>
                <c:pt idx="6">
                  <c:v>18104064</c:v>
                </c:pt>
                <c:pt idx="7">
                  <c:v>19036280</c:v>
                </c:pt>
                <c:pt idx="8">
                  <c:v>18675759</c:v>
                </c:pt>
                <c:pt idx="9">
                  <c:v>19530083</c:v>
                </c:pt>
                <c:pt idx="10">
                  <c:v>19801860</c:v>
                </c:pt>
                <c:pt idx="11">
                  <c:v>21426029</c:v>
                </c:pt>
                <c:pt idx="12">
                  <c:v>21668565</c:v>
                </c:pt>
                <c:pt idx="13">
                  <c:v>21707851</c:v>
                </c:pt>
              </c:numCache>
            </c:numRef>
          </c:val>
          <c:extLst>
            <c:ext xmlns:c16="http://schemas.microsoft.com/office/drawing/2014/chart" uri="{C3380CC4-5D6E-409C-BE32-E72D297353CC}">
              <c16:uniqueId val="{00000001-B0EA-439A-9B7E-43DD4B77519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Louisiana!$J$6:$J$8</c:f>
                <c:numCache>
                  <c:formatCode>General</c:formatCode>
                  <c:ptCount val="3"/>
                  <c:pt idx="0">
                    <c:v>10127131.32016</c:v>
                  </c:pt>
                  <c:pt idx="1">
                    <c:v>10194917.266239999</c:v>
                  </c:pt>
                  <c:pt idx="2">
                    <c:v>9991300.6592000015</c:v>
                  </c:pt>
                </c:numCache>
              </c:numRef>
            </c:plus>
            <c:minus>
              <c:numRef>
                <c:f>Louisiana!$J$6:$J$8</c:f>
                <c:numCache>
                  <c:formatCode>General</c:formatCode>
                  <c:ptCount val="3"/>
                  <c:pt idx="0">
                    <c:v>10127131.32016</c:v>
                  </c:pt>
                  <c:pt idx="1">
                    <c:v>10194917.266239999</c:v>
                  </c:pt>
                  <c:pt idx="2">
                    <c:v>9991300.6592000015</c:v>
                  </c:pt>
                </c:numCache>
              </c:numRef>
            </c:minus>
            <c:spPr>
              <a:noFill/>
              <a:ln w="9525" cap="flat" cmpd="sng" algn="ctr">
                <a:solidFill>
                  <a:schemeClr val="tx1">
                    <a:lumMod val="65000"/>
                    <a:lumOff val="35000"/>
                  </a:schemeClr>
                </a:solidFill>
                <a:round/>
              </a:ln>
              <a:effectLst/>
            </c:spPr>
          </c:errBars>
          <c:cat>
            <c:numRef>
              <c:f>Louisiana!$A$6:$A$8</c:f>
              <c:numCache>
                <c:formatCode>General</c:formatCode>
                <c:ptCount val="3"/>
                <c:pt idx="0">
                  <c:v>2008</c:v>
                </c:pt>
                <c:pt idx="1">
                  <c:v>2009</c:v>
                </c:pt>
                <c:pt idx="2">
                  <c:v>2010</c:v>
                </c:pt>
              </c:numCache>
            </c:numRef>
          </c:cat>
          <c:val>
            <c:numRef>
              <c:f>Louisiana!$E$6:$E$8</c:f>
              <c:numCache>
                <c:formatCode>#,##0</c:formatCode>
                <c:ptCount val="3"/>
                <c:pt idx="0">
                  <c:v>57384017</c:v>
                </c:pt>
                <c:pt idx="1">
                  <c:v>59012024</c:v>
                </c:pt>
                <c:pt idx="2">
                  <c:v>57289568</c:v>
                </c:pt>
              </c:numCache>
            </c:numRef>
          </c:val>
          <c:extLst>
            <c:ext xmlns:c16="http://schemas.microsoft.com/office/drawing/2014/chart" uri="{C3380CC4-5D6E-409C-BE32-E72D297353CC}">
              <c16:uniqueId val="{00000001-3853-414D-971E-FC2794662F5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AZ-03: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Arizona!$H$6:$H$10</c:f>
                <c:numCache>
                  <c:formatCode>General</c:formatCode>
                  <c:ptCount val="5"/>
                  <c:pt idx="0">
                    <c:v>28355482.226</c:v>
                  </c:pt>
                  <c:pt idx="1">
                    <c:v>25851476.450520001</c:v>
                  </c:pt>
                  <c:pt idx="2">
                    <c:v>23020347.760000002</c:v>
                  </c:pt>
                  <c:pt idx="3">
                    <c:v>21417388.460099999</c:v>
                  </c:pt>
                  <c:pt idx="4">
                    <c:v>20180387.415599998</c:v>
                  </c:pt>
                </c:numCache>
              </c:numRef>
            </c:plus>
            <c:minus>
              <c:numRef>
                <c:f>Arizona!$H$6:$H$10</c:f>
                <c:numCache>
                  <c:formatCode>General</c:formatCode>
                  <c:ptCount val="5"/>
                  <c:pt idx="0">
                    <c:v>28355482.226</c:v>
                  </c:pt>
                  <c:pt idx="1">
                    <c:v>25851476.450520001</c:v>
                  </c:pt>
                  <c:pt idx="2">
                    <c:v>23020347.760000002</c:v>
                  </c:pt>
                  <c:pt idx="3">
                    <c:v>21417388.460099999</c:v>
                  </c:pt>
                  <c:pt idx="4">
                    <c:v>20180387.415599998</c:v>
                  </c:pt>
                </c:numCache>
              </c:numRef>
            </c:minus>
            <c:spPr>
              <a:noFill/>
              <a:ln w="9525" cap="flat" cmpd="sng" algn="ctr">
                <a:solidFill>
                  <a:schemeClr val="tx1">
                    <a:lumMod val="65000"/>
                    <a:lumOff val="35000"/>
                  </a:schemeClr>
                </a:solidFill>
                <a:round/>
              </a:ln>
              <a:effectLst/>
            </c:spPr>
          </c:errBars>
          <c:cat>
            <c:numRef>
              <c:f>Arizona!$A$6:$A$10</c:f>
              <c:numCache>
                <c:formatCode>General</c:formatCode>
                <c:ptCount val="5"/>
                <c:pt idx="0">
                  <c:v>2005</c:v>
                </c:pt>
                <c:pt idx="1">
                  <c:v>2006</c:v>
                </c:pt>
                <c:pt idx="2">
                  <c:v>2007</c:v>
                </c:pt>
                <c:pt idx="3">
                  <c:v>2008</c:v>
                </c:pt>
                <c:pt idx="4">
                  <c:v>2009</c:v>
                </c:pt>
              </c:numCache>
            </c:numRef>
          </c:cat>
          <c:val>
            <c:numRef>
              <c:f>Arizona!$C$6:$C$10</c:f>
              <c:numCache>
                <c:formatCode>#,##0</c:formatCode>
                <c:ptCount val="5"/>
                <c:pt idx="0">
                  <c:v>359841145</c:v>
                </c:pt>
                <c:pt idx="1">
                  <c:v>361964106</c:v>
                </c:pt>
                <c:pt idx="2">
                  <c:v>343587280</c:v>
                </c:pt>
                <c:pt idx="3">
                  <c:v>339635085</c:v>
                </c:pt>
                <c:pt idx="4">
                  <c:v>341461716</c:v>
                </c:pt>
              </c:numCache>
            </c:numRef>
          </c:val>
          <c:extLst>
            <c:ext xmlns:c16="http://schemas.microsoft.com/office/drawing/2014/chart" uri="{C3380CC4-5D6E-409C-BE32-E72D297353CC}">
              <c16:uniqueId val="{00000001-D650-43AF-8475-7901D6C58B0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LA-10: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Louisiana!$J$9:$J$22</c:f>
                <c:numCache>
                  <c:formatCode>General</c:formatCode>
                  <c:ptCount val="14"/>
                  <c:pt idx="0">
                    <c:v>9773112.4019200001</c:v>
                  </c:pt>
                  <c:pt idx="1">
                    <c:v>9670249.88136</c:v>
                  </c:pt>
                  <c:pt idx="2">
                    <c:v>9884728.9350000005</c:v>
                  </c:pt>
                  <c:pt idx="3">
                    <c:v>10427155.558260001</c:v>
                  </c:pt>
                  <c:pt idx="4">
                    <c:v>10709933.56944</c:v>
                  </c:pt>
                  <c:pt idx="5">
                    <c:v>10797362.358199999</c:v>
                  </c:pt>
                  <c:pt idx="6">
                    <c:v>10966154.787839999</c:v>
                  </c:pt>
                  <c:pt idx="7">
                    <c:v>11203448.36858</c:v>
                  </c:pt>
                  <c:pt idx="8">
                    <c:v>11303174.783679999</c:v>
                  </c:pt>
                  <c:pt idx="9">
                    <c:v>11547487.31976</c:v>
                  </c:pt>
                  <c:pt idx="10">
                    <c:v>11549296.486</c:v>
                  </c:pt>
                  <c:pt idx="11">
                    <c:v>11587311.31418</c:v>
                  </c:pt>
                  <c:pt idx="12">
                    <c:v>11547011.34588</c:v>
                  </c:pt>
                  <c:pt idx="13">
                    <c:v>11552725.89828</c:v>
                  </c:pt>
                </c:numCache>
              </c:numRef>
            </c:plus>
            <c:minus>
              <c:numRef>
                <c:f>Louisiana!$J$9:$J$22</c:f>
                <c:numCache>
                  <c:formatCode>General</c:formatCode>
                  <c:ptCount val="14"/>
                  <c:pt idx="0">
                    <c:v>9773112.4019200001</c:v>
                  </c:pt>
                  <c:pt idx="1">
                    <c:v>9670249.88136</c:v>
                  </c:pt>
                  <c:pt idx="2">
                    <c:v>9884728.9350000005</c:v>
                  </c:pt>
                  <c:pt idx="3">
                    <c:v>10427155.558260001</c:v>
                  </c:pt>
                  <c:pt idx="4">
                    <c:v>10709933.56944</c:v>
                  </c:pt>
                  <c:pt idx="5">
                    <c:v>10797362.358199999</c:v>
                  </c:pt>
                  <c:pt idx="6">
                    <c:v>10966154.787839999</c:v>
                  </c:pt>
                  <c:pt idx="7">
                    <c:v>11203448.36858</c:v>
                  </c:pt>
                  <c:pt idx="8">
                    <c:v>11303174.783679999</c:v>
                  </c:pt>
                  <c:pt idx="9">
                    <c:v>11547487.31976</c:v>
                  </c:pt>
                  <c:pt idx="10">
                    <c:v>11549296.486</c:v>
                  </c:pt>
                  <c:pt idx="11">
                    <c:v>11587311.31418</c:v>
                  </c:pt>
                  <c:pt idx="12">
                    <c:v>11547011.34588</c:v>
                  </c:pt>
                  <c:pt idx="13">
                    <c:v>11552725.89828</c:v>
                  </c:pt>
                </c:numCache>
              </c:numRef>
            </c:minus>
            <c:spPr>
              <a:noFill/>
              <a:ln w="9525" cap="flat" cmpd="sng" algn="ctr">
                <a:solidFill>
                  <a:schemeClr val="tx1">
                    <a:lumMod val="65000"/>
                    <a:lumOff val="35000"/>
                  </a:schemeClr>
                </a:solidFill>
                <a:round/>
              </a:ln>
              <a:effectLst/>
            </c:spPr>
          </c:errBars>
          <c:cat>
            <c:numRef>
              <c:f>Louisiana!$A$9:$A$22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Louisiana!$E$9:$E$22</c:f>
              <c:numCache>
                <c:formatCode>#,##0</c:formatCode>
                <c:ptCount val="14"/>
                <c:pt idx="0">
                  <c:v>56115712</c:v>
                </c:pt>
                <c:pt idx="1">
                  <c:v>55423257</c:v>
                </c:pt>
                <c:pt idx="2">
                  <c:v>58524150</c:v>
                </c:pt>
                <c:pt idx="3">
                  <c:v>62670727</c:v>
                </c:pt>
                <c:pt idx="4">
                  <c:v>66455284</c:v>
                </c:pt>
                <c:pt idx="5">
                  <c:v>67231397</c:v>
                </c:pt>
                <c:pt idx="6">
                  <c:v>69091197</c:v>
                </c:pt>
                <c:pt idx="7">
                  <c:v>71715839</c:v>
                </c:pt>
                <c:pt idx="8">
                  <c:v>72104968</c:v>
                </c:pt>
                <c:pt idx="9">
                  <c:v>73908649</c:v>
                </c:pt>
                <c:pt idx="10">
                  <c:v>73562398</c:v>
                </c:pt>
                <c:pt idx="11">
                  <c:v>73832747</c:v>
                </c:pt>
                <c:pt idx="12">
                  <c:v>73848883</c:v>
                </c:pt>
                <c:pt idx="13">
                  <c:v>73481274</c:v>
                </c:pt>
              </c:numCache>
            </c:numRef>
          </c:val>
          <c:extLst>
            <c:ext xmlns:c16="http://schemas.microsoft.com/office/drawing/2014/chart" uri="{C3380CC4-5D6E-409C-BE32-E72D297353CC}">
              <c16:uniqueId val="{00000001-A324-4F92-BA5E-5C5448A1CBA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LA-08: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Louisiana!$H$9:$H$22</c:f>
                <c:numCache>
                  <c:formatCode>General</c:formatCode>
                  <c:ptCount val="14"/>
                  <c:pt idx="0">
                    <c:v>9592936.9457999989</c:v>
                  </c:pt>
                  <c:pt idx="1">
                    <c:v>9582476.2623999994</c:v>
                  </c:pt>
                  <c:pt idx="2">
                    <c:v>9623468.2985999994</c:v>
                  </c:pt>
                  <c:pt idx="3">
                    <c:v>2986755.0673199999</c:v>
                  </c:pt>
                  <c:pt idx="4">
                    <c:v>2933160.8984999997</c:v>
                  </c:pt>
                  <c:pt idx="5">
                    <c:v>2921113.26828</c:v>
                  </c:pt>
                  <c:pt idx="6">
                    <c:v>2958288.0326999999</c:v>
                  </c:pt>
                  <c:pt idx="7">
                    <c:v>3071792.9040000006</c:v>
                  </c:pt>
                  <c:pt idx="8">
                    <c:v>2986722.6180000002</c:v>
                  </c:pt>
                  <c:pt idx="9">
                    <c:v>2946927.3980400003</c:v>
                  </c:pt>
                  <c:pt idx="10">
                    <c:v>2960305.5792799997</c:v>
                  </c:pt>
                  <c:pt idx="11">
                    <c:v>2979113.8320800001</c:v>
                  </c:pt>
                  <c:pt idx="12">
                    <c:v>2936508.3432800001</c:v>
                  </c:pt>
                  <c:pt idx="13">
                    <c:v>2945511.7541200002</c:v>
                  </c:pt>
                </c:numCache>
              </c:numRef>
            </c:plus>
            <c:minus>
              <c:numRef>
                <c:f>Louisiana!$H$9:$H$22</c:f>
                <c:numCache>
                  <c:formatCode>General</c:formatCode>
                  <c:ptCount val="14"/>
                  <c:pt idx="0">
                    <c:v>9592936.9457999989</c:v>
                  </c:pt>
                  <c:pt idx="1">
                    <c:v>9582476.2623999994</c:v>
                  </c:pt>
                  <c:pt idx="2">
                    <c:v>9623468.2985999994</c:v>
                  </c:pt>
                  <c:pt idx="3">
                    <c:v>2986755.0673199999</c:v>
                  </c:pt>
                  <c:pt idx="4">
                    <c:v>2933160.8984999997</c:v>
                  </c:pt>
                  <c:pt idx="5">
                    <c:v>2921113.26828</c:v>
                  </c:pt>
                  <c:pt idx="6">
                    <c:v>2958288.0326999999</c:v>
                  </c:pt>
                  <c:pt idx="7">
                    <c:v>3071792.9040000006</c:v>
                  </c:pt>
                  <c:pt idx="8">
                    <c:v>2986722.6180000002</c:v>
                  </c:pt>
                  <c:pt idx="9">
                    <c:v>2946927.3980400003</c:v>
                  </c:pt>
                  <c:pt idx="10">
                    <c:v>2960305.5792799997</c:v>
                  </c:pt>
                  <c:pt idx="11">
                    <c:v>2979113.8320800001</c:v>
                  </c:pt>
                  <c:pt idx="12">
                    <c:v>2936508.3432800001</c:v>
                  </c:pt>
                  <c:pt idx="13">
                    <c:v>2945511.7541200002</c:v>
                  </c:pt>
                </c:numCache>
              </c:numRef>
            </c:minus>
            <c:spPr>
              <a:noFill/>
              <a:ln w="9525" cap="flat" cmpd="sng" algn="ctr">
                <a:solidFill>
                  <a:schemeClr val="tx1">
                    <a:lumMod val="65000"/>
                    <a:lumOff val="35000"/>
                  </a:schemeClr>
                </a:solidFill>
                <a:round/>
              </a:ln>
              <a:effectLst/>
            </c:spPr>
          </c:errBars>
          <c:cat>
            <c:numRef>
              <c:f>Louisiana!$A$9:$A$22</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f>Louisiana!$C$9:$C$22</c:f>
              <c:numCache>
                <c:formatCode>#,##0</c:formatCode>
                <c:ptCount val="14"/>
                <c:pt idx="0">
                  <c:v>52334626</c:v>
                </c:pt>
                <c:pt idx="1">
                  <c:v>52437760</c:v>
                </c:pt>
                <c:pt idx="2">
                  <c:v>52725555</c:v>
                </c:pt>
                <c:pt idx="3">
                  <c:v>44940642</c:v>
                </c:pt>
                <c:pt idx="4">
                  <c:v>45056235</c:v>
                </c:pt>
                <c:pt idx="5">
                  <c:v>45092826</c:v>
                </c:pt>
                <c:pt idx="6">
                  <c:v>45836505</c:v>
                </c:pt>
                <c:pt idx="7">
                  <c:v>45306680</c:v>
                </c:pt>
                <c:pt idx="8">
                  <c:v>45253373</c:v>
                </c:pt>
                <c:pt idx="9">
                  <c:v>45226019</c:v>
                </c:pt>
                <c:pt idx="10">
                  <c:v>45375622</c:v>
                </c:pt>
                <c:pt idx="11">
                  <c:v>45496546</c:v>
                </c:pt>
                <c:pt idx="12">
                  <c:v>45135388</c:v>
                </c:pt>
                <c:pt idx="13">
                  <c:v>44642494</c:v>
                </c:pt>
              </c:numCache>
            </c:numRef>
          </c:val>
          <c:extLst>
            <c:ext xmlns:c16="http://schemas.microsoft.com/office/drawing/2014/chart" uri="{C3380CC4-5D6E-409C-BE32-E72D297353CC}">
              <c16:uniqueId val="{00000001-2BA0-4AC7-A321-A87FFBE852C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LA-03: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HISTORIC REFERENEC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Louisiana!$H$6:$H$8</c:f>
                <c:numCache>
                  <c:formatCode>General</c:formatCode>
                  <c:ptCount val="3"/>
                  <c:pt idx="0">
                    <c:v>9285642.2501999997</c:v>
                  </c:pt>
                  <c:pt idx="1">
                    <c:v>9440818.4580800012</c:v>
                  </c:pt>
                  <c:pt idx="2">
                    <c:v>9522483.754900001</c:v>
                  </c:pt>
                </c:numCache>
              </c:numRef>
            </c:plus>
            <c:minus>
              <c:numRef>
                <c:f>Louisiana!$H$6:$H$8</c:f>
                <c:numCache>
                  <c:formatCode>General</c:formatCode>
                  <c:ptCount val="3"/>
                  <c:pt idx="0">
                    <c:v>9285642.2501999997</c:v>
                  </c:pt>
                  <c:pt idx="1">
                    <c:v>9440818.4580800012</c:v>
                  </c:pt>
                  <c:pt idx="2">
                    <c:v>9522483.754900001</c:v>
                  </c:pt>
                </c:numCache>
              </c:numRef>
            </c:minus>
            <c:spPr>
              <a:noFill/>
              <a:ln w="9525" cap="flat" cmpd="sng" algn="ctr">
                <a:solidFill>
                  <a:schemeClr val="tx1">
                    <a:lumMod val="65000"/>
                    <a:lumOff val="35000"/>
                  </a:schemeClr>
                </a:solidFill>
                <a:round/>
              </a:ln>
              <a:effectLst/>
            </c:spPr>
          </c:errBars>
          <c:cat>
            <c:numRef>
              <c:f>Louisiana!$A$6:$A$8</c:f>
              <c:numCache>
                <c:formatCode>General</c:formatCode>
                <c:ptCount val="3"/>
                <c:pt idx="0">
                  <c:v>2008</c:v>
                </c:pt>
                <c:pt idx="1">
                  <c:v>2009</c:v>
                </c:pt>
                <c:pt idx="2">
                  <c:v>2010</c:v>
                </c:pt>
              </c:numCache>
            </c:numRef>
          </c:cat>
          <c:val>
            <c:numRef>
              <c:f>Louisiana!$C$6:$C$8</c:f>
              <c:numCache>
                <c:formatCode>#,##0</c:formatCode>
                <c:ptCount val="3"/>
                <c:pt idx="0">
                  <c:v>49895982</c:v>
                </c:pt>
                <c:pt idx="1">
                  <c:v>51230836</c:v>
                </c:pt>
                <c:pt idx="2">
                  <c:v>51758255</c:v>
                </c:pt>
              </c:numCache>
            </c:numRef>
          </c:val>
          <c:extLst>
            <c:ext xmlns:c16="http://schemas.microsoft.com/office/drawing/2014/chart" uri="{C3380CC4-5D6E-409C-BE32-E72D297353CC}">
              <c16:uniqueId val="{00000001-5B55-47A8-8D9A-6E4502490D4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Maine!$G$6:$G$12</c:f>
                <c:numCache>
                  <c:formatCode>General</c:formatCode>
                  <c:ptCount val="7"/>
                  <c:pt idx="0">
                    <c:v>17041272.919719998</c:v>
                  </c:pt>
                  <c:pt idx="1">
                    <c:v>17186186.262119997</c:v>
                  </c:pt>
                  <c:pt idx="2">
                    <c:v>17177863.493579999</c:v>
                  </c:pt>
                  <c:pt idx="3">
                    <c:v>15623307.345720001</c:v>
                  </c:pt>
                  <c:pt idx="4">
                    <c:v>15733598.35032</c:v>
                  </c:pt>
                  <c:pt idx="5">
                    <c:v>16088056.564060001</c:v>
                  </c:pt>
                  <c:pt idx="6">
                    <c:v>15696954.92694</c:v>
                  </c:pt>
                </c:numCache>
              </c:numRef>
            </c:plus>
            <c:minus>
              <c:numRef>
                <c:f>Maine!$G$6:$G$12</c:f>
                <c:numCache>
                  <c:formatCode>General</c:formatCode>
                  <c:ptCount val="7"/>
                  <c:pt idx="0">
                    <c:v>17041272.919719998</c:v>
                  </c:pt>
                  <c:pt idx="1">
                    <c:v>17186186.262119997</c:v>
                  </c:pt>
                  <c:pt idx="2">
                    <c:v>17177863.493579999</c:v>
                  </c:pt>
                  <c:pt idx="3">
                    <c:v>15623307.345720001</c:v>
                  </c:pt>
                  <c:pt idx="4">
                    <c:v>15733598.35032</c:v>
                  </c:pt>
                  <c:pt idx="5">
                    <c:v>16088056.564060001</c:v>
                  </c:pt>
                  <c:pt idx="6">
                    <c:v>15696954.92694</c:v>
                  </c:pt>
                </c:numCache>
              </c:numRef>
            </c:minus>
            <c:spPr>
              <a:noFill/>
              <a:ln w="9525" cap="flat" cmpd="sng" algn="ctr">
                <a:solidFill>
                  <a:schemeClr val="tx1">
                    <a:lumMod val="65000"/>
                    <a:lumOff val="35000"/>
                  </a:schemeClr>
                </a:solidFill>
                <a:round/>
              </a:ln>
              <a:effectLst/>
            </c:spPr>
          </c:errBars>
          <c:cat>
            <c:numRef>
              <c:f>Maine!$A$6:$A$12</c:f>
              <c:numCache>
                <c:formatCode>General</c:formatCode>
                <c:ptCount val="7"/>
                <c:pt idx="0">
                  <c:v>2003</c:v>
                </c:pt>
                <c:pt idx="1">
                  <c:v>2004</c:v>
                </c:pt>
                <c:pt idx="2">
                  <c:v>2005</c:v>
                </c:pt>
                <c:pt idx="3">
                  <c:v>2006</c:v>
                </c:pt>
                <c:pt idx="4">
                  <c:v>2007</c:v>
                </c:pt>
                <c:pt idx="5">
                  <c:v>2008</c:v>
                </c:pt>
                <c:pt idx="6">
                  <c:v>2009</c:v>
                </c:pt>
              </c:numCache>
            </c:numRef>
          </c:cat>
          <c:val>
            <c:numRef>
              <c:f>Maine!$B$6:$B$12</c:f>
              <c:numCache>
                <c:formatCode>#,##0</c:formatCode>
                <c:ptCount val="7"/>
                <c:pt idx="0">
                  <c:v>1484431439</c:v>
                </c:pt>
                <c:pt idx="1">
                  <c:v>1476476483</c:v>
                </c:pt>
                <c:pt idx="2">
                  <c:v>1483407901</c:v>
                </c:pt>
                <c:pt idx="3">
                  <c:v>1485105261</c:v>
                </c:pt>
                <c:pt idx="4">
                  <c:v>1481506436</c:v>
                </c:pt>
                <c:pt idx="5">
                  <c:v>1486881383</c:v>
                </c:pt>
                <c:pt idx="6">
                  <c:v>1489274661</c:v>
                </c:pt>
              </c:numCache>
            </c:numRef>
          </c:val>
          <c:extLst>
            <c:ext xmlns:c16="http://schemas.microsoft.com/office/drawing/2014/chart" uri="{C3380CC4-5D6E-409C-BE32-E72D297353CC}">
              <c16:uniqueId val="{00000001-C586-43E4-AD78-7B4E64034B1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ME-02: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Maine!$K$6:$K$12</c:f>
                <c:numCache>
                  <c:formatCode>General</c:formatCode>
                  <c:ptCount val="7"/>
                  <c:pt idx="0">
                    <c:v>19704461.388039999</c:v>
                  </c:pt>
                  <c:pt idx="1">
                    <c:v>19747371.410999998</c:v>
                  </c:pt>
                  <c:pt idx="2">
                    <c:v>19825624.698660001</c:v>
                  </c:pt>
                  <c:pt idx="3">
                    <c:v>15517419.800760003</c:v>
                  </c:pt>
                  <c:pt idx="4">
                    <c:v>15918152.847359998</c:v>
                  </c:pt>
                  <c:pt idx="5">
                    <c:v>15890988.084299998</c:v>
                  </c:pt>
                  <c:pt idx="6">
                    <c:v>15716728.583400002</c:v>
                  </c:pt>
                </c:numCache>
              </c:numRef>
            </c:plus>
            <c:minus>
              <c:numRef>
                <c:f>Maine!$K$6:$K$12</c:f>
                <c:numCache>
                  <c:formatCode>General</c:formatCode>
                  <c:ptCount val="7"/>
                  <c:pt idx="0">
                    <c:v>19704461.388039999</c:v>
                  </c:pt>
                  <c:pt idx="1">
                    <c:v>19747371.410999998</c:v>
                  </c:pt>
                  <c:pt idx="2">
                    <c:v>19825624.698660001</c:v>
                  </c:pt>
                  <c:pt idx="3">
                    <c:v>15517419.800760003</c:v>
                  </c:pt>
                  <c:pt idx="4">
                    <c:v>15918152.847359998</c:v>
                  </c:pt>
                  <c:pt idx="5">
                    <c:v>15890988.084299998</c:v>
                  </c:pt>
                  <c:pt idx="6">
                    <c:v>15716728.583400002</c:v>
                  </c:pt>
                </c:numCache>
              </c:numRef>
            </c:minus>
            <c:spPr>
              <a:noFill/>
              <a:ln w="9525" cap="flat" cmpd="sng" algn="ctr">
                <a:solidFill>
                  <a:schemeClr val="tx1">
                    <a:lumMod val="65000"/>
                    <a:lumOff val="35000"/>
                  </a:schemeClr>
                </a:solidFill>
                <a:round/>
              </a:ln>
              <a:effectLst/>
            </c:spPr>
          </c:errBars>
          <c:cat>
            <c:numRef>
              <c:f>Maine!$A$6:$A$12</c:f>
              <c:numCache>
                <c:formatCode>General</c:formatCode>
                <c:ptCount val="7"/>
                <c:pt idx="0">
                  <c:v>2003</c:v>
                </c:pt>
                <c:pt idx="1">
                  <c:v>2004</c:v>
                </c:pt>
                <c:pt idx="2">
                  <c:v>2005</c:v>
                </c:pt>
                <c:pt idx="3">
                  <c:v>2006</c:v>
                </c:pt>
                <c:pt idx="4">
                  <c:v>2007</c:v>
                </c:pt>
                <c:pt idx="5">
                  <c:v>2008</c:v>
                </c:pt>
                <c:pt idx="6">
                  <c:v>2009</c:v>
                </c:pt>
              </c:numCache>
            </c:numRef>
          </c:cat>
          <c:val>
            <c:numRef>
              <c:f>Maine!$F$6:$F$12</c:f>
              <c:numCache>
                <c:formatCode>#,##0</c:formatCode>
                <c:ptCount val="7"/>
                <c:pt idx="0">
                  <c:v>1419629783</c:v>
                </c:pt>
                <c:pt idx="1">
                  <c:v>1412544450</c:v>
                </c:pt>
                <c:pt idx="2">
                  <c:v>1418141967</c:v>
                </c:pt>
                <c:pt idx="3">
                  <c:v>1413244062</c:v>
                </c:pt>
                <c:pt idx="4">
                  <c:v>1406197248</c:v>
                </c:pt>
                <c:pt idx="5">
                  <c:v>1411277805</c:v>
                </c:pt>
                <c:pt idx="6">
                  <c:v>1415921494</c:v>
                </c:pt>
              </c:numCache>
            </c:numRef>
          </c:val>
          <c:extLst>
            <c:ext xmlns:c16="http://schemas.microsoft.com/office/drawing/2014/chart" uri="{C3380CC4-5D6E-409C-BE32-E72D297353CC}">
              <c16:uniqueId val="{00000001-069C-4FEA-8098-2B2769945CE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Maine!$G$13:$G$27</c:f>
                <c:numCache>
                  <c:formatCode>General</c:formatCode>
                  <c:ptCount val="15"/>
                  <c:pt idx="0">
                    <c:v>15779431.031479999</c:v>
                  </c:pt>
                  <c:pt idx="1">
                    <c:v>15822705.845759999</c:v>
                  </c:pt>
                  <c:pt idx="2">
                    <c:v>15951278.699279999</c:v>
                  </c:pt>
                  <c:pt idx="3">
                    <c:v>15991275.169000002</c:v>
                  </c:pt>
                  <c:pt idx="4">
                    <c:v>15559391.057320001</c:v>
                  </c:pt>
                  <c:pt idx="5">
                    <c:v>16629653.588400001</c:v>
                  </c:pt>
                  <c:pt idx="6">
                    <c:v>16815621.220400002</c:v>
                  </c:pt>
                  <c:pt idx="7">
                    <c:v>17056016.132399999</c:v>
                  </c:pt>
                  <c:pt idx="8">
                    <c:v>17546289.567299999</c:v>
                  </c:pt>
                  <c:pt idx="9">
                    <c:v>16177562.091600001</c:v>
                  </c:pt>
                  <c:pt idx="10">
                    <c:v>16431775.828160003</c:v>
                  </c:pt>
                  <c:pt idx="11">
                    <c:v>16551579.371440001</c:v>
                  </c:pt>
                  <c:pt idx="12">
                    <c:v>17074921.13064</c:v>
                  </c:pt>
                  <c:pt idx="13">
                    <c:v>17047571.388720002</c:v>
                  </c:pt>
                  <c:pt idx="14">
                    <c:v>17139764.94912</c:v>
                  </c:pt>
                </c:numCache>
              </c:numRef>
            </c:plus>
            <c:minus>
              <c:numRef>
                <c:f>Maine!$G$13:$G$27</c:f>
                <c:numCache>
                  <c:formatCode>General</c:formatCode>
                  <c:ptCount val="15"/>
                  <c:pt idx="0">
                    <c:v>15779431.031479999</c:v>
                  </c:pt>
                  <c:pt idx="1">
                    <c:v>15822705.845759999</c:v>
                  </c:pt>
                  <c:pt idx="2">
                    <c:v>15951278.699279999</c:v>
                  </c:pt>
                  <c:pt idx="3">
                    <c:v>15991275.169000002</c:v>
                  </c:pt>
                  <c:pt idx="4">
                    <c:v>15559391.057320001</c:v>
                  </c:pt>
                  <c:pt idx="5">
                    <c:v>16629653.588400001</c:v>
                  </c:pt>
                  <c:pt idx="6">
                    <c:v>16815621.220400002</c:v>
                  </c:pt>
                  <c:pt idx="7">
                    <c:v>17056016.132399999</c:v>
                  </c:pt>
                  <c:pt idx="8">
                    <c:v>17546289.567299999</c:v>
                  </c:pt>
                  <c:pt idx="9">
                    <c:v>16177562.091600001</c:v>
                  </c:pt>
                  <c:pt idx="10">
                    <c:v>16431775.828160003</c:v>
                  </c:pt>
                  <c:pt idx="11">
                    <c:v>16551579.371440001</c:v>
                  </c:pt>
                  <c:pt idx="12">
                    <c:v>17074921.13064</c:v>
                  </c:pt>
                  <c:pt idx="13">
                    <c:v>17047571.388720002</c:v>
                  </c:pt>
                  <c:pt idx="14">
                    <c:v>17139764.94912</c:v>
                  </c:pt>
                </c:numCache>
              </c:numRef>
            </c:minus>
            <c:spPr>
              <a:noFill/>
              <a:ln w="9525" cap="flat" cmpd="sng" algn="ctr">
                <a:solidFill>
                  <a:schemeClr val="tx1">
                    <a:lumMod val="65000"/>
                    <a:lumOff val="35000"/>
                  </a:schemeClr>
                </a:solidFill>
                <a:round/>
              </a:ln>
              <a:effectLst/>
            </c:spPr>
          </c:errBars>
          <c:cat>
            <c:numRef>
              <c:f>Maine!$A$13:$A$27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Maine!$B$13:$B$27</c:f>
              <c:numCache>
                <c:formatCode>#,##0</c:formatCode>
                <c:ptCount val="15"/>
                <c:pt idx="0">
                  <c:v>1491439606</c:v>
                </c:pt>
                <c:pt idx="1">
                  <c:v>1498362296</c:v>
                </c:pt>
                <c:pt idx="2">
                  <c:v>1502003644</c:v>
                </c:pt>
                <c:pt idx="3">
                  <c:v>1508610865</c:v>
                </c:pt>
                <c:pt idx="4">
                  <c:v>1504776698</c:v>
                </c:pt>
                <c:pt idx="5">
                  <c:v>1495472445</c:v>
                </c:pt>
                <c:pt idx="6">
                  <c:v>1496051710</c:v>
                </c:pt>
                <c:pt idx="7">
                  <c:v>1504057860</c:v>
                </c:pt>
                <c:pt idx="8">
                  <c:v>1499682869</c:v>
                </c:pt>
                <c:pt idx="9">
                  <c:v>1520447565</c:v>
                </c:pt>
                <c:pt idx="10">
                  <c:v>1524283472</c:v>
                </c:pt>
                <c:pt idx="11">
                  <c:v>1526898466</c:v>
                </c:pt>
                <c:pt idx="12">
                  <c:v>1530010854</c:v>
                </c:pt>
                <c:pt idx="13">
                  <c:v>1533054981</c:v>
                </c:pt>
                <c:pt idx="14">
                  <c:v>1535821232</c:v>
                </c:pt>
              </c:numCache>
            </c:numRef>
          </c:val>
          <c:extLst>
            <c:ext xmlns:c16="http://schemas.microsoft.com/office/drawing/2014/chart" uri="{C3380CC4-5D6E-409C-BE32-E72D297353CC}">
              <c16:uniqueId val="{00000001-2F2B-489A-9149-4F014AF8958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ME-07: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Maine!$K$13:$K$27</c:f>
                <c:numCache>
                  <c:formatCode>General</c:formatCode>
                  <c:ptCount val="15"/>
                  <c:pt idx="0">
                    <c:v>15745978.769200001</c:v>
                  </c:pt>
                  <c:pt idx="1">
                    <c:v>15872446.051560001</c:v>
                  </c:pt>
                  <c:pt idx="2">
                    <c:v>16036677.598579997</c:v>
                  </c:pt>
                  <c:pt idx="3">
                    <c:v>16088255.548679998</c:v>
                  </c:pt>
                  <c:pt idx="4">
                    <c:v>16454461.401399998</c:v>
                  </c:pt>
                  <c:pt idx="5">
                    <c:v>15257671.923500001</c:v>
                  </c:pt>
                  <c:pt idx="6">
                    <c:v>15498286.73828</c:v>
                  </c:pt>
                  <c:pt idx="7">
                    <c:v>15711882.964440003</c:v>
                  </c:pt>
                  <c:pt idx="8">
                    <c:v>16199747.425039999</c:v>
                  </c:pt>
                  <c:pt idx="9">
                    <c:v>16116727.32712</c:v>
                  </c:pt>
                  <c:pt idx="10">
                    <c:v>16021913.092200004</c:v>
                  </c:pt>
                  <c:pt idx="11">
                    <c:v>16042804.199280001</c:v>
                  </c:pt>
                  <c:pt idx="12">
                    <c:v>16815524.140140001</c:v>
                  </c:pt>
                  <c:pt idx="13">
                    <c:v>16859329.81696</c:v>
                  </c:pt>
                  <c:pt idx="14">
                    <c:v>17059443.289399996</c:v>
                  </c:pt>
                </c:numCache>
              </c:numRef>
            </c:plus>
            <c:minus>
              <c:numRef>
                <c:f>Maine!$K$13:$K$27</c:f>
                <c:numCache>
                  <c:formatCode>General</c:formatCode>
                  <c:ptCount val="15"/>
                  <c:pt idx="0">
                    <c:v>15745978.769200001</c:v>
                  </c:pt>
                  <c:pt idx="1">
                    <c:v>15872446.051560001</c:v>
                  </c:pt>
                  <c:pt idx="2">
                    <c:v>16036677.598579997</c:v>
                  </c:pt>
                  <c:pt idx="3">
                    <c:v>16088255.548679998</c:v>
                  </c:pt>
                  <c:pt idx="4">
                    <c:v>16454461.401399998</c:v>
                  </c:pt>
                  <c:pt idx="5">
                    <c:v>15257671.923500001</c:v>
                  </c:pt>
                  <c:pt idx="6">
                    <c:v>15498286.73828</c:v>
                  </c:pt>
                  <c:pt idx="7">
                    <c:v>15711882.964440003</c:v>
                  </c:pt>
                  <c:pt idx="8">
                    <c:v>16199747.425039999</c:v>
                  </c:pt>
                  <c:pt idx="9">
                    <c:v>16116727.32712</c:v>
                  </c:pt>
                  <c:pt idx="10">
                    <c:v>16021913.092200004</c:v>
                  </c:pt>
                  <c:pt idx="11">
                    <c:v>16042804.199280001</c:v>
                  </c:pt>
                  <c:pt idx="12">
                    <c:v>16815524.140140001</c:v>
                  </c:pt>
                  <c:pt idx="13">
                    <c:v>16859329.81696</c:v>
                  </c:pt>
                  <c:pt idx="14">
                    <c:v>17059443.289399996</c:v>
                  </c:pt>
                </c:numCache>
              </c:numRef>
            </c:minus>
            <c:spPr>
              <a:noFill/>
              <a:ln w="9525" cap="flat" cmpd="sng" algn="ctr">
                <a:solidFill>
                  <a:schemeClr val="tx1">
                    <a:lumMod val="65000"/>
                    <a:lumOff val="35000"/>
                  </a:schemeClr>
                </a:solidFill>
                <a:round/>
              </a:ln>
              <a:effectLst/>
            </c:spPr>
          </c:errBars>
          <c:cat>
            <c:numRef>
              <c:f>Maine!$A$13:$A$27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Maine!$F$13:$F$27</c:f>
              <c:numCache>
                <c:formatCode>#,##0</c:formatCode>
                <c:ptCount val="15"/>
                <c:pt idx="0">
                  <c:v>1416005285</c:v>
                </c:pt>
                <c:pt idx="1">
                  <c:v>1422262191</c:v>
                </c:pt>
                <c:pt idx="2">
                  <c:v>1424216483</c:v>
                </c:pt>
                <c:pt idx="3">
                  <c:v>1428797118</c:v>
                </c:pt>
                <c:pt idx="4">
                  <c:v>1423396315</c:v>
                </c:pt>
                <c:pt idx="5">
                  <c:v>1399786415</c:v>
                </c:pt>
                <c:pt idx="6">
                  <c:v>1398762341</c:v>
                </c:pt>
                <c:pt idx="7">
                  <c:v>1405356258</c:v>
                </c:pt>
                <c:pt idx="8">
                  <c:v>1401362234</c:v>
                </c:pt>
                <c:pt idx="9">
                  <c:v>1433872538</c:v>
                </c:pt>
                <c:pt idx="10">
                  <c:v>1435655295</c:v>
                </c:pt>
                <c:pt idx="11">
                  <c:v>1437527258</c:v>
                </c:pt>
                <c:pt idx="12">
                  <c:v>1442154729</c:v>
                </c:pt>
                <c:pt idx="13">
                  <c:v>1443435772</c:v>
                </c:pt>
                <c:pt idx="14">
                  <c:v>1445715533</c:v>
                </c:pt>
              </c:numCache>
            </c:numRef>
          </c:val>
          <c:extLst>
            <c:ext xmlns:c16="http://schemas.microsoft.com/office/drawing/2014/chart" uri="{C3380CC4-5D6E-409C-BE32-E72D297353CC}">
              <c16:uniqueId val="{00000001-41FE-4981-A719-25E5641E629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ME-04: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Maine!$I$6:$I$12</c:f>
                <c:numCache>
                  <c:formatCode>General</c:formatCode>
                  <c:ptCount val="7"/>
                  <c:pt idx="0">
                    <c:v>1861873.0547200001</c:v>
                  </c:pt>
                  <c:pt idx="1">
                    <c:v>1927141.2390999999</c:v>
                  </c:pt>
                  <c:pt idx="2">
                    <c:v>1920803.0746799996</c:v>
                  </c:pt>
                  <c:pt idx="3">
                    <c:v>2325631.3943599998</c:v>
                  </c:pt>
                  <c:pt idx="4">
                    <c:v>1742151.3727199999</c:v>
                  </c:pt>
                  <c:pt idx="5">
                    <c:v>2049578.00144</c:v>
                  </c:pt>
                  <c:pt idx="6">
                    <c:v>1768337.8668799999</c:v>
                  </c:pt>
                </c:numCache>
              </c:numRef>
            </c:plus>
            <c:minus>
              <c:numRef>
                <c:f>Maine!$I$6:$I$12</c:f>
                <c:numCache>
                  <c:formatCode>General</c:formatCode>
                  <c:ptCount val="7"/>
                  <c:pt idx="0">
                    <c:v>1861873.0547200001</c:v>
                  </c:pt>
                  <c:pt idx="1">
                    <c:v>1927141.2390999999</c:v>
                  </c:pt>
                  <c:pt idx="2">
                    <c:v>1920803.0746799996</c:v>
                  </c:pt>
                  <c:pt idx="3">
                    <c:v>2325631.3943599998</c:v>
                  </c:pt>
                  <c:pt idx="4">
                    <c:v>1742151.3727199999</c:v>
                  </c:pt>
                  <c:pt idx="5">
                    <c:v>2049578.00144</c:v>
                  </c:pt>
                  <c:pt idx="6">
                    <c:v>1768337.8668799999</c:v>
                  </c:pt>
                </c:numCache>
              </c:numRef>
            </c:minus>
            <c:spPr>
              <a:noFill/>
              <a:ln w="9525" cap="flat" cmpd="sng" algn="ctr">
                <a:solidFill>
                  <a:schemeClr val="tx1">
                    <a:lumMod val="65000"/>
                    <a:lumOff val="35000"/>
                  </a:schemeClr>
                </a:solidFill>
                <a:round/>
              </a:ln>
              <a:effectLst/>
            </c:spPr>
          </c:errBars>
          <c:cat>
            <c:numRef>
              <c:f>Maine!$A$6:$A$12</c:f>
              <c:numCache>
                <c:formatCode>General</c:formatCode>
                <c:ptCount val="7"/>
                <c:pt idx="0">
                  <c:v>2003</c:v>
                </c:pt>
                <c:pt idx="1">
                  <c:v>2004</c:v>
                </c:pt>
                <c:pt idx="2">
                  <c:v>2005</c:v>
                </c:pt>
                <c:pt idx="3">
                  <c:v>2006</c:v>
                </c:pt>
                <c:pt idx="4">
                  <c:v>2007</c:v>
                </c:pt>
                <c:pt idx="5">
                  <c:v>2008</c:v>
                </c:pt>
                <c:pt idx="6">
                  <c:v>2009</c:v>
                </c:pt>
              </c:numCache>
            </c:numRef>
          </c:cat>
          <c:val>
            <c:numRef>
              <c:f>Maine!$D$6:$D$12</c:f>
              <c:numCache>
                <c:formatCode>#,##0</c:formatCode>
                <c:ptCount val="7"/>
                <c:pt idx="0">
                  <c:v>1448072</c:v>
                </c:pt>
                <c:pt idx="1">
                  <c:v>1440035</c:v>
                </c:pt>
                <c:pt idx="2">
                  <c:v>1481781</c:v>
                </c:pt>
                <c:pt idx="3">
                  <c:v>1812962</c:v>
                </c:pt>
                <c:pt idx="4">
                  <c:v>1374934</c:v>
                </c:pt>
                <c:pt idx="5">
                  <c:v>1648684</c:v>
                </c:pt>
                <c:pt idx="6">
                  <c:v>1420192</c:v>
                </c:pt>
              </c:numCache>
            </c:numRef>
          </c:val>
          <c:extLst>
            <c:ext xmlns:c16="http://schemas.microsoft.com/office/drawing/2014/chart" uri="{C3380CC4-5D6E-409C-BE32-E72D297353CC}">
              <c16:uniqueId val="{00000001-218E-4CCA-8541-B55F9B1234D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ME-09: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Maine!$I$13:$I$27</c:f>
                <c:numCache>
                  <c:formatCode>General</c:formatCode>
                  <c:ptCount val="15"/>
                  <c:pt idx="0">
                    <c:v>1831061.92032</c:v>
                  </c:pt>
                  <c:pt idx="1">
                    <c:v>1832343.5045399999</c:v>
                  </c:pt>
                  <c:pt idx="2">
                    <c:v>1853867.1543399999</c:v>
                  </c:pt>
                  <c:pt idx="3">
                    <c:v>1880663.3243399998</c:v>
                  </c:pt>
                  <c:pt idx="4">
                    <c:v>1864357.0189199999</c:v>
                  </c:pt>
                  <c:pt idx="5">
                    <c:v>1579354.14912</c:v>
                  </c:pt>
                  <c:pt idx="6">
                    <c:v>1500071.6788399999</c:v>
                  </c:pt>
                  <c:pt idx="7">
                    <c:v>1561280.3234000001</c:v>
                  </c:pt>
                  <c:pt idx="8">
                    <c:v>1514915.6268</c:v>
                  </c:pt>
                  <c:pt idx="9">
                    <c:v>1517113.6740000001</c:v>
                  </c:pt>
                  <c:pt idx="10">
                    <c:v>1551420.1836000001</c:v>
                  </c:pt>
                  <c:pt idx="11">
                    <c:v>1532718.936</c:v>
                  </c:pt>
                  <c:pt idx="12">
                    <c:v>1645037.7603200001</c:v>
                  </c:pt>
                  <c:pt idx="13">
                    <c:v>1653443.2993200002</c:v>
                  </c:pt>
                  <c:pt idx="14">
                    <c:v>1653445.9992000002</c:v>
                  </c:pt>
                </c:numCache>
              </c:numRef>
            </c:plus>
            <c:minus>
              <c:numRef>
                <c:f>Maine!$I$13:$I$27</c:f>
                <c:numCache>
                  <c:formatCode>General</c:formatCode>
                  <c:ptCount val="15"/>
                  <c:pt idx="0">
                    <c:v>1831061.92032</c:v>
                  </c:pt>
                  <c:pt idx="1">
                    <c:v>1832343.5045399999</c:v>
                  </c:pt>
                  <c:pt idx="2">
                    <c:v>1853867.1543399999</c:v>
                  </c:pt>
                  <c:pt idx="3">
                    <c:v>1880663.3243399998</c:v>
                  </c:pt>
                  <c:pt idx="4">
                    <c:v>1864357.0189199999</c:v>
                  </c:pt>
                  <c:pt idx="5">
                    <c:v>1579354.14912</c:v>
                  </c:pt>
                  <c:pt idx="6">
                    <c:v>1500071.6788399999</c:v>
                  </c:pt>
                  <c:pt idx="7">
                    <c:v>1561280.3234000001</c:v>
                  </c:pt>
                  <c:pt idx="8">
                    <c:v>1514915.6268</c:v>
                  </c:pt>
                  <c:pt idx="9">
                    <c:v>1517113.6740000001</c:v>
                  </c:pt>
                  <c:pt idx="10">
                    <c:v>1551420.1836000001</c:v>
                  </c:pt>
                  <c:pt idx="11">
                    <c:v>1532718.936</c:v>
                  </c:pt>
                  <c:pt idx="12">
                    <c:v>1645037.7603200001</c:v>
                  </c:pt>
                  <c:pt idx="13">
                    <c:v>1653443.2993200002</c:v>
                  </c:pt>
                  <c:pt idx="14">
                    <c:v>1653445.9992000002</c:v>
                  </c:pt>
                </c:numCache>
              </c:numRef>
            </c:minus>
            <c:spPr>
              <a:noFill/>
              <a:ln w="9525" cap="flat" cmpd="sng" algn="ctr">
                <a:solidFill>
                  <a:schemeClr val="tx1">
                    <a:lumMod val="65000"/>
                    <a:lumOff val="35000"/>
                  </a:schemeClr>
                </a:solidFill>
                <a:round/>
              </a:ln>
              <a:effectLst/>
            </c:spPr>
          </c:errBars>
          <c:cat>
            <c:numRef>
              <c:f>Maine!$A$13:$A$27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Maine!$D$13:$D$27</c:f>
              <c:numCache>
                <c:formatCode>#,##0</c:formatCode>
                <c:ptCount val="15"/>
                <c:pt idx="0">
                  <c:v>1468044</c:v>
                </c:pt>
                <c:pt idx="1">
                  <c:v>1466039</c:v>
                </c:pt>
                <c:pt idx="2">
                  <c:v>1482643</c:v>
                </c:pt>
                <c:pt idx="3">
                  <c:v>1511277</c:v>
                </c:pt>
                <c:pt idx="4">
                  <c:v>1488366</c:v>
                </c:pt>
                <c:pt idx="5">
                  <c:v>1269312</c:v>
                </c:pt>
                <c:pt idx="6">
                  <c:v>1033634</c:v>
                </c:pt>
                <c:pt idx="7">
                  <c:v>1086365</c:v>
                </c:pt>
                <c:pt idx="8">
                  <c:v>1024076</c:v>
                </c:pt>
                <c:pt idx="9">
                  <c:v>1015471</c:v>
                </c:pt>
                <c:pt idx="10">
                  <c:v>1041012</c:v>
                </c:pt>
                <c:pt idx="11">
                  <c:v>1013703</c:v>
                </c:pt>
                <c:pt idx="12">
                  <c:v>1146224</c:v>
                </c:pt>
                <c:pt idx="13">
                  <c:v>1145139</c:v>
                </c:pt>
                <c:pt idx="14">
                  <c:v>1144380</c:v>
                </c:pt>
              </c:numCache>
            </c:numRef>
          </c:val>
          <c:extLst>
            <c:ext xmlns:c16="http://schemas.microsoft.com/office/drawing/2014/chart" uri="{C3380CC4-5D6E-409C-BE32-E72D297353CC}">
              <c16:uniqueId val="{00000001-63B6-4A9B-8465-63CE7B92B18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ME-05: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Maine!$J$6:$J$12</c:f>
                <c:numCache>
                  <c:formatCode>General</c:formatCode>
                  <c:ptCount val="7"/>
                  <c:pt idx="0">
                    <c:v>10965306.761599999</c:v>
                  </c:pt>
                  <c:pt idx="1">
                    <c:v>10908858.045360001</c:v>
                  </c:pt>
                  <c:pt idx="2">
                    <c:v>11077750.050600002</c:v>
                  </c:pt>
                  <c:pt idx="3">
                    <c:v>10041192.6252</c:v>
                  </c:pt>
                  <c:pt idx="4">
                    <c:v>10300797.092540001</c:v>
                  </c:pt>
                  <c:pt idx="5">
                    <c:v>10601190.04362</c:v>
                  </c:pt>
                  <c:pt idx="6">
                    <c:v>10057289.42656</c:v>
                  </c:pt>
                </c:numCache>
              </c:numRef>
            </c:plus>
            <c:minus>
              <c:numRef>
                <c:f>Maine!$J$6:$J$12</c:f>
                <c:numCache>
                  <c:formatCode>General</c:formatCode>
                  <c:ptCount val="7"/>
                  <c:pt idx="0">
                    <c:v>10965306.761599999</c:v>
                  </c:pt>
                  <c:pt idx="1">
                    <c:v>10908858.045360001</c:v>
                  </c:pt>
                  <c:pt idx="2">
                    <c:v>11077750.050600002</c:v>
                  </c:pt>
                  <c:pt idx="3">
                    <c:v>10041192.6252</c:v>
                  </c:pt>
                  <c:pt idx="4">
                    <c:v>10300797.092540001</c:v>
                  </c:pt>
                  <c:pt idx="5">
                    <c:v>10601190.04362</c:v>
                  </c:pt>
                  <c:pt idx="6">
                    <c:v>10057289.42656</c:v>
                  </c:pt>
                </c:numCache>
              </c:numRef>
            </c:minus>
            <c:spPr>
              <a:noFill/>
              <a:ln w="9525" cap="flat" cmpd="sng" algn="ctr">
                <a:solidFill>
                  <a:schemeClr val="tx1">
                    <a:lumMod val="65000"/>
                    <a:lumOff val="35000"/>
                  </a:schemeClr>
                </a:solidFill>
                <a:round/>
              </a:ln>
              <a:effectLst/>
            </c:spPr>
          </c:errBars>
          <c:cat>
            <c:numRef>
              <c:f>Maine!$A$6:$A$12</c:f>
              <c:numCache>
                <c:formatCode>General</c:formatCode>
                <c:ptCount val="7"/>
                <c:pt idx="0">
                  <c:v>2003</c:v>
                </c:pt>
                <c:pt idx="1">
                  <c:v>2004</c:v>
                </c:pt>
                <c:pt idx="2">
                  <c:v>2005</c:v>
                </c:pt>
                <c:pt idx="3">
                  <c:v>2006</c:v>
                </c:pt>
                <c:pt idx="4">
                  <c:v>2007</c:v>
                </c:pt>
                <c:pt idx="5">
                  <c:v>2008</c:v>
                </c:pt>
                <c:pt idx="6">
                  <c:v>2009</c:v>
                </c:pt>
              </c:numCache>
            </c:numRef>
          </c:cat>
          <c:val>
            <c:numRef>
              <c:f>Maine!$E$6:$E$12</c:f>
              <c:numCache>
                <c:formatCode>#,##0</c:formatCode>
                <c:ptCount val="7"/>
                <c:pt idx="0">
                  <c:v>60011530</c:v>
                </c:pt>
                <c:pt idx="1">
                  <c:v>58915846</c:v>
                </c:pt>
                <c:pt idx="2">
                  <c:v>60474670</c:v>
                </c:pt>
                <c:pt idx="3">
                  <c:v>66147514</c:v>
                </c:pt>
                <c:pt idx="4">
                  <c:v>69949729</c:v>
                </c:pt>
                <c:pt idx="5">
                  <c:v>69643871</c:v>
                </c:pt>
                <c:pt idx="6">
                  <c:v>67335896</c:v>
                </c:pt>
              </c:numCache>
            </c:numRef>
          </c:val>
          <c:extLst>
            <c:ext xmlns:c16="http://schemas.microsoft.com/office/drawing/2014/chart" uri="{C3380CC4-5D6E-409C-BE32-E72D297353CC}">
              <c16:uniqueId val="{00000001-7C7D-42A2-9DD3-4042D43A240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AZ-08: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Arizona!$H$11:$H$24</c:f>
                <c:numCache>
                  <c:formatCode>General</c:formatCode>
                  <c:ptCount val="14"/>
                  <c:pt idx="0">
                    <c:v>19198435.1763</c:v>
                  </c:pt>
                  <c:pt idx="1">
                    <c:v>19224821.812800001</c:v>
                  </c:pt>
                  <c:pt idx="2">
                    <c:v>19254581.14906</c:v>
                  </c:pt>
                  <c:pt idx="3">
                    <c:v>19238037.180179998</c:v>
                  </c:pt>
                  <c:pt idx="4">
                    <c:v>19113693.053520001</c:v>
                  </c:pt>
                  <c:pt idx="5">
                    <c:v>18976826.387479998</c:v>
                  </c:pt>
                  <c:pt idx="6">
                    <c:v>18876095.773359999</c:v>
                  </c:pt>
                  <c:pt idx="7">
                    <c:v>18796056.429480001</c:v>
                  </c:pt>
                  <c:pt idx="8">
                    <c:v>18720746.999039996</c:v>
                  </c:pt>
                  <c:pt idx="9">
                    <c:v>15140276.05398</c:v>
                  </c:pt>
                  <c:pt idx="10">
                    <c:v>15069910.370300002</c:v>
                  </c:pt>
                  <c:pt idx="11">
                    <c:v>15074017.761359999</c:v>
                  </c:pt>
                  <c:pt idx="12">
                    <c:v>15023179.3698</c:v>
                  </c:pt>
                  <c:pt idx="13">
                    <c:v>15085636.325759999</c:v>
                  </c:pt>
                </c:numCache>
              </c:numRef>
            </c:plus>
            <c:minus>
              <c:numRef>
                <c:f>Arizona!$H$11:$H$24</c:f>
                <c:numCache>
                  <c:formatCode>General</c:formatCode>
                  <c:ptCount val="14"/>
                  <c:pt idx="0">
                    <c:v>19198435.1763</c:v>
                  </c:pt>
                  <c:pt idx="1">
                    <c:v>19224821.812800001</c:v>
                  </c:pt>
                  <c:pt idx="2">
                    <c:v>19254581.14906</c:v>
                  </c:pt>
                  <c:pt idx="3">
                    <c:v>19238037.180179998</c:v>
                  </c:pt>
                  <c:pt idx="4">
                    <c:v>19113693.053520001</c:v>
                  </c:pt>
                  <c:pt idx="5">
                    <c:v>18976826.387479998</c:v>
                  </c:pt>
                  <c:pt idx="6">
                    <c:v>18876095.773359999</c:v>
                  </c:pt>
                  <c:pt idx="7">
                    <c:v>18796056.429480001</c:v>
                  </c:pt>
                  <c:pt idx="8">
                    <c:v>18720746.999039996</c:v>
                  </c:pt>
                  <c:pt idx="9">
                    <c:v>15140276.05398</c:v>
                  </c:pt>
                  <c:pt idx="10">
                    <c:v>15069910.370300002</c:v>
                  </c:pt>
                  <c:pt idx="11">
                    <c:v>15074017.761359999</c:v>
                  </c:pt>
                  <c:pt idx="12">
                    <c:v>15023179.3698</c:v>
                  </c:pt>
                  <c:pt idx="13">
                    <c:v>15085636.325759999</c:v>
                  </c:pt>
                </c:numCache>
              </c:numRef>
            </c:minus>
            <c:spPr>
              <a:noFill/>
              <a:ln w="9525" cap="flat" cmpd="sng" algn="ctr">
                <a:solidFill>
                  <a:schemeClr val="tx1">
                    <a:lumMod val="65000"/>
                    <a:lumOff val="35000"/>
                  </a:schemeClr>
                </a:solidFill>
                <a:round/>
              </a:ln>
              <a:effectLst/>
            </c:spPr>
          </c:errBars>
          <c:cat>
            <c:numRef>
              <c:f>Arizona!$A$11:$A$24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Arizona!$C$11:$C$24</c:f>
              <c:numCache>
                <c:formatCode>#,##0</c:formatCode>
                <c:ptCount val="14"/>
                <c:pt idx="0">
                  <c:v>341002401</c:v>
                </c:pt>
                <c:pt idx="1">
                  <c:v>342810660</c:v>
                </c:pt>
                <c:pt idx="2">
                  <c:v>343709053</c:v>
                </c:pt>
                <c:pt idx="3">
                  <c:v>346132371</c:v>
                </c:pt>
                <c:pt idx="4">
                  <c:v>343524318</c:v>
                </c:pt>
                <c:pt idx="5">
                  <c:v>341064457</c:v>
                </c:pt>
                <c:pt idx="6">
                  <c:v>333735781</c:v>
                </c:pt>
                <c:pt idx="7">
                  <c:v>339769639</c:v>
                </c:pt>
                <c:pt idx="8">
                  <c:v>340129851</c:v>
                </c:pt>
                <c:pt idx="9">
                  <c:v>329279601</c:v>
                </c:pt>
                <c:pt idx="10">
                  <c:v>328606855</c:v>
                </c:pt>
                <c:pt idx="11">
                  <c:v>328839829</c:v>
                </c:pt>
                <c:pt idx="12">
                  <c:v>329166945</c:v>
                </c:pt>
                <c:pt idx="13">
                  <c:v>329668626</c:v>
                </c:pt>
              </c:numCache>
            </c:numRef>
          </c:val>
          <c:extLst>
            <c:ext xmlns:c16="http://schemas.microsoft.com/office/drawing/2014/chart" uri="{C3380CC4-5D6E-409C-BE32-E72D297353CC}">
              <c16:uniqueId val="{00000001-B0AC-43BE-894C-FB2DBB672A4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ME-10: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Maine!$J$13:$J$27</c:f>
                <c:numCache>
                  <c:formatCode>General</c:formatCode>
                  <c:ptCount val="15"/>
                  <c:pt idx="0">
                    <c:v>10262959.110239999</c:v>
                  </c:pt>
                  <c:pt idx="1">
                    <c:v>10363208.636</c:v>
                  </c:pt>
                  <c:pt idx="2">
                    <c:v>10583989.427280001</c:v>
                  </c:pt>
                  <c:pt idx="3">
                    <c:v>10603449.92234</c:v>
                  </c:pt>
                  <c:pt idx="4">
                    <c:v>10975527.02448</c:v>
                  </c:pt>
                  <c:pt idx="5">
                    <c:v>12791634.236400001</c:v>
                  </c:pt>
                  <c:pt idx="6">
                    <c:v>12958909.75904</c:v>
                  </c:pt>
                  <c:pt idx="7">
                    <c:v>13149713.049420001</c:v>
                  </c:pt>
                  <c:pt idx="8">
                    <c:v>13119044.047499999</c:v>
                  </c:pt>
                  <c:pt idx="9">
                    <c:v>11160385.99818</c:v>
                  </c:pt>
                  <c:pt idx="10">
                    <c:v>11236193.7192</c:v>
                  </c:pt>
                  <c:pt idx="11">
                    <c:v>11242243.06672</c:v>
                  </c:pt>
                  <c:pt idx="12">
                    <c:v>11228283.185539998</c:v>
                  </c:pt>
                  <c:pt idx="13">
                    <c:v>11434036.302000001</c:v>
                  </c:pt>
                  <c:pt idx="14">
                    <c:v>11466024.80628</c:v>
                  </c:pt>
                </c:numCache>
              </c:numRef>
            </c:plus>
            <c:minus>
              <c:numRef>
                <c:f>Maine!$J$13:$J$27</c:f>
                <c:numCache>
                  <c:formatCode>General</c:formatCode>
                  <c:ptCount val="15"/>
                  <c:pt idx="0">
                    <c:v>10262959.110239999</c:v>
                  </c:pt>
                  <c:pt idx="1">
                    <c:v>10363208.636</c:v>
                  </c:pt>
                  <c:pt idx="2">
                    <c:v>10583989.427280001</c:v>
                  </c:pt>
                  <c:pt idx="3">
                    <c:v>10603449.92234</c:v>
                  </c:pt>
                  <c:pt idx="4">
                    <c:v>10975527.02448</c:v>
                  </c:pt>
                  <c:pt idx="5">
                    <c:v>12791634.236400001</c:v>
                  </c:pt>
                  <c:pt idx="6">
                    <c:v>12958909.75904</c:v>
                  </c:pt>
                  <c:pt idx="7">
                    <c:v>13149713.049420001</c:v>
                  </c:pt>
                  <c:pt idx="8">
                    <c:v>13119044.047499999</c:v>
                  </c:pt>
                  <c:pt idx="9">
                    <c:v>11160385.99818</c:v>
                  </c:pt>
                  <c:pt idx="10">
                    <c:v>11236193.7192</c:v>
                  </c:pt>
                  <c:pt idx="11">
                    <c:v>11242243.06672</c:v>
                  </c:pt>
                  <c:pt idx="12">
                    <c:v>11228283.185539998</c:v>
                  </c:pt>
                  <c:pt idx="13">
                    <c:v>11434036.302000001</c:v>
                  </c:pt>
                  <c:pt idx="14">
                    <c:v>11466024.80628</c:v>
                  </c:pt>
                </c:numCache>
              </c:numRef>
            </c:minus>
            <c:spPr>
              <a:noFill/>
              <a:ln w="9525" cap="flat" cmpd="sng" algn="ctr">
                <a:solidFill>
                  <a:schemeClr val="tx1">
                    <a:lumMod val="65000"/>
                    <a:lumOff val="35000"/>
                  </a:schemeClr>
                </a:solidFill>
                <a:round/>
              </a:ln>
              <a:effectLst/>
            </c:spPr>
          </c:errBars>
          <c:cat>
            <c:numRef>
              <c:f>Maine!$A$13:$A$27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Maine!$E$13:$E$27</c:f>
              <c:numCache>
                <c:formatCode>#,##0</c:formatCode>
                <c:ptCount val="15"/>
                <c:pt idx="0">
                  <c:v>69381822</c:v>
                </c:pt>
                <c:pt idx="1">
                  <c:v>70059550</c:v>
                </c:pt>
                <c:pt idx="2">
                  <c:v>71678108</c:v>
                </c:pt>
                <c:pt idx="3">
                  <c:v>73339673</c:v>
                </c:pt>
                <c:pt idx="4">
                  <c:v>74785548</c:v>
                </c:pt>
                <c:pt idx="5">
                  <c:v>89302110</c:v>
                </c:pt>
                <c:pt idx="6">
                  <c:v>91105946</c:v>
                </c:pt>
                <c:pt idx="7">
                  <c:v>92434367</c:v>
                </c:pt>
                <c:pt idx="8">
                  <c:v>92063467</c:v>
                </c:pt>
                <c:pt idx="9">
                  <c:v>80163669</c:v>
                </c:pt>
                <c:pt idx="10">
                  <c:v>82135919</c:v>
                </c:pt>
                <c:pt idx="11">
                  <c:v>82882948</c:v>
                </c:pt>
                <c:pt idx="12">
                  <c:v>81281911</c:v>
                </c:pt>
                <c:pt idx="13">
                  <c:v>82975590</c:v>
                </c:pt>
                <c:pt idx="14">
                  <c:v>83535078</c:v>
                </c:pt>
              </c:numCache>
            </c:numRef>
          </c:val>
          <c:extLst>
            <c:ext xmlns:c16="http://schemas.microsoft.com/office/drawing/2014/chart" uri="{C3380CC4-5D6E-409C-BE32-E72D297353CC}">
              <c16:uniqueId val="{00000001-9FD4-421C-B0AB-F99EA4CD88F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Maine!$H$6:$H$12</c:f>
                <c:numCache>
                  <c:formatCode>General</c:formatCode>
                  <c:ptCount val="7"/>
                  <c:pt idx="0">
                    <c:v>2985121.7396</c:v>
                  </c:pt>
                  <c:pt idx="1">
                    <c:v>3064620.0748799997</c:v>
                  </c:pt>
                  <c:pt idx="2">
                    <c:v>2959803.0262199999</c:v>
                  </c:pt>
                  <c:pt idx="3">
                    <c:v>2060986.00428</c:v>
                  </c:pt>
                  <c:pt idx="4">
                    <c:v>2092911.6015000001</c:v>
                  </c:pt>
                  <c:pt idx="5">
                    <c:v>2204915.8235800001</c:v>
                  </c:pt>
                  <c:pt idx="6">
                    <c:v>2352693.0906199999</c:v>
                  </c:pt>
                </c:numCache>
              </c:numRef>
            </c:plus>
            <c:minus>
              <c:numRef>
                <c:f>Maine!$H$6:$H$12</c:f>
                <c:numCache>
                  <c:formatCode>General</c:formatCode>
                  <c:ptCount val="7"/>
                  <c:pt idx="0">
                    <c:v>2985121.7396</c:v>
                  </c:pt>
                  <c:pt idx="1">
                    <c:v>3064620.0748799997</c:v>
                  </c:pt>
                  <c:pt idx="2">
                    <c:v>2959803.0262199999</c:v>
                  </c:pt>
                  <c:pt idx="3">
                    <c:v>2060986.00428</c:v>
                  </c:pt>
                  <c:pt idx="4">
                    <c:v>2092911.6015000001</c:v>
                  </c:pt>
                  <c:pt idx="5">
                    <c:v>2204915.8235800001</c:v>
                  </c:pt>
                  <c:pt idx="6">
                    <c:v>2352693.0906199999</c:v>
                  </c:pt>
                </c:numCache>
              </c:numRef>
            </c:minus>
            <c:spPr>
              <a:noFill/>
              <a:ln w="9525" cap="flat" cmpd="sng" algn="ctr">
                <a:solidFill>
                  <a:schemeClr val="tx1">
                    <a:lumMod val="65000"/>
                    <a:lumOff val="35000"/>
                  </a:schemeClr>
                </a:solidFill>
                <a:round/>
              </a:ln>
              <a:effectLst/>
            </c:spPr>
          </c:errBars>
          <c:cat>
            <c:numRef>
              <c:f>Maine!$A$6:$A$12</c:f>
              <c:numCache>
                <c:formatCode>General</c:formatCode>
                <c:ptCount val="7"/>
                <c:pt idx="0">
                  <c:v>2003</c:v>
                </c:pt>
                <c:pt idx="1">
                  <c:v>2004</c:v>
                </c:pt>
                <c:pt idx="2">
                  <c:v>2005</c:v>
                </c:pt>
                <c:pt idx="3">
                  <c:v>2006</c:v>
                </c:pt>
                <c:pt idx="4">
                  <c:v>2007</c:v>
                </c:pt>
                <c:pt idx="5">
                  <c:v>2008</c:v>
                </c:pt>
                <c:pt idx="6">
                  <c:v>2009</c:v>
                </c:pt>
              </c:numCache>
            </c:numRef>
          </c:cat>
          <c:val>
            <c:numRef>
              <c:f>Maine!$C$6:$C$12</c:f>
              <c:numCache>
                <c:formatCode>#,##0</c:formatCode>
                <c:ptCount val="7"/>
                <c:pt idx="0">
                  <c:v>3342053</c:v>
                </c:pt>
                <c:pt idx="1">
                  <c:v>3576153</c:v>
                </c:pt>
                <c:pt idx="2">
                  <c:v>3309483</c:v>
                </c:pt>
                <c:pt idx="3">
                  <c:v>3900723</c:v>
                </c:pt>
                <c:pt idx="4">
                  <c:v>3984525</c:v>
                </c:pt>
                <c:pt idx="5">
                  <c:v>4311023</c:v>
                </c:pt>
                <c:pt idx="6">
                  <c:v>4597079</c:v>
                </c:pt>
              </c:numCache>
            </c:numRef>
          </c:val>
          <c:extLst>
            <c:ext xmlns:c16="http://schemas.microsoft.com/office/drawing/2014/chart" uri="{C3380CC4-5D6E-409C-BE32-E72D297353CC}">
              <c16:uniqueId val="{00000001-D51C-4A83-BC4A-B5EC09DA4AF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ME-08: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Maine!$H$13:$H$27</c:f>
                <c:numCache>
                  <c:formatCode>General</c:formatCode>
                  <c:ptCount val="15"/>
                  <c:pt idx="0">
                    <c:v>2346049.5134399999</c:v>
                  </c:pt>
                  <c:pt idx="1">
                    <c:v>1830538.72272</c:v>
                  </c:pt>
                  <c:pt idx="2">
                    <c:v>1546423.8066</c:v>
                  </c:pt>
                  <c:pt idx="3">
                    <c:v>1195240.02948</c:v>
                  </c:pt>
                  <c:pt idx="4">
                    <c:v>1705458.5166200004</c:v>
                  </c:pt>
                  <c:pt idx="5">
                    <c:v>1208991.2754200001</c:v>
                  </c:pt>
                  <c:pt idx="6">
                    <c:v>1180331.4096000001</c:v>
                  </c:pt>
                  <c:pt idx="7">
                    <c:v>1185279.66738</c:v>
                  </c:pt>
                  <c:pt idx="8">
                    <c:v>1160385.82008</c:v>
                  </c:pt>
                  <c:pt idx="9">
                    <c:v>1201448.19942</c:v>
                  </c:pt>
                  <c:pt idx="10">
                    <c:v>1225549.1257199999</c:v>
                  </c:pt>
                  <c:pt idx="11">
                    <c:v>1228819.0642200001</c:v>
                  </c:pt>
                  <c:pt idx="12">
                    <c:v>1202082.88686</c:v>
                  </c:pt>
                  <c:pt idx="13">
                    <c:v>1212084.9312</c:v>
                  </c:pt>
                  <c:pt idx="14">
                    <c:v>1202020.9063200001</c:v>
                  </c:pt>
                </c:numCache>
              </c:numRef>
            </c:plus>
            <c:minus>
              <c:numRef>
                <c:f>Maine!$H$13:$H$27</c:f>
                <c:numCache>
                  <c:formatCode>General</c:formatCode>
                  <c:ptCount val="15"/>
                  <c:pt idx="0">
                    <c:v>2346049.5134399999</c:v>
                  </c:pt>
                  <c:pt idx="1">
                    <c:v>1830538.72272</c:v>
                  </c:pt>
                  <c:pt idx="2">
                    <c:v>1546423.8066</c:v>
                  </c:pt>
                  <c:pt idx="3">
                    <c:v>1195240.02948</c:v>
                  </c:pt>
                  <c:pt idx="4">
                    <c:v>1705458.5166200004</c:v>
                  </c:pt>
                  <c:pt idx="5">
                    <c:v>1208991.2754200001</c:v>
                  </c:pt>
                  <c:pt idx="6">
                    <c:v>1180331.4096000001</c:v>
                  </c:pt>
                  <c:pt idx="7">
                    <c:v>1185279.66738</c:v>
                  </c:pt>
                  <c:pt idx="8">
                    <c:v>1160385.82008</c:v>
                  </c:pt>
                  <c:pt idx="9">
                    <c:v>1201448.19942</c:v>
                  </c:pt>
                  <c:pt idx="10">
                    <c:v>1225549.1257199999</c:v>
                  </c:pt>
                  <c:pt idx="11">
                    <c:v>1228819.0642200001</c:v>
                  </c:pt>
                  <c:pt idx="12">
                    <c:v>1202082.88686</c:v>
                  </c:pt>
                  <c:pt idx="13">
                    <c:v>1212084.9312</c:v>
                  </c:pt>
                  <c:pt idx="14">
                    <c:v>1202020.9063200001</c:v>
                  </c:pt>
                </c:numCache>
              </c:numRef>
            </c:minus>
            <c:spPr>
              <a:noFill/>
              <a:ln w="9525" cap="flat" cmpd="sng" algn="ctr">
                <a:solidFill>
                  <a:schemeClr val="tx1">
                    <a:lumMod val="65000"/>
                    <a:lumOff val="35000"/>
                  </a:schemeClr>
                </a:solidFill>
                <a:round/>
              </a:ln>
              <a:effectLst/>
            </c:spPr>
          </c:errBars>
          <c:cat>
            <c:numRef>
              <c:f>Maine!$A$13:$A$27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Maine!$C$13:$C$27</c:f>
              <c:numCache>
                <c:formatCode>#,##0</c:formatCode>
                <c:ptCount val="15"/>
                <c:pt idx="0">
                  <c:v>4584456</c:v>
                </c:pt>
                <c:pt idx="1">
                  <c:v>4574517</c:v>
                </c:pt>
                <c:pt idx="2">
                  <c:v>4626410</c:v>
                </c:pt>
                <c:pt idx="3">
                  <c:v>4962797</c:v>
                </c:pt>
                <c:pt idx="4">
                  <c:v>5106469</c:v>
                </c:pt>
                <c:pt idx="5">
                  <c:v>5114609</c:v>
                </c:pt>
                <c:pt idx="6">
                  <c:v>5149788</c:v>
                </c:pt>
                <c:pt idx="7">
                  <c:v>5180871</c:v>
                </c:pt>
                <c:pt idx="8">
                  <c:v>5233092</c:v>
                </c:pt>
                <c:pt idx="9">
                  <c:v>5395887</c:v>
                </c:pt>
                <c:pt idx="10">
                  <c:v>5451246</c:v>
                </c:pt>
                <c:pt idx="11">
                  <c:v>5474557</c:v>
                </c:pt>
                <c:pt idx="12">
                  <c:v>5427991</c:v>
                </c:pt>
                <c:pt idx="13">
                  <c:v>5498480</c:v>
                </c:pt>
                <c:pt idx="14">
                  <c:v>5426241</c:v>
                </c:pt>
              </c:numCache>
            </c:numRef>
          </c:val>
          <c:extLst>
            <c:ext xmlns:c16="http://schemas.microsoft.com/office/drawing/2014/chart" uri="{C3380CC4-5D6E-409C-BE32-E72D297353CC}">
              <c16:uniqueId val="{00000001-C81F-4E9B-B67C-7095E43FF64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Maryland!$G$6:$G$11</c:f>
                <c:numCache>
                  <c:formatCode>General</c:formatCode>
                  <c:ptCount val="6"/>
                  <c:pt idx="0">
                    <c:v>44032810.28802</c:v>
                  </c:pt>
                  <c:pt idx="1">
                    <c:v>32352082.611839999</c:v>
                  </c:pt>
                  <c:pt idx="2">
                    <c:v>17891218.270979997</c:v>
                  </c:pt>
                  <c:pt idx="3">
                    <c:v>13903968.32244</c:v>
                  </c:pt>
                  <c:pt idx="4">
                    <c:v>12873208.21776</c:v>
                  </c:pt>
                  <c:pt idx="5">
                    <c:v>17726652.229999997</c:v>
                  </c:pt>
                </c:numCache>
              </c:numRef>
            </c:plus>
            <c:minus>
              <c:numRef>
                <c:f>Maryland!$G$6:$G$11</c:f>
                <c:numCache>
                  <c:formatCode>General</c:formatCode>
                  <c:ptCount val="6"/>
                  <c:pt idx="0">
                    <c:v>44032810.28802</c:v>
                  </c:pt>
                  <c:pt idx="1">
                    <c:v>32352082.611839999</c:v>
                  </c:pt>
                  <c:pt idx="2">
                    <c:v>17891218.270979997</c:v>
                  </c:pt>
                  <c:pt idx="3">
                    <c:v>13903968.32244</c:v>
                  </c:pt>
                  <c:pt idx="4">
                    <c:v>12873208.21776</c:v>
                  </c:pt>
                  <c:pt idx="5">
                    <c:v>17726652.229999997</c:v>
                  </c:pt>
                </c:numCache>
              </c:numRef>
            </c:minus>
            <c:spPr>
              <a:noFill/>
              <a:ln w="9525" cap="flat" cmpd="sng" algn="ctr">
                <a:solidFill>
                  <a:schemeClr val="tx1">
                    <a:lumMod val="65000"/>
                    <a:lumOff val="35000"/>
                  </a:schemeClr>
                </a:solidFill>
                <a:round/>
              </a:ln>
              <a:effectLst/>
            </c:spPr>
          </c:errBars>
          <c:cat>
            <c:numRef>
              <c:f>Maryland!$A$7:$A$11</c:f>
              <c:numCache>
                <c:formatCode>General</c:formatCode>
                <c:ptCount val="5"/>
                <c:pt idx="0">
                  <c:v>2005</c:v>
                </c:pt>
                <c:pt idx="1">
                  <c:v>2006</c:v>
                </c:pt>
                <c:pt idx="2">
                  <c:v>2007</c:v>
                </c:pt>
                <c:pt idx="3">
                  <c:v>2008</c:v>
                </c:pt>
                <c:pt idx="4">
                  <c:v>2009</c:v>
                </c:pt>
              </c:numCache>
            </c:numRef>
          </c:cat>
          <c:val>
            <c:numRef>
              <c:f>Maryland!$B$6:$B$11</c:f>
              <c:numCache>
                <c:formatCode>#,##0</c:formatCode>
                <c:ptCount val="6"/>
                <c:pt idx="0">
                  <c:v>199912877</c:v>
                </c:pt>
                <c:pt idx="1">
                  <c:v>230460768</c:v>
                </c:pt>
                <c:pt idx="2">
                  <c:v>212535261</c:v>
                </c:pt>
                <c:pt idx="3">
                  <c:v>216101466</c:v>
                </c:pt>
                <c:pt idx="4">
                  <c:v>221646147</c:v>
                </c:pt>
                <c:pt idx="5">
                  <c:v>218308525</c:v>
                </c:pt>
              </c:numCache>
            </c:numRef>
          </c:val>
          <c:extLst>
            <c:ext xmlns:c16="http://schemas.microsoft.com/office/drawing/2014/chart" uri="{C3380CC4-5D6E-409C-BE32-E72D297353CC}">
              <c16:uniqueId val="{00000001-CC87-48EE-AF80-5613779B681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MD-02: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Maryland!$K$6:$K$11</c:f>
                <c:numCache>
                  <c:formatCode>General</c:formatCode>
                  <c:ptCount val="6"/>
                  <c:pt idx="0">
                    <c:v>42354855.210639998</c:v>
                  </c:pt>
                  <c:pt idx="1">
                    <c:v>30567441.246720001</c:v>
                  </c:pt>
                  <c:pt idx="2">
                    <c:v>19061529.75096</c:v>
                  </c:pt>
                  <c:pt idx="3">
                    <c:v>13628349.10684</c:v>
                  </c:pt>
                  <c:pt idx="4">
                    <c:v>11962854.026759999</c:v>
                  </c:pt>
                  <c:pt idx="5">
                    <c:v>16725330.956519999</c:v>
                  </c:pt>
                </c:numCache>
              </c:numRef>
            </c:plus>
            <c:minus>
              <c:numRef>
                <c:f>Maryland!$K$6:$K$11</c:f>
                <c:numCache>
                  <c:formatCode>General</c:formatCode>
                  <c:ptCount val="6"/>
                  <c:pt idx="0">
                    <c:v>42354855.210639998</c:v>
                  </c:pt>
                  <c:pt idx="1">
                    <c:v>30567441.246720001</c:v>
                  </c:pt>
                  <c:pt idx="2">
                    <c:v>19061529.75096</c:v>
                  </c:pt>
                  <c:pt idx="3">
                    <c:v>13628349.10684</c:v>
                  </c:pt>
                  <c:pt idx="4">
                    <c:v>11962854.026759999</c:v>
                  </c:pt>
                  <c:pt idx="5">
                    <c:v>16725330.956519999</c:v>
                  </c:pt>
                </c:numCache>
              </c:numRef>
            </c:minus>
            <c:spPr>
              <a:noFill/>
              <a:ln w="9525" cap="flat" cmpd="sng" algn="ctr">
                <a:solidFill>
                  <a:schemeClr val="tx1">
                    <a:lumMod val="65000"/>
                    <a:lumOff val="35000"/>
                  </a:schemeClr>
                </a:solidFill>
                <a:round/>
              </a:ln>
              <a:effectLst/>
            </c:spPr>
          </c:errBars>
          <c:cat>
            <c:numRef>
              <c:f>Maryland!$A$7:$A$11</c:f>
              <c:numCache>
                <c:formatCode>General</c:formatCode>
                <c:ptCount val="5"/>
                <c:pt idx="0">
                  <c:v>2005</c:v>
                </c:pt>
                <c:pt idx="1">
                  <c:v>2006</c:v>
                </c:pt>
                <c:pt idx="2">
                  <c:v>2007</c:v>
                </c:pt>
                <c:pt idx="3">
                  <c:v>2008</c:v>
                </c:pt>
                <c:pt idx="4">
                  <c:v>2009</c:v>
                </c:pt>
              </c:numCache>
            </c:numRef>
          </c:cat>
          <c:val>
            <c:numRef>
              <c:f>Maryland!$F$6:$F$11</c:f>
              <c:numCache>
                <c:formatCode>#,##0</c:formatCode>
                <c:ptCount val="6"/>
                <c:pt idx="0">
                  <c:v>151570481</c:v>
                </c:pt>
                <c:pt idx="1">
                  <c:v>176935872</c:v>
                </c:pt>
                <c:pt idx="2">
                  <c:v>169526234</c:v>
                </c:pt>
                <c:pt idx="3">
                  <c:v>182099801</c:v>
                </c:pt>
                <c:pt idx="4">
                  <c:v>184441166</c:v>
                </c:pt>
                <c:pt idx="5">
                  <c:v>181245459</c:v>
                </c:pt>
              </c:numCache>
            </c:numRef>
          </c:val>
          <c:extLst>
            <c:ext xmlns:c16="http://schemas.microsoft.com/office/drawing/2014/chart" uri="{C3380CC4-5D6E-409C-BE32-E72D297353CC}">
              <c16:uniqueId val="{00000001-56FE-44F2-BF3C-D89D129095F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MD-06: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Maryland!$G$12:$G$26</c:f>
                <c:numCache>
                  <c:formatCode>General</c:formatCode>
                  <c:ptCount val="15"/>
                  <c:pt idx="0">
                    <c:v>12360927.118720001</c:v>
                  </c:pt>
                  <c:pt idx="1">
                    <c:v>12575498.659539999</c:v>
                  </c:pt>
                  <c:pt idx="2">
                    <c:v>13024506.10816</c:v>
                  </c:pt>
                  <c:pt idx="3">
                    <c:v>12650792.130080001</c:v>
                  </c:pt>
                  <c:pt idx="4">
                    <c:v>12584492.583000002</c:v>
                  </c:pt>
                  <c:pt idx="5">
                    <c:v>12869803.8324</c:v>
                  </c:pt>
                  <c:pt idx="6">
                    <c:v>13186277.453439999</c:v>
                  </c:pt>
                  <c:pt idx="7">
                    <c:v>12802057.168899998</c:v>
                  </c:pt>
                  <c:pt idx="8">
                    <c:v>13204552.555440001</c:v>
                  </c:pt>
                  <c:pt idx="9">
                    <c:v>13780099.721600002</c:v>
                  </c:pt>
                  <c:pt idx="10">
                    <c:v>13593643.693999998</c:v>
                  </c:pt>
                  <c:pt idx="11">
                    <c:v>13852403.4723</c:v>
                  </c:pt>
                  <c:pt idx="12">
                    <c:v>13768991.271000002</c:v>
                  </c:pt>
                  <c:pt idx="13">
                    <c:v>13810454.91976</c:v>
                  </c:pt>
                  <c:pt idx="14">
                    <c:v>14047815.52128</c:v>
                  </c:pt>
                </c:numCache>
              </c:numRef>
            </c:plus>
            <c:minus>
              <c:numRef>
                <c:f>Maryland!$G$12:$G$26</c:f>
                <c:numCache>
                  <c:formatCode>General</c:formatCode>
                  <c:ptCount val="15"/>
                  <c:pt idx="0">
                    <c:v>12360927.118720001</c:v>
                  </c:pt>
                  <c:pt idx="1">
                    <c:v>12575498.659539999</c:v>
                  </c:pt>
                  <c:pt idx="2">
                    <c:v>13024506.10816</c:v>
                  </c:pt>
                  <c:pt idx="3">
                    <c:v>12650792.130080001</c:v>
                  </c:pt>
                  <c:pt idx="4">
                    <c:v>12584492.583000002</c:v>
                  </c:pt>
                  <c:pt idx="5">
                    <c:v>12869803.8324</c:v>
                  </c:pt>
                  <c:pt idx="6">
                    <c:v>13186277.453439999</c:v>
                  </c:pt>
                  <c:pt idx="7">
                    <c:v>12802057.168899998</c:v>
                  </c:pt>
                  <c:pt idx="8">
                    <c:v>13204552.555440001</c:v>
                  </c:pt>
                  <c:pt idx="9">
                    <c:v>13780099.721600002</c:v>
                  </c:pt>
                  <c:pt idx="10">
                    <c:v>13593643.693999998</c:v>
                  </c:pt>
                  <c:pt idx="11">
                    <c:v>13852403.4723</c:v>
                  </c:pt>
                  <c:pt idx="12">
                    <c:v>13768991.271000002</c:v>
                  </c:pt>
                  <c:pt idx="13">
                    <c:v>13810454.91976</c:v>
                  </c:pt>
                  <c:pt idx="14">
                    <c:v>14047815.52128</c:v>
                  </c:pt>
                </c:numCache>
              </c:numRef>
            </c:minus>
            <c:spPr>
              <a:noFill/>
              <a:ln w="9525" cap="flat" cmpd="sng" algn="ctr">
                <a:solidFill>
                  <a:schemeClr val="tx1">
                    <a:lumMod val="65000"/>
                    <a:lumOff val="35000"/>
                  </a:schemeClr>
                </a:solidFill>
                <a:round/>
              </a:ln>
              <a:effectLst/>
            </c:spPr>
          </c:errBars>
          <c:cat>
            <c:numRef>
              <c:f>Maryland!$A$12:$A$26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Maryland!$B$12:$B$26</c:f>
              <c:numCache>
                <c:formatCode>#,##0</c:formatCode>
                <c:ptCount val="15"/>
                <c:pt idx="0">
                  <c:v>221363308</c:v>
                </c:pt>
                <c:pt idx="1">
                  <c:v>218400463</c:v>
                </c:pt>
                <c:pt idx="2">
                  <c:v>219341632</c:v>
                </c:pt>
                <c:pt idx="3">
                  <c:v>223196756</c:v>
                </c:pt>
                <c:pt idx="4">
                  <c:v>222734382</c:v>
                </c:pt>
                <c:pt idx="5">
                  <c:v>224368965</c:v>
                </c:pt>
                <c:pt idx="6">
                  <c:v>226412731</c:v>
                </c:pt>
                <c:pt idx="7">
                  <c:v>227390003</c:v>
                </c:pt>
                <c:pt idx="8">
                  <c:v>225026458</c:v>
                </c:pt>
                <c:pt idx="9">
                  <c:v>226646377</c:v>
                </c:pt>
                <c:pt idx="10">
                  <c:v>228926300</c:v>
                </c:pt>
                <c:pt idx="11">
                  <c:v>232033559</c:v>
                </c:pt>
                <c:pt idx="12">
                  <c:v>231411618</c:v>
                </c:pt>
                <c:pt idx="13">
                  <c:v>228045821</c:v>
                </c:pt>
                <c:pt idx="14">
                  <c:v>230443168</c:v>
                </c:pt>
              </c:numCache>
            </c:numRef>
          </c:val>
          <c:extLst>
            <c:ext xmlns:c16="http://schemas.microsoft.com/office/drawing/2014/chart" uri="{C3380CC4-5D6E-409C-BE32-E72D297353CC}">
              <c16:uniqueId val="{00000001-1487-46EC-9CA5-6BC895B28B2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MD-07: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Maryland!$K$12:$K$26</c:f>
                <c:numCache>
                  <c:formatCode>General</c:formatCode>
                  <c:ptCount val="15"/>
                  <c:pt idx="0">
                    <c:v>12021278.96112</c:v>
                  </c:pt>
                  <c:pt idx="1">
                    <c:v>12305542.532360001</c:v>
                  </c:pt>
                  <c:pt idx="2">
                    <c:v>12717094.946519999</c:v>
                  </c:pt>
                  <c:pt idx="3">
                    <c:v>12547813.74392</c:v>
                  </c:pt>
                  <c:pt idx="4">
                    <c:v>12418964.91444</c:v>
                  </c:pt>
                  <c:pt idx="5">
                    <c:v>12724844.138979999</c:v>
                  </c:pt>
                  <c:pt idx="6">
                    <c:v>13098371.532</c:v>
                  </c:pt>
                  <c:pt idx="7">
                    <c:v>12585496.923999999</c:v>
                  </c:pt>
                  <c:pt idx="8">
                    <c:v>13037202.488</c:v>
                  </c:pt>
                  <c:pt idx="9">
                    <c:v>13747127.942400001</c:v>
                  </c:pt>
                  <c:pt idx="10">
                    <c:v>13162960.16282</c:v>
                  </c:pt>
                  <c:pt idx="11">
                    <c:v>13344418.876500001</c:v>
                  </c:pt>
                  <c:pt idx="12">
                    <c:v>13170213.5583</c:v>
                  </c:pt>
                  <c:pt idx="13">
                    <c:v>13161268.036499999</c:v>
                  </c:pt>
                  <c:pt idx="14">
                    <c:v>13433906.07384</c:v>
                  </c:pt>
                </c:numCache>
              </c:numRef>
            </c:plus>
            <c:minus>
              <c:numRef>
                <c:f>Maryland!$K$12:$K$26</c:f>
                <c:numCache>
                  <c:formatCode>General</c:formatCode>
                  <c:ptCount val="15"/>
                  <c:pt idx="0">
                    <c:v>12021278.96112</c:v>
                  </c:pt>
                  <c:pt idx="1">
                    <c:v>12305542.532360001</c:v>
                  </c:pt>
                  <c:pt idx="2">
                    <c:v>12717094.946519999</c:v>
                  </c:pt>
                  <c:pt idx="3">
                    <c:v>12547813.74392</c:v>
                  </c:pt>
                  <c:pt idx="4">
                    <c:v>12418964.91444</c:v>
                  </c:pt>
                  <c:pt idx="5">
                    <c:v>12724844.138979999</c:v>
                  </c:pt>
                  <c:pt idx="6">
                    <c:v>13098371.532</c:v>
                  </c:pt>
                  <c:pt idx="7">
                    <c:v>12585496.923999999</c:v>
                  </c:pt>
                  <c:pt idx="8">
                    <c:v>13037202.488</c:v>
                  </c:pt>
                  <c:pt idx="9">
                    <c:v>13747127.942400001</c:v>
                  </c:pt>
                  <c:pt idx="10">
                    <c:v>13162960.16282</c:v>
                  </c:pt>
                  <c:pt idx="11">
                    <c:v>13344418.876500001</c:v>
                  </c:pt>
                  <c:pt idx="12">
                    <c:v>13170213.5583</c:v>
                  </c:pt>
                  <c:pt idx="13">
                    <c:v>13161268.036499999</c:v>
                  </c:pt>
                  <c:pt idx="14">
                    <c:v>13433906.07384</c:v>
                  </c:pt>
                </c:numCache>
              </c:numRef>
            </c:minus>
            <c:spPr>
              <a:noFill/>
              <a:ln w="9525" cap="flat" cmpd="sng" algn="ctr">
                <a:solidFill>
                  <a:schemeClr val="tx1">
                    <a:lumMod val="65000"/>
                    <a:lumOff val="35000"/>
                  </a:schemeClr>
                </a:solidFill>
                <a:round/>
              </a:ln>
              <a:effectLst/>
            </c:spPr>
          </c:errBars>
          <c:cat>
            <c:numRef>
              <c:f>Maryland!$A$12:$A$26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Maryland!$F$12:$F$26</c:f>
              <c:numCache>
                <c:formatCode>#,##0</c:formatCode>
                <c:ptCount val="15"/>
                <c:pt idx="0">
                  <c:v>182805337</c:v>
                </c:pt>
                <c:pt idx="1">
                  <c:v>178289518</c:v>
                </c:pt>
                <c:pt idx="2">
                  <c:v>178310361</c:v>
                </c:pt>
                <c:pt idx="3">
                  <c:v>185508778</c:v>
                </c:pt>
                <c:pt idx="4">
                  <c:v>183658162</c:v>
                </c:pt>
                <c:pt idx="5">
                  <c:v>184471501</c:v>
                </c:pt>
                <c:pt idx="6">
                  <c:v>185792504</c:v>
                </c:pt>
                <c:pt idx="7">
                  <c:v>186175990</c:v>
                </c:pt>
                <c:pt idx="8">
                  <c:v>185450960</c:v>
                </c:pt>
                <c:pt idx="9">
                  <c:v>188420065</c:v>
                </c:pt>
                <c:pt idx="10">
                  <c:v>189722689</c:v>
                </c:pt>
                <c:pt idx="11">
                  <c:v>192006027</c:v>
                </c:pt>
                <c:pt idx="12">
                  <c:v>190266015</c:v>
                </c:pt>
                <c:pt idx="13">
                  <c:v>186684653</c:v>
                </c:pt>
                <c:pt idx="14">
                  <c:v>186893518</c:v>
                </c:pt>
              </c:numCache>
            </c:numRef>
          </c:val>
          <c:extLst>
            <c:ext xmlns:c16="http://schemas.microsoft.com/office/drawing/2014/chart" uri="{C3380CC4-5D6E-409C-BE32-E72D297353CC}">
              <c16:uniqueId val="{00000001-1BE4-485D-A29D-5BCB6A71B53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MD-04: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Maryland!$I$7:$I$11</c:f>
                <c:numCache>
                  <c:formatCode>General</c:formatCode>
                  <c:ptCount val="5"/>
                  <c:pt idx="0">
                    <c:v>3876108</c:v>
                  </c:pt>
                  <c:pt idx="1">
                    <c:v>3156344.8810799997</c:v>
                  </c:pt>
                  <c:pt idx="2">
                    <c:v>2257726.28902</c:v>
                  </c:pt>
                  <c:pt idx="3">
                    <c:v>2447361.5378</c:v>
                  </c:pt>
                  <c:pt idx="4">
                    <c:v>1608025.4040000001</c:v>
                  </c:pt>
                </c:numCache>
              </c:numRef>
            </c:plus>
            <c:minus>
              <c:numRef>
                <c:f>Maryland!$I$9:$I$11</c:f>
                <c:numCache>
                  <c:formatCode>General</c:formatCode>
                  <c:ptCount val="3"/>
                  <c:pt idx="0">
                    <c:v>2257726.28902</c:v>
                  </c:pt>
                  <c:pt idx="1">
                    <c:v>2447361.5378</c:v>
                  </c:pt>
                  <c:pt idx="2">
                    <c:v>1608025.4040000001</c:v>
                  </c:pt>
                </c:numCache>
              </c:numRef>
            </c:minus>
            <c:spPr>
              <a:noFill/>
              <a:ln w="9525" cap="flat" cmpd="sng" algn="ctr">
                <a:solidFill>
                  <a:schemeClr val="tx1">
                    <a:lumMod val="65000"/>
                    <a:lumOff val="35000"/>
                  </a:schemeClr>
                </a:solidFill>
                <a:round/>
              </a:ln>
              <a:effectLst/>
            </c:spPr>
          </c:errBars>
          <c:cat>
            <c:numRef>
              <c:f>Maryland!$A$7:$A$11</c:f>
              <c:numCache>
                <c:formatCode>General</c:formatCode>
                <c:ptCount val="5"/>
                <c:pt idx="0">
                  <c:v>2005</c:v>
                </c:pt>
                <c:pt idx="1">
                  <c:v>2006</c:v>
                </c:pt>
                <c:pt idx="2">
                  <c:v>2007</c:v>
                </c:pt>
                <c:pt idx="3">
                  <c:v>2008</c:v>
                </c:pt>
                <c:pt idx="4">
                  <c:v>2009</c:v>
                </c:pt>
              </c:numCache>
            </c:numRef>
          </c:cat>
          <c:val>
            <c:numRef>
              <c:f>Maryland!$D$7:$D$11</c:f>
              <c:numCache>
                <c:formatCode>#,##0</c:formatCode>
                <c:ptCount val="5"/>
                <c:pt idx="0">
                  <c:v>1938054</c:v>
                </c:pt>
                <c:pt idx="1">
                  <c:v>2609671</c:v>
                </c:pt>
                <c:pt idx="2">
                  <c:v>2033951</c:v>
                </c:pt>
                <c:pt idx="3">
                  <c:v>2317270</c:v>
                </c:pt>
                <c:pt idx="4">
                  <c:v>1484788</c:v>
                </c:pt>
              </c:numCache>
            </c:numRef>
          </c:val>
          <c:extLst>
            <c:ext xmlns:c16="http://schemas.microsoft.com/office/drawing/2014/chart" uri="{C3380CC4-5D6E-409C-BE32-E72D297353CC}">
              <c16:uniqueId val="{00000001-1DFE-4360-8D83-46E678962A4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MD-09: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Maryland!$I$12:$I$26</c:f>
                <c:numCache>
                  <c:formatCode>General</c:formatCode>
                  <c:ptCount val="15"/>
                  <c:pt idx="0">
                    <c:v>1810620.2625</c:v>
                  </c:pt>
                  <c:pt idx="1">
                    <c:v>1852527.9663</c:v>
                  </c:pt>
                  <c:pt idx="2">
                    <c:v>1904062.0658399998</c:v>
                  </c:pt>
                  <c:pt idx="3">
                    <c:v>1686212.2695599999</c:v>
                  </c:pt>
                  <c:pt idx="4">
                    <c:v>1871537.0041800002</c:v>
                  </c:pt>
                  <c:pt idx="5">
                    <c:v>1908811.7425799998</c:v>
                  </c:pt>
                  <c:pt idx="6">
                    <c:v>1953295.2497400001</c:v>
                  </c:pt>
                  <c:pt idx="7">
                    <c:v>1626758.4398400004</c:v>
                  </c:pt>
                  <c:pt idx="8">
                    <c:v>1638453.1711800001</c:v>
                  </c:pt>
                  <c:pt idx="9">
                    <c:v>1272246.39472</c:v>
                  </c:pt>
                  <c:pt idx="10">
                    <c:v>1299930.5390000001</c:v>
                  </c:pt>
                  <c:pt idx="11">
                    <c:v>1257976.2559200001</c:v>
                  </c:pt>
                  <c:pt idx="12">
                    <c:v>1524711.8049000001</c:v>
                  </c:pt>
                  <c:pt idx="13">
                    <c:v>1599660.7796400001</c:v>
                  </c:pt>
                  <c:pt idx="14">
                    <c:v>2975621.0300600003</c:v>
                  </c:pt>
                </c:numCache>
              </c:numRef>
            </c:plus>
            <c:minus>
              <c:numRef>
                <c:f>Maryland!$I$12:$I$26</c:f>
                <c:numCache>
                  <c:formatCode>General</c:formatCode>
                  <c:ptCount val="15"/>
                  <c:pt idx="0">
                    <c:v>1810620.2625</c:v>
                  </c:pt>
                  <c:pt idx="1">
                    <c:v>1852527.9663</c:v>
                  </c:pt>
                  <c:pt idx="2">
                    <c:v>1904062.0658399998</c:v>
                  </c:pt>
                  <c:pt idx="3">
                    <c:v>1686212.2695599999</c:v>
                  </c:pt>
                  <c:pt idx="4">
                    <c:v>1871537.0041800002</c:v>
                  </c:pt>
                  <c:pt idx="5">
                    <c:v>1908811.7425799998</c:v>
                  </c:pt>
                  <c:pt idx="6">
                    <c:v>1953295.2497400001</c:v>
                  </c:pt>
                  <c:pt idx="7">
                    <c:v>1626758.4398400004</c:v>
                  </c:pt>
                  <c:pt idx="8">
                    <c:v>1638453.1711800001</c:v>
                  </c:pt>
                  <c:pt idx="9">
                    <c:v>1272246.39472</c:v>
                  </c:pt>
                  <c:pt idx="10">
                    <c:v>1299930.5390000001</c:v>
                  </c:pt>
                  <c:pt idx="11">
                    <c:v>1257976.2559200001</c:v>
                  </c:pt>
                  <c:pt idx="12">
                    <c:v>1524711.8049000001</c:v>
                  </c:pt>
                  <c:pt idx="13">
                    <c:v>1599660.7796400001</c:v>
                  </c:pt>
                  <c:pt idx="14">
                    <c:v>2975621.0300600003</c:v>
                  </c:pt>
                </c:numCache>
              </c:numRef>
            </c:minus>
            <c:spPr>
              <a:noFill/>
              <a:ln w="9525" cap="flat" cmpd="sng" algn="ctr">
                <a:solidFill>
                  <a:schemeClr val="tx1">
                    <a:lumMod val="65000"/>
                    <a:lumOff val="35000"/>
                  </a:schemeClr>
                </a:solidFill>
                <a:round/>
              </a:ln>
              <a:effectLst/>
            </c:spPr>
          </c:errBars>
          <c:cat>
            <c:numRef>
              <c:f>Maryland!$A$12:$A$26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Maryland!$D$12:$D$26</c:f>
              <c:numCache>
                <c:formatCode>#,##0</c:formatCode>
                <c:ptCount val="15"/>
                <c:pt idx="0">
                  <c:v>1806105</c:v>
                </c:pt>
                <c:pt idx="1">
                  <c:v>1858065</c:v>
                </c:pt>
                <c:pt idx="2">
                  <c:v>1952764</c:v>
                </c:pt>
                <c:pt idx="3">
                  <c:v>1496222</c:v>
                </c:pt>
                <c:pt idx="4">
                  <c:v>1636617</c:v>
                </c:pt>
                <c:pt idx="5">
                  <c:v>1669797</c:v>
                </c:pt>
                <c:pt idx="6">
                  <c:v>1708053</c:v>
                </c:pt>
                <c:pt idx="7">
                  <c:v>1201908</c:v>
                </c:pt>
                <c:pt idx="8">
                  <c:v>1226883</c:v>
                </c:pt>
                <c:pt idx="9">
                  <c:v>864568</c:v>
                </c:pt>
                <c:pt idx="10">
                  <c:v>864350</c:v>
                </c:pt>
                <c:pt idx="11">
                  <c:v>831423</c:v>
                </c:pt>
                <c:pt idx="12">
                  <c:v>1081893</c:v>
                </c:pt>
                <c:pt idx="13">
                  <c:v>1150322</c:v>
                </c:pt>
                <c:pt idx="14">
                  <c:v>2691457</c:v>
                </c:pt>
              </c:numCache>
            </c:numRef>
          </c:val>
          <c:extLst>
            <c:ext xmlns:c16="http://schemas.microsoft.com/office/drawing/2014/chart" uri="{C3380CC4-5D6E-409C-BE32-E72D297353CC}">
              <c16:uniqueId val="{00000001-D0F6-4616-8524-9403CC80864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MD-05: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Maryland!$J$6:$J$11</c:f>
                <c:numCache>
                  <c:formatCode>General</c:formatCode>
                  <c:ptCount val="6"/>
                  <c:pt idx="0">
                    <c:v>24681693.191199999</c:v>
                  </c:pt>
                  <c:pt idx="1">
                    <c:v>19937282.696160004</c:v>
                  </c:pt>
                  <c:pt idx="2">
                    <c:v>12575511.535680002</c:v>
                  </c:pt>
                  <c:pt idx="3">
                    <c:v>7587217.2407600014</c:v>
                  </c:pt>
                  <c:pt idx="4">
                    <c:v>7502950.9125999995</c:v>
                  </c:pt>
                  <c:pt idx="5">
                    <c:v>7737564.1169199999</c:v>
                  </c:pt>
                </c:numCache>
              </c:numRef>
            </c:plus>
            <c:minus>
              <c:numRef>
                <c:f>Maryland!$J$6:$J$11</c:f>
                <c:numCache>
                  <c:formatCode>General</c:formatCode>
                  <c:ptCount val="6"/>
                  <c:pt idx="0">
                    <c:v>24681693.191199999</c:v>
                  </c:pt>
                  <c:pt idx="1">
                    <c:v>19937282.696160004</c:v>
                  </c:pt>
                  <c:pt idx="2">
                    <c:v>12575511.535680002</c:v>
                  </c:pt>
                  <c:pt idx="3">
                    <c:v>7587217.2407600014</c:v>
                  </c:pt>
                  <c:pt idx="4">
                    <c:v>7502950.9125999995</c:v>
                  </c:pt>
                  <c:pt idx="5">
                    <c:v>7737564.1169199999</c:v>
                  </c:pt>
                </c:numCache>
              </c:numRef>
            </c:minus>
            <c:spPr>
              <a:noFill/>
              <a:ln w="9525" cap="flat" cmpd="sng" algn="ctr">
                <a:solidFill>
                  <a:schemeClr val="tx1">
                    <a:lumMod val="65000"/>
                    <a:lumOff val="35000"/>
                  </a:schemeClr>
                </a:solidFill>
                <a:round/>
              </a:ln>
              <a:effectLst/>
            </c:spPr>
          </c:errBars>
          <c:cat>
            <c:numRef>
              <c:f>Maryland!$A$7:$A$11</c:f>
              <c:numCache>
                <c:formatCode>General</c:formatCode>
                <c:ptCount val="5"/>
                <c:pt idx="0">
                  <c:v>2005</c:v>
                </c:pt>
                <c:pt idx="1">
                  <c:v>2006</c:v>
                </c:pt>
                <c:pt idx="2">
                  <c:v>2007</c:v>
                </c:pt>
                <c:pt idx="3">
                  <c:v>2008</c:v>
                </c:pt>
                <c:pt idx="4">
                  <c:v>2009</c:v>
                </c:pt>
              </c:numCache>
            </c:numRef>
          </c:cat>
          <c:val>
            <c:numRef>
              <c:f>Maryland!$E$6:$E$11</c:f>
              <c:numCache>
                <c:formatCode>#,##0</c:formatCode>
                <c:ptCount val="6"/>
                <c:pt idx="0">
                  <c:v>48342395</c:v>
                </c:pt>
                <c:pt idx="1">
                  <c:v>51586842</c:v>
                </c:pt>
                <c:pt idx="2">
                  <c:v>40399356</c:v>
                </c:pt>
                <c:pt idx="3">
                  <c:v>31967714</c:v>
                </c:pt>
                <c:pt idx="4">
                  <c:v>34887710</c:v>
                </c:pt>
                <c:pt idx="5">
                  <c:v>35578279</c:v>
                </c:pt>
              </c:numCache>
            </c:numRef>
          </c:val>
          <c:extLst>
            <c:ext xmlns:c16="http://schemas.microsoft.com/office/drawing/2014/chart" uri="{C3380CC4-5D6E-409C-BE32-E72D297353CC}">
              <c16:uniqueId val="{00000001-D54C-4D86-8772-932EA4A5354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AZ-04: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Arizona!$I$6:$I$10</c:f>
                <c:numCache>
                  <c:formatCode>General</c:formatCode>
                  <c:ptCount val="5"/>
                  <c:pt idx="0">
                    <c:v>4628048.7038000003</c:v>
                  </c:pt>
                  <c:pt idx="1">
                    <c:v>4321183.0759199997</c:v>
                  </c:pt>
                  <c:pt idx="2">
                    <c:v>3994250.2563999998</c:v>
                  </c:pt>
                  <c:pt idx="3">
                    <c:v>3817717.1101200003</c:v>
                  </c:pt>
                  <c:pt idx="4">
                    <c:v>3426294.0717199999</c:v>
                  </c:pt>
                </c:numCache>
              </c:numRef>
            </c:plus>
            <c:minus>
              <c:numRef>
                <c:f>Arizona!$I$6:$I$10</c:f>
                <c:numCache>
                  <c:formatCode>General</c:formatCode>
                  <c:ptCount val="5"/>
                  <c:pt idx="0">
                    <c:v>4628048.7038000003</c:v>
                  </c:pt>
                  <c:pt idx="1">
                    <c:v>4321183.0759199997</c:v>
                  </c:pt>
                  <c:pt idx="2">
                    <c:v>3994250.2563999998</c:v>
                  </c:pt>
                  <c:pt idx="3">
                    <c:v>3817717.1101200003</c:v>
                  </c:pt>
                  <c:pt idx="4">
                    <c:v>3426294.0717199999</c:v>
                  </c:pt>
                </c:numCache>
              </c:numRef>
            </c:minus>
            <c:spPr>
              <a:noFill/>
              <a:ln w="9525" cap="flat" cmpd="sng" algn="ctr">
                <a:solidFill>
                  <a:schemeClr val="tx1">
                    <a:lumMod val="65000"/>
                    <a:lumOff val="35000"/>
                  </a:schemeClr>
                </a:solidFill>
                <a:round/>
              </a:ln>
              <a:effectLst/>
            </c:spPr>
          </c:errBars>
          <c:cat>
            <c:numRef>
              <c:f>Arizona!$A$6:$A$10</c:f>
              <c:numCache>
                <c:formatCode>General</c:formatCode>
                <c:ptCount val="5"/>
                <c:pt idx="0">
                  <c:v>2005</c:v>
                </c:pt>
                <c:pt idx="1">
                  <c:v>2006</c:v>
                </c:pt>
                <c:pt idx="2">
                  <c:v>2007</c:v>
                </c:pt>
                <c:pt idx="3">
                  <c:v>2008</c:v>
                </c:pt>
                <c:pt idx="4">
                  <c:v>2009</c:v>
                </c:pt>
              </c:numCache>
            </c:numRef>
          </c:cat>
          <c:val>
            <c:numRef>
              <c:f>Arizona!$D$6:$D$10</c:f>
              <c:numCache>
                <c:formatCode>#,##0</c:formatCode>
                <c:ptCount val="5"/>
                <c:pt idx="0">
                  <c:v>9130102</c:v>
                </c:pt>
                <c:pt idx="1">
                  <c:v>9754804</c:v>
                </c:pt>
                <c:pt idx="2">
                  <c:v>10042870</c:v>
                </c:pt>
                <c:pt idx="3">
                  <c:v>10158366</c:v>
                </c:pt>
                <c:pt idx="4">
                  <c:v>9269273</c:v>
                </c:pt>
              </c:numCache>
            </c:numRef>
          </c:val>
          <c:extLst>
            <c:ext xmlns:c16="http://schemas.microsoft.com/office/drawing/2014/chart" uri="{C3380CC4-5D6E-409C-BE32-E72D297353CC}">
              <c16:uniqueId val="{00000001-184B-4BF6-93DD-85F5F590F64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MD-10: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Maryland!$J$12:$J$26</c:f>
                <c:numCache>
                  <c:formatCode>General</c:formatCode>
                  <c:ptCount val="15"/>
                  <c:pt idx="0">
                    <c:v>7714951.9206400001</c:v>
                  </c:pt>
                  <c:pt idx="1">
                    <c:v>7995616.9775999999</c:v>
                  </c:pt>
                  <c:pt idx="2">
                    <c:v>8256506.9589600004</c:v>
                  </c:pt>
                  <c:pt idx="3">
                    <c:v>7585068.2224799991</c:v>
                  </c:pt>
                  <c:pt idx="4">
                    <c:v>7795674.1366600003</c:v>
                  </c:pt>
                  <c:pt idx="5">
                    <c:v>8001050.7030999996</c:v>
                  </c:pt>
                  <c:pt idx="6">
                    <c:v>8254050.3488800004</c:v>
                  </c:pt>
                  <c:pt idx="7">
                    <c:v>8365730.9134</c:v>
                  </c:pt>
                  <c:pt idx="8">
                    <c:v>8053209.1500000004</c:v>
                  </c:pt>
                  <c:pt idx="9">
                    <c:v>7918448.02336</c:v>
                  </c:pt>
                  <c:pt idx="10">
                    <c:v>7230784.6245999988</c:v>
                  </c:pt>
                  <c:pt idx="11">
                    <c:v>7265390.9495999999</c:v>
                  </c:pt>
                  <c:pt idx="12">
                    <c:v>7468677.0046199998</c:v>
                  </c:pt>
                  <c:pt idx="13">
                    <c:v>7507365.1348999999</c:v>
                  </c:pt>
                  <c:pt idx="14">
                    <c:v>7575108.9821999995</c:v>
                  </c:pt>
                </c:numCache>
              </c:numRef>
            </c:plus>
            <c:minus>
              <c:numRef>
                <c:f>Maryland!$J$12:$J$26</c:f>
                <c:numCache>
                  <c:formatCode>General</c:formatCode>
                  <c:ptCount val="15"/>
                  <c:pt idx="0">
                    <c:v>7714951.9206400001</c:v>
                  </c:pt>
                  <c:pt idx="1">
                    <c:v>7995616.9775999999</c:v>
                  </c:pt>
                  <c:pt idx="2">
                    <c:v>8256506.9589600004</c:v>
                  </c:pt>
                  <c:pt idx="3">
                    <c:v>7585068.2224799991</c:v>
                  </c:pt>
                  <c:pt idx="4">
                    <c:v>7795674.1366600003</c:v>
                  </c:pt>
                  <c:pt idx="5">
                    <c:v>8001050.7030999996</c:v>
                  </c:pt>
                  <c:pt idx="6">
                    <c:v>8254050.3488800004</c:v>
                  </c:pt>
                  <c:pt idx="7">
                    <c:v>8365730.9134</c:v>
                  </c:pt>
                  <c:pt idx="8">
                    <c:v>8053209.1500000004</c:v>
                  </c:pt>
                  <c:pt idx="9">
                    <c:v>7918448.02336</c:v>
                  </c:pt>
                  <c:pt idx="10">
                    <c:v>7230784.6245999988</c:v>
                  </c:pt>
                  <c:pt idx="11">
                    <c:v>7265390.9495999999</c:v>
                  </c:pt>
                  <c:pt idx="12">
                    <c:v>7468677.0046199998</c:v>
                  </c:pt>
                  <c:pt idx="13">
                    <c:v>7507365.1348999999</c:v>
                  </c:pt>
                  <c:pt idx="14">
                    <c:v>7575108.9821999995</c:v>
                  </c:pt>
                </c:numCache>
              </c:numRef>
            </c:minus>
            <c:spPr>
              <a:noFill/>
              <a:ln w="9525" cap="flat" cmpd="sng" algn="ctr">
                <a:solidFill>
                  <a:schemeClr val="tx1">
                    <a:lumMod val="65000"/>
                    <a:lumOff val="35000"/>
                  </a:schemeClr>
                </a:solidFill>
                <a:round/>
              </a:ln>
              <a:effectLst/>
            </c:spPr>
          </c:errBars>
          <c:cat>
            <c:numRef>
              <c:f>Maryland!$A$12:$A$26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Maryland!$E$12:$E$26</c:f>
              <c:numCache>
                <c:formatCode>#,##0</c:formatCode>
                <c:ptCount val="15"/>
                <c:pt idx="0">
                  <c:v>36751867</c:v>
                </c:pt>
                <c:pt idx="1">
                  <c:v>38252880</c:v>
                </c:pt>
                <c:pt idx="2">
                  <c:v>39078507</c:v>
                </c:pt>
                <c:pt idx="3">
                  <c:v>36191756</c:v>
                </c:pt>
                <c:pt idx="4">
                  <c:v>37439603</c:v>
                </c:pt>
                <c:pt idx="5">
                  <c:v>38227667</c:v>
                </c:pt>
                <c:pt idx="6">
                  <c:v>38912174</c:v>
                </c:pt>
                <c:pt idx="7">
                  <c:v>40012105</c:v>
                </c:pt>
                <c:pt idx="8">
                  <c:v>38348615</c:v>
                </c:pt>
                <c:pt idx="9">
                  <c:v>37361744</c:v>
                </c:pt>
                <c:pt idx="10">
                  <c:v>38339261</c:v>
                </c:pt>
                <c:pt idx="11">
                  <c:v>39196110</c:v>
                </c:pt>
                <c:pt idx="12">
                  <c:v>40063711</c:v>
                </c:pt>
                <c:pt idx="13">
                  <c:v>40210847</c:v>
                </c:pt>
                <c:pt idx="14">
                  <c:v>40858193</c:v>
                </c:pt>
              </c:numCache>
            </c:numRef>
          </c:val>
          <c:extLst>
            <c:ext xmlns:c16="http://schemas.microsoft.com/office/drawing/2014/chart" uri="{C3380CC4-5D6E-409C-BE32-E72D297353CC}">
              <c16:uniqueId val="{00000001-E8CB-4A19-888D-FBEC57E3530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Massachusetts!$G$6:$G$10</c:f>
                <c:numCache>
                  <c:formatCode>General</c:formatCode>
                  <c:ptCount val="5"/>
                  <c:pt idx="0">
                    <c:v>26344392.453199998</c:v>
                  </c:pt>
                  <c:pt idx="1">
                    <c:v>16425753.806160001</c:v>
                  </c:pt>
                  <c:pt idx="2">
                    <c:v>12863639.220479999</c:v>
                  </c:pt>
                  <c:pt idx="3">
                    <c:v>13071165.78816</c:v>
                  </c:pt>
                  <c:pt idx="4">
                    <c:v>13386247.021159999</c:v>
                  </c:pt>
                </c:numCache>
              </c:numRef>
            </c:plus>
            <c:minus>
              <c:numRef>
                <c:f>Massachusetts!$G$6:$G$10</c:f>
                <c:numCache>
                  <c:formatCode>General</c:formatCode>
                  <c:ptCount val="5"/>
                  <c:pt idx="0">
                    <c:v>26344392.453199998</c:v>
                  </c:pt>
                  <c:pt idx="1">
                    <c:v>16425753.806160001</c:v>
                  </c:pt>
                  <c:pt idx="2">
                    <c:v>12863639.220479999</c:v>
                  </c:pt>
                  <c:pt idx="3">
                    <c:v>13071165.78816</c:v>
                  </c:pt>
                  <c:pt idx="4">
                    <c:v>13386247.021159999</c:v>
                  </c:pt>
                </c:numCache>
              </c:numRef>
            </c:minus>
            <c:spPr>
              <a:noFill/>
              <a:ln w="9525" cap="flat" cmpd="sng" algn="ctr">
                <a:solidFill>
                  <a:schemeClr val="tx1">
                    <a:lumMod val="65000"/>
                    <a:lumOff val="35000"/>
                  </a:schemeClr>
                </a:solidFill>
                <a:round/>
              </a:ln>
              <a:effectLst/>
            </c:spPr>
          </c:errBars>
          <c:cat>
            <c:numRef>
              <c:f>Massachusetts!$A$6:$A$10</c:f>
              <c:numCache>
                <c:formatCode>General</c:formatCode>
                <c:ptCount val="5"/>
                <c:pt idx="0">
                  <c:v>2005</c:v>
                </c:pt>
                <c:pt idx="1">
                  <c:v>2006</c:v>
                </c:pt>
                <c:pt idx="2">
                  <c:v>2007</c:v>
                </c:pt>
                <c:pt idx="3">
                  <c:v>2008</c:v>
                </c:pt>
                <c:pt idx="4">
                  <c:v>2009</c:v>
                </c:pt>
              </c:numCache>
            </c:numRef>
          </c:cat>
          <c:val>
            <c:numRef>
              <c:f>Massachusetts!$B$6:$B$10</c:f>
              <c:numCache>
                <c:formatCode>#,##0</c:formatCode>
                <c:ptCount val="5"/>
                <c:pt idx="0">
                  <c:v>338703940</c:v>
                </c:pt>
                <c:pt idx="1">
                  <c:v>330232284</c:v>
                </c:pt>
                <c:pt idx="2">
                  <c:v>327819552</c:v>
                </c:pt>
                <c:pt idx="3">
                  <c:v>327762432</c:v>
                </c:pt>
                <c:pt idx="4">
                  <c:v>327933538</c:v>
                </c:pt>
              </c:numCache>
            </c:numRef>
          </c:val>
          <c:extLst>
            <c:ext xmlns:c16="http://schemas.microsoft.com/office/drawing/2014/chart" uri="{C3380CC4-5D6E-409C-BE32-E72D297353CC}">
              <c16:uniqueId val="{00000001-1842-41E1-9F18-A072CA1DB65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Massachusetts!$K$6:$K$10</c:f>
                <c:numCache>
                  <c:formatCode>General</c:formatCode>
                  <c:ptCount val="5"/>
                  <c:pt idx="0">
                    <c:v>27795781.842800003</c:v>
                  </c:pt>
                  <c:pt idx="1">
                    <c:v>17070286.408380002</c:v>
                  </c:pt>
                  <c:pt idx="2">
                    <c:v>13154886.22404</c:v>
                  </c:pt>
                  <c:pt idx="3">
                    <c:v>13687659.3258</c:v>
                  </c:pt>
                  <c:pt idx="4">
                    <c:v>13735813.486140002</c:v>
                  </c:pt>
                </c:numCache>
              </c:numRef>
            </c:plus>
            <c:minus>
              <c:numRef>
                <c:f>Massachusetts!$K$6:$K$10</c:f>
                <c:numCache>
                  <c:formatCode>General</c:formatCode>
                  <c:ptCount val="5"/>
                  <c:pt idx="0">
                    <c:v>27795781.842800003</c:v>
                  </c:pt>
                  <c:pt idx="1">
                    <c:v>17070286.408380002</c:v>
                  </c:pt>
                  <c:pt idx="2">
                    <c:v>13154886.22404</c:v>
                  </c:pt>
                  <c:pt idx="3">
                    <c:v>13687659.3258</c:v>
                  </c:pt>
                  <c:pt idx="4">
                    <c:v>13735813.486140002</c:v>
                  </c:pt>
                </c:numCache>
              </c:numRef>
            </c:minus>
            <c:spPr>
              <a:noFill/>
              <a:ln w="9525" cap="flat" cmpd="sng" algn="ctr">
                <a:solidFill>
                  <a:schemeClr val="tx1">
                    <a:lumMod val="65000"/>
                    <a:lumOff val="35000"/>
                  </a:schemeClr>
                </a:solidFill>
                <a:round/>
              </a:ln>
              <a:effectLst/>
            </c:spPr>
          </c:errBars>
          <c:cat>
            <c:numRef>
              <c:f>Massachusetts!$A$6:$A$10</c:f>
              <c:numCache>
                <c:formatCode>General</c:formatCode>
                <c:ptCount val="5"/>
                <c:pt idx="0">
                  <c:v>2005</c:v>
                </c:pt>
                <c:pt idx="1">
                  <c:v>2006</c:v>
                </c:pt>
                <c:pt idx="2">
                  <c:v>2007</c:v>
                </c:pt>
                <c:pt idx="3">
                  <c:v>2008</c:v>
                </c:pt>
                <c:pt idx="4">
                  <c:v>2009</c:v>
                </c:pt>
              </c:numCache>
            </c:numRef>
          </c:cat>
          <c:val>
            <c:numRef>
              <c:f>Massachusetts!$F$6:$F$10</c:f>
              <c:numCache>
                <c:formatCode>#,##0</c:formatCode>
                <c:ptCount val="5"/>
                <c:pt idx="0">
                  <c:v>249513302</c:v>
                </c:pt>
                <c:pt idx="1">
                  <c:v>238878903</c:v>
                </c:pt>
                <c:pt idx="2">
                  <c:v>232665126</c:v>
                </c:pt>
                <c:pt idx="3">
                  <c:v>232546030</c:v>
                </c:pt>
                <c:pt idx="4">
                  <c:v>230544033</c:v>
                </c:pt>
              </c:numCache>
            </c:numRef>
          </c:val>
          <c:extLst>
            <c:ext xmlns:c16="http://schemas.microsoft.com/office/drawing/2014/chart" uri="{C3380CC4-5D6E-409C-BE32-E72D297353CC}">
              <c16:uniqueId val="{00000001-4B48-4128-931A-7BBDE67ACBB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MA-06:</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Massachusetts!$G$11:$G$25</c:f>
                <c:numCache>
                  <c:formatCode>General</c:formatCode>
                  <c:ptCount val="15"/>
                  <c:pt idx="0">
                    <c:v>13625480.988899998</c:v>
                  </c:pt>
                  <c:pt idx="1">
                    <c:v>13621613.706600001</c:v>
                  </c:pt>
                  <c:pt idx="2">
                    <c:v>13711887.3276</c:v>
                  </c:pt>
                  <c:pt idx="3">
                    <c:v>12011145.10674</c:v>
                  </c:pt>
                  <c:pt idx="4">
                    <c:v>12324124.09152</c:v>
                  </c:pt>
                  <c:pt idx="5">
                    <c:v>12376128.631159998</c:v>
                  </c:pt>
                  <c:pt idx="6">
                    <c:v>12249811.200060001</c:v>
                  </c:pt>
                  <c:pt idx="7">
                    <c:v>12312525.10884</c:v>
                  </c:pt>
                  <c:pt idx="8">
                    <c:v>12427300.329600001</c:v>
                  </c:pt>
                  <c:pt idx="9">
                    <c:v>13158438.7896</c:v>
                  </c:pt>
                  <c:pt idx="10">
                    <c:v>13244760.5052</c:v>
                  </c:pt>
                  <c:pt idx="11">
                    <c:v>13398828.813380001</c:v>
                  </c:pt>
                  <c:pt idx="12">
                    <c:v>13747000.53248</c:v>
                  </c:pt>
                  <c:pt idx="13">
                    <c:v>14079466.94184</c:v>
                  </c:pt>
                  <c:pt idx="14">
                    <c:v>14230635.22892</c:v>
                  </c:pt>
                </c:numCache>
              </c:numRef>
            </c:plus>
            <c:minus>
              <c:numRef>
                <c:f>Massachusetts!$G$11:$G$25</c:f>
                <c:numCache>
                  <c:formatCode>General</c:formatCode>
                  <c:ptCount val="15"/>
                  <c:pt idx="0">
                    <c:v>13625480.988899998</c:v>
                  </c:pt>
                  <c:pt idx="1">
                    <c:v>13621613.706600001</c:v>
                  </c:pt>
                  <c:pt idx="2">
                    <c:v>13711887.3276</c:v>
                  </c:pt>
                  <c:pt idx="3">
                    <c:v>12011145.10674</c:v>
                  </c:pt>
                  <c:pt idx="4">
                    <c:v>12324124.09152</c:v>
                  </c:pt>
                  <c:pt idx="5">
                    <c:v>12376128.631159998</c:v>
                  </c:pt>
                  <c:pt idx="6">
                    <c:v>12249811.200060001</c:v>
                  </c:pt>
                  <c:pt idx="7">
                    <c:v>12312525.10884</c:v>
                  </c:pt>
                  <c:pt idx="8">
                    <c:v>12427300.329600001</c:v>
                  </c:pt>
                  <c:pt idx="9">
                    <c:v>13158438.7896</c:v>
                  </c:pt>
                  <c:pt idx="10">
                    <c:v>13244760.5052</c:v>
                  </c:pt>
                  <c:pt idx="11">
                    <c:v>13398828.813380001</c:v>
                  </c:pt>
                  <c:pt idx="12">
                    <c:v>13747000.53248</c:v>
                  </c:pt>
                  <c:pt idx="13">
                    <c:v>14079466.94184</c:v>
                  </c:pt>
                  <c:pt idx="14">
                    <c:v>14230635.22892</c:v>
                  </c:pt>
                </c:numCache>
              </c:numRef>
            </c:minus>
            <c:spPr>
              <a:noFill/>
              <a:ln w="9525" cap="flat" cmpd="sng" algn="ctr">
                <a:solidFill>
                  <a:schemeClr val="tx1">
                    <a:lumMod val="65000"/>
                    <a:lumOff val="35000"/>
                  </a:schemeClr>
                </a:solidFill>
                <a:round/>
              </a:ln>
              <a:effectLst/>
            </c:spPr>
          </c:errBars>
          <c:cat>
            <c:numRef>
              <c:f>Massachusetts!$A$11:$A$25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Massachusetts!$B$11:$B$25</c:f>
              <c:numCache>
                <c:formatCode>#,##0</c:formatCode>
                <c:ptCount val="15"/>
                <c:pt idx="0">
                  <c:v>331197885</c:v>
                </c:pt>
                <c:pt idx="1">
                  <c:v>332721390</c:v>
                </c:pt>
                <c:pt idx="2">
                  <c:v>334110315</c:v>
                </c:pt>
                <c:pt idx="3">
                  <c:v>337202277</c:v>
                </c:pt>
                <c:pt idx="4">
                  <c:v>337832349</c:v>
                </c:pt>
                <c:pt idx="5">
                  <c:v>337408087</c:v>
                </c:pt>
                <c:pt idx="6">
                  <c:v>337832631</c:v>
                </c:pt>
                <c:pt idx="7">
                  <c:v>339375003</c:v>
                </c:pt>
                <c:pt idx="8">
                  <c:v>340660645</c:v>
                </c:pt>
                <c:pt idx="9">
                  <c:v>341955270</c:v>
                </c:pt>
                <c:pt idx="10">
                  <c:v>342773305</c:v>
                </c:pt>
                <c:pt idx="11">
                  <c:v>343383619</c:v>
                </c:pt>
                <c:pt idx="12">
                  <c:v>346446586</c:v>
                </c:pt>
                <c:pt idx="13">
                  <c:v>348674268</c:v>
                </c:pt>
                <c:pt idx="14">
                  <c:v>348448463</c:v>
                </c:pt>
              </c:numCache>
            </c:numRef>
          </c:val>
          <c:extLst>
            <c:ext xmlns:c16="http://schemas.microsoft.com/office/drawing/2014/chart" uri="{C3380CC4-5D6E-409C-BE32-E72D297353CC}">
              <c16:uniqueId val="{00000001-41F2-4133-BB1C-12AD534C44D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Massachusetts!$K$11:$K$25</c:f>
                <c:numCache>
                  <c:formatCode>General</c:formatCode>
                  <c:ptCount val="15"/>
                  <c:pt idx="0">
                    <c:v>14035450.6413</c:v>
                  </c:pt>
                  <c:pt idx="1">
                    <c:v>14091461.978220001</c:v>
                  </c:pt>
                  <c:pt idx="2">
                    <c:v>14155108.070640001</c:v>
                  </c:pt>
                  <c:pt idx="3">
                    <c:v>12180301.771</c:v>
                  </c:pt>
                  <c:pt idx="4">
                    <c:v>12394999.310759999</c:v>
                  </c:pt>
                  <c:pt idx="5">
                    <c:v>12447133.281640001</c:v>
                  </c:pt>
                  <c:pt idx="6">
                    <c:v>12539721.642239999</c:v>
                  </c:pt>
                  <c:pt idx="7">
                    <c:v>12572986.116600001</c:v>
                  </c:pt>
                  <c:pt idx="8">
                    <c:v>12599464.30618</c:v>
                  </c:pt>
                  <c:pt idx="9">
                    <c:v>12934690.943999998</c:v>
                  </c:pt>
                  <c:pt idx="10">
                    <c:v>12501431.24148</c:v>
                  </c:pt>
                  <c:pt idx="11">
                    <c:v>12532873.555440001</c:v>
                  </c:pt>
                  <c:pt idx="12">
                    <c:v>13454456.217279999</c:v>
                  </c:pt>
                  <c:pt idx="13">
                    <c:v>13690098.06642</c:v>
                  </c:pt>
                  <c:pt idx="14">
                    <c:v>13931291.444400001</c:v>
                  </c:pt>
                </c:numCache>
              </c:numRef>
            </c:plus>
            <c:minus>
              <c:numRef>
                <c:f>Massachusetts!$K$11:$K$25</c:f>
                <c:numCache>
                  <c:formatCode>General</c:formatCode>
                  <c:ptCount val="15"/>
                  <c:pt idx="0">
                    <c:v>14035450.6413</c:v>
                  </c:pt>
                  <c:pt idx="1">
                    <c:v>14091461.978220001</c:v>
                  </c:pt>
                  <c:pt idx="2">
                    <c:v>14155108.070640001</c:v>
                  </c:pt>
                  <c:pt idx="3">
                    <c:v>12180301.771</c:v>
                  </c:pt>
                  <c:pt idx="4">
                    <c:v>12394999.310759999</c:v>
                  </c:pt>
                  <c:pt idx="5">
                    <c:v>12447133.281640001</c:v>
                  </c:pt>
                  <c:pt idx="6">
                    <c:v>12539721.642239999</c:v>
                  </c:pt>
                  <c:pt idx="7">
                    <c:v>12572986.116600001</c:v>
                  </c:pt>
                  <c:pt idx="8">
                    <c:v>12599464.30618</c:v>
                  </c:pt>
                  <c:pt idx="9">
                    <c:v>12934690.943999998</c:v>
                  </c:pt>
                  <c:pt idx="10">
                    <c:v>12501431.24148</c:v>
                  </c:pt>
                  <c:pt idx="11">
                    <c:v>12532873.555440001</c:v>
                  </c:pt>
                  <c:pt idx="12">
                    <c:v>13454456.217279999</c:v>
                  </c:pt>
                  <c:pt idx="13">
                    <c:v>13690098.06642</c:v>
                  </c:pt>
                  <c:pt idx="14">
                    <c:v>13931291.444400001</c:v>
                  </c:pt>
                </c:numCache>
              </c:numRef>
            </c:minus>
            <c:spPr>
              <a:noFill/>
              <a:ln w="9525" cap="flat" cmpd="sng" algn="ctr">
                <a:solidFill>
                  <a:schemeClr val="tx1">
                    <a:lumMod val="65000"/>
                    <a:lumOff val="35000"/>
                  </a:schemeClr>
                </a:solidFill>
                <a:round/>
              </a:ln>
              <a:effectLst/>
            </c:spPr>
          </c:errBars>
          <c:cat>
            <c:numRef>
              <c:f>Massachusetts!$A$11:$A$25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Massachusetts!$F$11:$F$25</c:f>
              <c:numCache>
                <c:formatCode>#,##0</c:formatCode>
                <c:ptCount val="15"/>
                <c:pt idx="0">
                  <c:v>230315895</c:v>
                </c:pt>
                <c:pt idx="1">
                  <c:v>229577419</c:v>
                </c:pt>
                <c:pt idx="2">
                  <c:v>229492673</c:v>
                </c:pt>
                <c:pt idx="3">
                  <c:v>228781025</c:v>
                </c:pt>
                <c:pt idx="4">
                  <c:v>229028073</c:v>
                </c:pt>
                <c:pt idx="5">
                  <c:v>227054602</c:v>
                </c:pt>
                <c:pt idx="6">
                  <c:v>225210518</c:v>
                </c:pt>
                <c:pt idx="7">
                  <c:v>225080310</c:v>
                </c:pt>
                <c:pt idx="8">
                  <c:v>224910109</c:v>
                </c:pt>
                <c:pt idx="9">
                  <c:v>230976624</c:v>
                </c:pt>
                <c:pt idx="10">
                  <c:v>231422274</c:v>
                </c:pt>
                <c:pt idx="11">
                  <c:v>230045403</c:v>
                </c:pt>
                <c:pt idx="12">
                  <c:v>234234962</c:v>
                </c:pt>
                <c:pt idx="13">
                  <c:v>235467803</c:v>
                </c:pt>
                <c:pt idx="14">
                  <c:v>234533526</c:v>
                </c:pt>
              </c:numCache>
            </c:numRef>
          </c:val>
          <c:extLst>
            <c:ext xmlns:c16="http://schemas.microsoft.com/office/drawing/2014/chart" uri="{C3380CC4-5D6E-409C-BE32-E72D297353CC}">
              <c16:uniqueId val="{00000001-13AA-480C-9171-31D467391B8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Massachusetts!$I$6:$I$10</c:f>
                <c:numCache>
                  <c:formatCode>General</c:formatCode>
                  <c:ptCount val="5"/>
                  <c:pt idx="0">
                    <c:v>5711066.4402400004</c:v>
                  </c:pt>
                  <c:pt idx="1">
                    <c:v>4456156.5941199996</c:v>
                  </c:pt>
                  <c:pt idx="2">
                    <c:v>3415169.4938400001</c:v>
                  </c:pt>
                  <c:pt idx="3">
                    <c:v>3337102.37634</c:v>
                  </c:pt>
                  <c:pt idx="4">
                    <c:v>3516240.3780999999</c:v>
                  </c:pt>
                </c:numCache>
              </c:numRef>
            </c:plus>
            <c:minus>
              <c:numRef>
                <c:f>Massachusetts!$I$6:$I$10</c:f>
                <c:numCache>
                  <c:formatCode>General</c:formatCode>
                  <c:ptCount val="5"/>
                  <c:pt idx="0">
                    <c:v>5711066.4402400004</c:v>
                  </c:pt>
                  <c:pt idx="1">
                    <c:v>4456156.5941199996</c:v>
                  </c:pt>
                  <c:pt idx="2">
                    <c:v>3415169.4938400001</c:v>
                  </c:pt>
                  <c:pt idx="3">
                    <c:v>3337102.37634</c:v>
                  </c:pt>
                  <c:pt idx="4">
                    <c:v>3516240.3780999999</c:v>
                  </c:pt>
                </c:numCache>
              </c:numRef>
            </c:minus>
            <c:spPr>
              <a:noFill/>
              <a:ln w="9525" cap="flat" cmpd="sng" algn="ctr">
                <a:solidFill>
                  <a:schemeClr val="tx1">
                    <a:lumMod val="65000"/>
                    <a:lumOff val="35000"/>
                  </a:schemeClr>
                </a:solidFill>
                <a:round/>
              </a:ln>
              <a:effectLst/>
            </c:spPr>
          </c:errBars>
          <c:cat>
            <c:numRef>
              <c:f>Massachusetts!$A$6:$A$10</c:f>
              <c:numCache>
                <c:formatCode>General</c:formatCode>
                <c:ptCount val="5"/>
                <c:pt idx="0">
                  <c:v>2005</c:v>
                </c:pt>
                <c:pt idx="1">
                  <c:v>2006</c:v>
                </c:pt>
                <c:pt idx="2">
                  <c:v>2007</c:v>
                </c:pt>
                <c:pt idx="3">
                  <c:v>2008</c:v>
                </c:pt>
                <c:pt idx="4">
                  <c:v>2009</c:v>
                </c:pt>
              </c:numCache>
            </c:numRef>
          </c:cat>
          <c:val>
            <c:numRef>
              <c:f>Massachusetts!$D$6:$D$10</c:f>
              <c:numCache>
                <c:formatCode>#,##0</c:formatCode>
                <c:ptCount val="5"/>
                <c:pt idx="0">
                  <c:v>6154697</c:v>
                </c:pt>
                <c:pt idx="1">
                  <c:v>4429403</c:v>
                </c:pt>
                <c:pt idx="2">
                  <c:v>4616716</c:v>
                </c:pt>
                <c:pt idx="3">
                  <c:v>4582547</c:v>
                </c:pt>
                <c:pt idx="4">
                  <c:v>4917131</c:v>
                </c:pt>
              </c:numCache>
            </c:numRef>
          </c:val>
          <c:extLst>
            <c:ext xmlns:c16="http://schemas.microsoft.com/office/drawing/2014/chart" uri="{C3380CC4-5D6E-409C-BE32-E72D297353CC}">
              <c16:uniqueId val="{00000001-8FDF-44B0-A99C-7D5AC36DFC7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Massachusetts!$I$11:$I$25</c:f>
                <c:numCache>
                  <c:formatCode>General</c:formatCode>
                  <c:ptCount val="15"/>
                  <c:pt idx="0">
                    <c:v>3503132.7228000001</c:v>
                  </c:pt>
                  <c:pt idx="1">
                    <c:v>3493368.4988800003</c:v>
                  </c:pt>
                  <c:pt idx="2">
                    <c:v>3495000.6629999997</c:v>
                  </c:pt>
                  <c:pt idx="3">
                    <c:v>3505301.4010000001</c:v>
                  </c:pt>
                  <c:pt idx="4">
                    <c:v>3504204.6214800002</c:v>
                  </c:pt>
                  <c:pt idx="5">
                    <c:v>3483727.8203199995</c:v>
                  </c:pt>
                  <c:pt idx="6">
                    <c:v>3499966.1349599999</c:v>
                  </c:pt>
                  <c:pt idx="7">
                    <c:v>3490537.1846999996</c:v>
                  </c:pt>
                  <c:pt idx="8">
                    <c:v>3468141.5168399997</c:v>
                  </c:pt>
                  <c:pt idx="9">
                    <c:v>3650610.4610000001</c:v>
                  </c:pt>
                  <c:pt idx="10">
                    <c:v>3563712.1647000001</c:v>
                  </c:pt>
                  <c:pt idx="11">
                    <c:v>3612027.6324</c:v>
                  </c:pt>
                  <c:pt idx="12">
                    <c:v>3414979.7791200001</c:v>
                  </c:pt>
                  <c:pt idx="13">
                    <c:v>3438168.0167600005</c:v>
                  </c:pt>
                  <c:pt idx="14">
                    <c:v>3428987.1967199999</c:v>
                  </c:pt>
                </c:numCache>
              </c:numRef>
            </c:plus>
            <c:minus>
              <c:numRef>
                <c:f>Massachusetts!$I$11:$I$25</c:f>
                <c:numCache>
                  <c:formatCode>General</c:formatCode>
                  <c:ptCount val="15"/>
                  <c:pt idx="0">
                    <c:v>3503132.7228000001</c:v>
                  </c:pt>
                  <c:pt idx="1">
                    <c:v>3493368.4988800003</c:v>
                  </c:pt>
                  <c:pt idx="2">
                    <c:v>3495000.6629999997</c:v>
                  </c:pt>
                  <c:pt idx="3">
                    <c:v>3505301.4010000001</c:v>
                  </c:pt>
                  <c:pt idx="4">
                    <c:v>3504204.6214800002</c:v>
                  </c:pt>
                  <c:pt idx="5">
                    <c:v>3483727.8203199995</c:v>
                  </c:pt>
                  <c:pt idx="6">
                    <c:v>3499966.1349599999</c:v>
                  </c:pt>
                  <c:pt idx="7">
                    <c:v>3490537.1846999996</c:v>
                  </c:pt>
                  <c:pt idx="8">
                    <c:v>3468141.5168399997</c:v>
                  </c:pt>
                  <c:pt idx="9">
                    <c:v>3650610.4610000001</c:v>
                  </c:pt>
                  <c:pt idx="10">
                    <c:v>3563712.1647000001</c:v>
                  </c:pt>
                  <c:pt idx="11">
                    <c:v>3612027.6324</c:v>
                  </c:pt>
                  <c:pt idx="12">
                    <c:v>3414979.7791200001</c:v>
                  </c:pt>
                  <c:pt idx="13">
                    <c:v>3438168.0167600005</c:v>
                  </c:pt>
                  <c:pt idx="14">
                    <c:v>3428987.1967199999</c:v>
                  </c:pt>
                </c:numCache>
              </c:numRef>
            </c:minus>
            <c:spPr>
              <a:noFill/>
              <a:ln w="9525" cap="flat" cmpd="sng" algn="ctr">
                <a:solidFill>
                  <a:schemeClr val="tx1">
                    <a:lumMod val="65000"/>
                    <a:lumOff val="35000"/>
                  </a:schemeClr>
                </a:solidFill>
                <a:round/>
              </a:ln>
              <a:effectLst/>
            </c:spPr>
          </c:errBars>
          <c:cat>
            <c:numRef>
              <c:f>Massachusetts!$A$11:$A$25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Massachusetts!$D$11:$D$25</c:f>
              <c:numCache>
                <c:formatCode>#,##0</c:formatCode>
                <c:ptCount val="15"/>
                <c:pt idx="0">
                  <c:v>4974345</c:v>
                </c:pt>
                <c:pt idx="1">
                  <c:v>4968947</c:v>
                </c:pt>
                <c:pt idx="2">
                  <c:v>4968018</c:v>
                </c:pt>
                <c:pt idx="3">
                  <c:v>4745230</c:v>
                </c:pt>
                <c:pt idx="4">
                  <c:v>4742718</c:v>
                </c:pt>
                <c:pt idx="5">
                  <c:v>4716536</c:v>
                </c:pt>
                <c:pt idx="6">
                  <c:v>4742116</c:v>
                </c:pt>
                <c:pt idx="7">
                  <c:v>4727035</c:v>
                </c:pt>
                <c:pt idx="8">
                  <c:v>4700143</c:v>
                </c:pt>
                <c:pt idx="9">
                  <c:v>4915985</c:v>
                </c:pt>
                <c:pt idx="10">
                  <c:v>4795737</c:v>
                </c:pt>
                <c:pt idx="11">
                  <c:v>4882438</c:v>
                </c:pt>
                <c:pt idx="12">
                  <c:v>4573062</c:v>
                </c:pt>
                <c:pt idx="13">
                  <c:v>4658638</c:v>
                </c:pt>
                <c:pt idx="14">
                  <c:v>4645317</c:v>
                </c:pt>
              </c:numCache>
            </c:numRef>
          </c:val>
          <c:extLst>
            <c:ext xmlns:c16="http://schemas.microsoft.com/office/drawing/2014/chart" uri="{C3380CC4-5D6E-409C-BE32-E72D297353CC}">
              <c16:uniqueId val="{00000001-CF61-4B9F-807B-A6104A454EF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Massachusetts!$J$6:$J$10</c:f>
                <c:numCache>
                  <c:formatCode>General</c:formatCode>
                  <c:ptCount val="5"/>
                  <c:pt idx="0">
                    <c:v>20858628.3792</c:v>
                  </c:pt>
                  <c:pt idx="1">
                    <c:v>15533314.868600002</c:v>
                  </c:pt>
                  <c:pt idx="2">
                    <c:v>11440345.161959998</c:v>
                  </c:pt>
                  <c:pt idx="3">
                    <c:v>11267600.853600001</c:v>
                  </c:pt>
                  <c:pt idx="4">
                    <c:v>11207651.728799999</c:v>
                  </c:pt>
                </c:numCache>
              </c:numRef>
            </c:plus>
            <c:minus>
              <c:numRef>
                <c:f>Massachusetts!$J$6:$J$10</c:f>
                <c:numCache>
                  <c:formatCode>General</c:formatCode>
                  <c:ptCount val="5"/>
                  <c:pt idx="0">
                    <c:v>20858628.3792</c:v>
                  </c:pt>
                  <c:pt idx="1">
                    <c:v>15533314.868600002</c:v>
                  </c:pt>
                  <c:pt idx="2">
                    <c:v>11440345.161959998</c:v>
                  </c:pt>
                  <c:pt idx="3">
                    <c:v>11267600.853600001</c:v>
                  </c:pt>
                  <c:pt idx="4">
                    <c:v>11207651.728799999</c:v>
                  </c:pt>
                </c:numCache>
              </c:numRef>
            </c:minus>
            <c:spPr>
              <a:noFill/>
              <a:ln w="9525" cap="flat" cmpd="sng" algn="ctr">
                <a:solidFill>
                  <a:schemeClr val="tx1">
                    <a:lumMod val="65000"/>
                    <a:lumOff val="35000"/>
                  </a:schemeClr>
                </a:solidFill>
                <a:round/>
              </a:ln>
              <a:effectLst/>
            </c:spPr>
          </c:errBars>
          <c:cat>
            <c:numRef>
              <c:f>Massachusetts!$A$6:$A$10</c:f>
              <c:numCache>
                <c:formatCode>General</c:formatCode>
                <c:ptCount val="5"/>
                <c:pt idx="0">
                  <c:v>2005</c:v>
                </c:pt>
                <c:pt idx="1">
                  <c:v>2006</c:v>
                </c:pt>
                <c:pt idx="2">
                  <c:v>2007</c:v>
                </c:pt>
                <c:pt idx="3">
                  <c:v>2008</c:v>
                </c:pt>
                <c:pt idx="4">
                  <c:v>2009</c:v>
                </c:pt>
              </c:numCache>
            </c:numRef>
          </c:cat>
          <c:val>
            <c:numRef>
              <c:f>Massachusetts!$E$6:$E$10</c:f>
              <c:numCache>
                <c:formatCode>#,##0</c:formatCode>
                <c:ptCount val="5"/>
                <c:pt idx="0">
                  <c:v>83035941</c:v>
                </c:pt>
                <c:pt idx="1">
                  <c:v>86923978</c:v>
                </c:pt>
                <c:pt idx="2">
                  <c:v>90537711</c:v>
                </c:pt>
                <c:pt idx="3">
                  <c:v>90633855</c:v>
                </c:pt>
                <c:pt idx="4">
                  <c:v>92472374</c:v>
                </c:pt>
              </c:numCache>
            </c:numRef>
          </c:val>
          <c:extLst>
            <c:ext xmlns:c16="http://schemas.microsoft.com/office/drawing/2014/chart" uri="{C3380CC4-5D6E-409C-BE32-E72D297353CC}">
              <c16:uniqueId val="{00000001-6518-4E29-B2E7-05AF6D6AA00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Massachusetts!$J$11:$J$25</c:f>
                <c:numCache>
                  <c:formatCode>General</c:formatCode>
                  <c:ptCount val="15"/>
                  <c:pt idx="0">
                    <c:v>11374646.697000001</c:v>
                  </c:pt>
                  <c:pt idx="1">
                    <c:v>11464879.302720001</c:v>
                  </c:pt>
                  <c:pt idx="2">
                    <c:v>11270372.474400001</c:v>
                  </c:pt>
                  <c:pt idx="3">
                    <c:v>11416803.542639999</c:v>
                  </c:pt>
                  <c:pt idx="4">
                    <c:v>11430121.530720001</c:v>
                  </c:pt>
                  <c:pt idx="5">
                    <c:v>11459496.22752</c:v>
                  </c:pt>
                  <c:pt idx="6">
                    <c:v>11733028.473719999</c:v>
                  </c:pt>
                  <c:pt idx="7">
                    <c:v>11793862.599479999</c:v>
                  </c:pt>
                  <c:pt idx="8">
                    <c:v>11944580.27108</c:v>
                  </c:pt>
                  <c:pt idx="9">
                    <c:v>11043244.367440002</c:v>
                  </c:pt>
                  <c:pt idx="10">
                    <c:v>10619300.60004</c:v>
                  </c:pt>
                  <c:pt idx="11">
                    <c:v>10726276.444200002</c:v>
                  </c:pt>
                  <c:pt idx="12">
                    <c:v>10768161.742479999</c:v>
                  </c:pt>
                  <c:pt idx="13">
                    <c:v>10765773.481859999</c:v>
                  </c:pt>
                  <c:pt idx="14">
                    <c:v>10795838.456000002</c:v>
                  </c:pt>
                </c:numCache>
              </c:numRef>
            </c:plus>
            <c:minus>
              <c:numRef>
                <c:f>Massachusetts!$J$11:$J$25</c:f>
                <c:numCache>
                  <c:formatCode>General</c:formatCode>
                  <c:ptCount val="15"/>
                  <c:pt idx="0">
                    <c:v>11374646.697000001</c:v>
                  </c:pt>
                  <c:pt idx="1">
                    <c:v>11464879.302720001</c:v>
                  </c:pt>
                  <c:pt idx="2">
                    <c:v>11270372.474400001</c:v>
                  </c:pt>
                  <c:pt idx="3">
                    <c:v>11416803.542639999</c:v>
                  </c:pt>
                  <c:pt idx="4">
                    <c:v>11430121.530720001</c:v>
                  </c:pt>
                  <c:pt idx="5">
                    <c:v>11459496.22752</c:v>
                  </c:pt>
                  <c:pt idx="6">
                    <c:v>11733028.473719999</c:v>
                  </c:pt>
                  <c:pt idx="7">
                    <c:v>11793862.599479999</c:v>
                  </c:pt>
                  <c:pt idx="8">
                    <c:v>11944580.27108</c:v>
                  </c:pt>
                  <c:pt idx="9">
                    <c:v>11043244.367440002</c:v>
                  </c:pt>
                  <c:pt idx="10">
                    <c:v>10619300.60004</c:v>
                  </c:pt>
                  <c:pt idx="11">
                    <c:v>10726276.444200002</c:v>
                  </c:pt>
                  <c:pt idx="12">
                    <c:v>10768161.742479999</c:v>
                  </c:pt>
                  <c:pt idx="13">
                    <c:v>10765773.481859999</c:v>
                  </c:pt>
                  <c:pt idx="14">
                    <c:v>10795838.456000002</c:v>
                  </c:pt>
                </c:numCache>
              </c:numRef>
            </c:minus>
            <c:spPr>
              <a:noFill/>
              <a:ln w="9525" cap="flat" cmpd="sng" algn="ctr">
                <a:solidFill>
                  <a:schemeClr val="tx1">
                    <a:lumMod val="65000"/>
                    <a:lumOff val="35000"/>
                  </a:schemeClr>
                </a:solidFill>
                <a:round/>
              </a:ln>
              <a:effectLst/>
            </c:spPr>
          </c:errBars>
          <c:cat>
            <c:numRef>
              <c:f>Massachusetts!$A$11:$A$25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Massachusetts!$E$11:$E$25</c:f>
              <c:numCache>
                <c:formatCode>#,##0</c:formatCode>
                <c:ptCount val="15"/>
                <c:pt idx="0">
                  <c:v>95907645</c:v>
                </c:pt>
                <c:pt idx="1">
                  <c:v>98175024</c:v>
                </c:pt>
                <c:pt idx="2">
                  <c:v>99649624</c:v>
                </c:pt>
                <c:pt idx="3">
                  <c:v>103676022</c:v>
                </c:pt>
                <c:pt idx="4">
                  <c:v>104061558</c:v>
                </c:pt>
                <c:pt idx="5">
                  <c:v>105636949</c:v>
                </c:pt>
                <c:pt idx="6">
                  <c:v>107879997</c:v>
                </c:pt>
                <c:pt idx="7">
                  <c:v>109567657</c:v>
                </c:pt>
                <c:pt idx="8">
                  <c:v>111050393</c:v>
                </c:pt>
                <c:pt idx="9">
                  <c:v>106062662</c:v>
                </c:pt>
                <c:pt idx="10">
                  <c:v>106555294</c:v>
                </c:pt>
                <c:pt idx="11">
                  <c:v>108455778</c:v>
                </c:pt>
                <c:pt idx="12">
                  <c:v>107638562</c:v>
                </c:pt>
                <c:pt idx="13">
                  <c:v>108547827</c:v>
                </c:pt>
                <c:pt idx="14">
                  <c:v>109269620</c:v>
                </c:pt>
              </c:numCache>
            </c:numRef>
          </c:val>
          <c:extLst>
            <c:ext xmlns:c16="http://schemas.microsoft.com/office/drawing/2014/chart" uri="{C3380CC4-5D6E-409C-BE32-E72D297353CC}">
              <c16:uniqueId val="{00000001-1F65-45C1-873D-9EDB32FF83E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Michigan!$G$6:$G$12</c:f>
                <c:numCache>
                  <c:formatCode>General</c:formatCode>
                  <c:ptCount val="7"/>
                  <c:pt idx="0">
                    <c:v>16882762.787659999</c:v>
                  </c:pt>
                  <c:pt idx="1">
                    <c:v>15054619.90848</c:v>
                  </c:pt>
                  <c:pt idx="2">
                    <c:v>16313514.068940001</c:v>
                  </c:pt>
                  <c:pt idx="3">
                    <c:v>15651691.9552</c:v>
                  </c:pt>
                  <c:pt idx="4">
                    <c:v>15745916.043199999</c:v>
                  </c:pt>
                  <c:pt idx="5">
                    <c:v>14313422.75454</c:v>
                  </c:pt>
                  <c:pt idx="6">
                    <c:v>15771994.11396</c:v>
                  </c:pt>
                </c:numCache>
              </c:numRef>
            </c:plus>
            <c:minus>
              <c:numRef>
                <c:f>Michigan!$G$6:$G$12</c:f>
                <c:numCache>
                  <c:formatCode>General</c:formatCode>
                  <c:ptCount val="7"/>
                  <c:pt idx="0">
                    <c:v>16882762.787659999</c:v>
                  </c:pt>
                  <c:pt idx="1">
                    <c:v>15054619.90848</c:v>
                  </c:pt>
                  <c:pt idx="2">
                    <c:v>16313514.068940001</c:v>
                  </c:pt>
                  <c:pt idx="3">
                    <c:v>15651691.9552</c:v>
                  </c:pt>
                  <c:pt idx="4">
                    <c:v>15745916.043199999</c:v>
                  </c:pt>
                  <c:pt idx="5">
                    <c:v>14313422.75454</c:v>
                  </c:pt>
                  <c:pt idx="6">
                    <c:v>15771994.11396</c:v>
                  </c:pt>
                </c:numCache>
              </c:numRef>
            </c:minus>
            <c:spPr>
              <a:noFill/>
              <a:ln w="9525" cap="flat" cmpd="sng" algn="ctr">
                <a:solidFill>
                  <a:schemeClr val="tx1">
                    <a:lumMod val="65000"/>
                    <a:lumOff val="35000"/>
                  </a:schemeClr>
                </a:solidFill>
                <a:round/>
              </a:ln>
              <a:effectLst/>
            </c:spPr>
          </c:errBars>
          <c:cat>
            <c:numRef>
              <c:f>Michigan!$A$6:$A$12</c:f>
              <c:numCache>
                <c:formatCode>General</c:formatCode>
                <c:ptCount val="7"/>
                <c:pt idx="0">
                  <c:v>2003</c:v>
                </c:pt>
                <c:pt idx="1">
                  <c:v>2004</c:v>
                </c:pt>
                <c:pt idx="2">
                  <c:v>2005</c:v>
                </c:pt>
                <c:pt idx="3">
                  <c:v>2006</c:v>
                </c:pt>
                <c:pt idx="4">
                  <c:v>2007</c:v>
                </c:pt>
                <c:pt idx="5">
                  <c:v>2008</c:v>
                </c:pt>
                <c:pt idx="6">
                  <c:v>2009</c:v>
                </c:pt>
              </c:numCache>
            </c:numRef>
          </c:cat>
          <c:val>
            <c:numRef>
              <c:f>Michigan!$B$6:$B$12</c:f>
              <c:numCache>
                <c:formatCode>#,##0</c:formatCode>
                <c:ptCount val="7"/>
                <c:pt idx="0">
                  <c:v>1566118997</c:v>
                </c:pt>
                <c:pt idx="1">
                  <c:v>1571463456</c:v>
                </c:pt>
                <c:pt idx="2">
                  <c:v>1577709291</c:v>
                </c:pt>
                <c:pt idx="3">
                  <c:v>1597111424</c:v>
                </c:pt>
                <c:pt idx="4">
                  <c:v>1613311070</c:v>
                </c:pt>
                <c:pt idx="5">
                  <c:v>1622837047</c:v>
                </c:pt>
                <c:pt idx="6">
                  <c:v>1632711606</c:v>
                </c:pt>
              </c:numCache>
            </c:numRef>
          </c:val>
          <c:extLst>
            <c:ext xmlns:c16="http://schemas.microsoft.com/office/drawing/2014/chart" uri="{C3380CC4-5D6E-409C-BE32-E72D297353CC}">
              <c16:uniqueId val="{00000001-1BB0-4D1C-9247-A3C9B22FC2C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AZ-09: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Arizona!$I$11:$I$24</c:f>
                <c:numCache>
                  <c:formatCode>General</c:formatCode>
                  <c:ptCount val="14"/>
                  <c:pt idx="0">
                    <c:v>3663668.3683599997</c:v>
                  </c:pt>
                  <c:pt idx="1">
                    <c:v>3749657.5382000003</c:v>
                  </c:pt>
                  <c:pt idx="2">
                    <c:v>3887614.1710799998</c:v>
                  </c:pt>
                  <c:pt idx="3">
                    <c:v>3890423.4480000003</c:v>
                  </c:pt>
                  <c:pt idx="4">
                    <c:v>3853778.4074999993</c:v>
                  </c:pt>
                  <c:pt idx="5">
                    <c:v>3899831.1536400001</c:v>
                  </c:pt>
                  <c:pt idx="6">
                    <c:v>3836352.6674799998</c:v>
                  </c:pt>
                  <c:pt idx="7">
                    <c:v>3881233.8808000004</c:v>
                  </c:pt>
                  <c:pt idx="8">
                    <c:v>3908756.8236599998</c:v>
                  </c:pt>
                  <c:pt idx="9">
                    <c:v>3880244.7606000002</c:v>
                  </c:pt>
                  <c:pt idx="10">
                    <c:v>3972005.0938799996</c:v>
                  </c:pt>
                  <c:pt idx="11">
                    <c:v>4065952.3439999996</c:v>
                  </c:pt>
                  <c:pt idx="12">
                    <c:v>3992011.3795200004</c:v>
                  </c:pt>
                  <c:pt idx="13">
                    <c:v>3979636.2547200001</c:v>
                  </c:pt>
                </c:numCache>
              </c:numRef>
            </c:plus>
            <c:minus>
              <c:numRef>
                <c:f>Arizona!$I$11:$I$24</c:f>
                <c:numCache>
                  <c:formatCode>General</c:formatCode>
                  <c:ptCount val="14"/>
                  <c:pt idx="0">
                    <c:v>3663668.3683599997</c:v>
                  </c:pt>
                  <c:pt idx="1">
                    <c:v>3749657.5382000003</c:v>
                  </c:pt>
                  <c:pt idx="2">
                    <c:v>3887614.1710799998</c:v>
                  </c:pt>
                  <c:pt idx="3">
                    <c:v>3890423.4480000003</c:v>
                  </c:pt>
                  <c:pt idx="4">
                    <c:v>3853778.4074999993</c:v>
                  </c:pt>
                  <c:pt idx="5">
                    <c:v>3899831.1536400001</c:v>
                  </c:pt>
                  <c:pt idx="6">
                    <c:v>3836352.6674799998</c:v>
                  </c:pt>
                  <c:pt idx="7">
                    <c:v>3881233.8808000004</c:v>
                  </c:pt>
                  <c:pt idx="8">
                    <c:v>3908756.8236599998</c:v>
                  </c:pt>
                  <c:pt idx="9">
                    <c:v>3880244.7606000002</c:v>
                  </c:pt>
                  <c:pt idx="10">
                    <c:v>3972005.0938799996</c:v>
                  </c:pt>
                  <c:pt idx="11">
                    <c:v>4065952.3439999996</c:v>
                  </c:pt>
                  <c:pt idx="12">
                    <c:v>3992011.3795200004</c:v>
                  </c:pt>
                  <c:pt idx="13">
                    <c:v>3979636.2547200001</c:v>
                  </c:pt>
                </c:numCache>
              </c:numRef>
            </c:minus>
            <c:spPr>
              <a:noFill/>
              <a:ln w="9525" cap="flat" cmpd="sng" algn="ctr">
                <a:solidFill>
                  <a:schemeClr val="tx1">
                    <a:lumMod val="65000"/>
                    <a:lumOff val="35000"/>
                  </a:schemeClr>
                </a:solidFill>
                <a:round/>
              </a:ln>
              <a:effectLst/>
            </c:spPr>
          </c:errBars>
          <c:cat>
            <c:numRef>
              <c:f>Arizona!$A$11:$A$24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Arizona!$D$11:$D$24</c:f>
              <c:numCache>
                <c:formatCode>#,##0</c:formatCode>
                <c:ptCount val="14"/>
                <c:pt idx="0">
                  <c:v>10855957</c:v>
                </c:pt>
                <c:pt idx="1">
                  <c:v>11361910</c:v>
                </c:pt>
                <c:pt idx="2">
                  <c:v>12219822</c:v>
                </c:pt>
                <c:pt idx="3">
                  <c:v>12234036</c:v>
                </c:pt>
                <c:pt idx="4">
                  <c:v>11839565</c:v>
                </c:pt>
                <c:pt idx="5">
                  <c:v>12142198</c:v>
                </c:pt>
                <c:pt idx="6">
                  <c:v>11694058</c:v>
                </c:pt>
                <c:pt idx="7">
                  <c:v>11986516</c:v>
                </c:pt>
                <c:pt idx="8">
                  <c:v>12179089</c:v>
                </c:pt>
                <c:pt idx="9">
                  <c:v>12172935</c:v>
                </c:pt>
                <c:pt idx="10">
                  <c:v>11994942</c:v>
                </c:pt>
                <c:pt idx="11">
                  <c:v>12899595</c:v>
                </c:pt>
                <c:pt idx="12">
                  <c:v>12357638</c:v>
                </c:pt>
                <c:pt idx="13">
                  <c:v>12337662</c:v>
                </c:pt>
              </c:numCache>
            </c:numRef>
          </c:val>
          <c:extLst>
            <c:ext xmlns:c16="http://schemas.microsoft.com/office/drawing/2014/chart" uri="{C3380CC4-5D6E-409C-BE32-E72D297353CC}">
              <c16:uniqueId val="{00000001-D669-4D9F-A58F-6166FB7A8BD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MI-02: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Michigan!$K$6:$K$12</c:f>
                <c:numCache>
                  <c:formatCode>General</c:formatCode>
                  <c:ptCount val="7"/>
                  <c:pt idx="0">
                    <c:v>15132392.26128</c:v>
                  </c:pt>
                  <c:pt idx="1">
                    <c:v>13596428.224860001</c:v>
                  </c:pt>
                  <c:pt idx="2">
                    <c:v>14775008.029919999</c:v>
                  </c:pt>
                  <c:pt idx="3">
                    <c:v>14171553.352320001</c:v>
                  </c:pt>
                  <c:pt idx="4">
                    <c:v>14227559.136000002</c:v>
                  </c:pt>
                  <c:pt idx="5">
                    <c:v>13307889.475</c:v>
                  </c:pt>
                  <c:pt idx="6">
                    <c:v>14261013.006100001</c:v>
                  </c:pt>
                </c:numCache>
              </c:numRef>
            </c:plus>
            <c:minus>
              <c:numRef>
                <c:f>Michigan!$K$6:$K$12</c:f>
                <c:numCache>
                  <c:formatCode>General</c:formatCode>
                  <c:ptCount val="7"/>
                  <c:pt idx="0">
                    <c:v>15132392.26128</c:v>
                  </c:pt>
                  <c:pt idx="1">
                    <c:v>13596428.224860001</c:v>
                  </c:pt>
                  <c:pt idx="2">
                    <c:v>14775008.029919999</c:v>
                  </c:pt>
                  <c:pt idx="3">
                    <c:v>14171553.352320001</c:v>
                  </c:pt>
                  <c:pt idx="4">
                    <c:v>14227559.136000002</c:v>
                  </c:pt>
                  <c:pt idx="5">
                    <c:v>13307889.475</c:v>
                  </c:pt>
                  <c:pt idx="6">
                    <c:v>14261013.006100001</c:v>
                  </c:pt>
                </c:numCache>
              </c:numRef>
            </c:minus>
            <c:spPr>
              <a:noFill/>
              <a:ln w="9525" cap="flat" cmpd="sng" algn="ctr">
                <a:solidFill>
                  <a:schemeClr val="tx1">
                    <a:lumMod val="65000"/>
                    <a:lumOff val="35000"/>
                  </a:schemeClr>
                </a:solidFill>
                <a:round/>
              </a:ln>
              <a:effectLst/>
            </c:spPr>
          </c:errBars>
          <c:cat>
            <c:numRef>
              <c:f>Michigan!$A$6:$A$12</c:f>
              <c:numCache>
                <c:formatCode>General</c:formatCode>
                <c:ptCount val="7"/>
                <c:pt idx="0">
                  <c:v>2003</c:v>
                </c:pt>
                <c:pt idx="1">
                  <c:v>2004</c:v>
                </c:pt>
                <c:pt idx="2">
                  <c:v>2005</c:v>
                </c:pt>
                <c:pt idx="3">
                  <c:v>2006</c:v>
                </c:pt>
                <c:pt idx="4">
                  <c:v>2007</c:v>
                </c:pt>
                <c:pt idx="5">
                  <c:v>2008</c:v>
                </c:pt>
                <c:pt idx="6">
                  <c:v>2009</c:v>
                </c:pt>
              </c:numCache>
            </c:numRef>
          </c:cat>
          <c:val>
            <c:numRef>
              <c:f>Michigan!$F$6:$F$12</c:f>
              <c:numCache>
                <c:formatCode>#,##0</c:formatCode>
                <c:ptCount val="7"/>
                <c:pt idx="0">
                  <c:v>1025229828</c:v>
                </c:pt>
                <c:pt idx="1">
                  <c:v>1025371661</c:v>
                </c:pt>
                <c:pt idx="2">
                  <c:v>1030335288</c:v>
                </c:pt>
                <c:pt idx="3">
                  <c:v>1048191816</c:v>
                </c:pt>
                <c:pt idx="4">
                  <c:v>1058598150</c:v>
                </c:pt>
                <c:pt idx="5">
                  <c:v>1064631158</c:v>
                </c:pt>
                <c:pt idx="6">
                  <c:v>1072256617</c:v>
                </c:pt>
              </c:numCache>
            </c:numRef>
          </c:val>
          <c:extLst>
            <c:ext xmlns:c16="http://schemas.microsoft.com/office/drawing/2014/chart" uri="{C3380CC4-5D6E-409C-BE32-E72D297353CC}">
              <c16:uniqueId val="{00000001-D42E-4B99-B441-38C74DC46AE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Michigan!$G$13:$G$27</c:f>
                <c:numCache>
                  <c:formatCode>General</c:formatCode>
                  <c:ptCount val="15"/>
                  <c:pt idx="0">
                    <c:v>17495110.91358</c:v>
                  </c:pt>
                  <c:pt idx="1">
                    <c:v>20029965.0689</c:v>
                  </c:pt>
                  <c:pt idx="2">
                    <c:v>23882213.019299999</c:v>
                  </c:pt>
                  <c:pt idx="3">
                    <c:v>24193562.21232</c:v>
                  </c:pt>
                  <c:pt idx="4">
                    <c:v>23291957.157060005</c:v>
                  </c:pt>
                  <c:pt idx="5">
                    <c:v>23538143.310360003</c:v>
                  </c:pt>
                  <c:pt idx="6">
                    <c:v>23614355.925500002</c:v>
                  </c:pt>
                  <c:pt idx="7">
                    <c:v>23887958.290479999</c:v>
                  </c:pt>
                  <c:pt idx="8">
                    <c:v>24071792.998079997</c:v>
                  </c:pt>
                  <c:pt idx="9">
                    <c:v>24936926.9135</c:v>
                  </c:pt>
                  <c:pt idx="10">
                    <c:v>25016432.714839999</c:v>
                  </c:pt>
                  <c:pt idx="11">
                    <c:v>25379917.664419997</c:v>
                  </c:pt>
                  <c:pt idx="12">
                    <c:v>26120842.901999999</c:v>
                  </c:pt>
                  <c:pt idx="13">
                    <c:v>26329821.459200002</c:v>
                  </c:pt>
                  <c:pt idx="14">
                    <c:v>26499852.29256</c:v>
                  </c:pt>
                </c:numCache>
              </c:numRef>
            </c:plus>
            <c:minus>
              <c:numRef>
                <c:f>Michigan!$G$13:$G$27</c:f>
                <c:numCache>
                  <c:formatCode>General</c:formatCode>
                  <c:ptCount val="15"/>
                  <c:pt idx="0">
                    <c:v>17495110.91358</c:v>
                  </c:pt>
                  <c:pt idx="1">
                    <c:v>20029965.0689</c:v>
                  </c:pt>
                  <c:pt idx="2">
                    <c:v>23882213.019299999</c:v>
                  </c:pt>
                  <c:pt idx="3">
                    <c:v>24193562.21232</c:v>
                  </c:pt>
                  <c:pt idx="4">
                    <c:v>23291957.157060005</c:v>
                  </c:pt>
                  <c:pt idx="5">
                    <c:v>23538143.310360003</c:v>
                  </c:pt>
                  <c:pt idx="6">
                    <c:v>23614355.925500002</c:v>
                  </c:pt>
                  <c:pt idx="7">
                    <c:v>23887958.290479999</c:v>
                  </c:pt>
                  <c:pt idx="8">
                    <c:v>24071792.998079997</c:v>
                  </c:pt>
                  <c:pt idx="9">
                    <c:v>24936926.9135</c:v>
                  </c:pt>
                  <c:pt idx="10">
                    <c:v>25016432.714839999</c:v>
                  </c:pt>
                  <c:pt idx="11">
                    <c:v>25379917.664419997</c:v>
                  </c:pt>
                  <c:pt idx="12">
                    <c:v>26120842.901999999</c:v>
                  </c:pt>
                  <c:pt idx="13">
                    <c:v>26329821.459200002</c:v>
                  </c:pt>
                  <c:pt idx="14">
                    <c:v>26499852.29256</c:v>
                  </c:pt>
                </c:numCache>
              </c:numRef>
            </c:minus>
            <c:spPr>
              <a:noFill/>
              <a:ln w="9525" cap="flat" cmpd="sng" algn="ctr">
                <a:solidFill>
                  <a:schemeClr val="tx1">
                    <a:lumMod val="65000"/>
                    <a:lumOff val="35000"/>
                  </a:schemeClr>
                </a:solidFill>
                <a:round/>
              </a:ln>
              <a:effectLst/>
            </c:spPr>
          </c:errBars>
          <c:cat>
            <c:numRef>
              <c:f>Michigan!$A$13:$A$27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Michigan!$B$13:$B$27</c:f>
              <c:numCache>
                <c:formatCode>#,##0</c:formatCode>
                <c:ptCount val="15"/>
                <c:pt idx="0">
                  <c:v>1647373909</c:v>
                </c:pt>
                <c:pt idx="1">
                  <c:v>1666386445</c:v>
                </c:pt>
                <c:pt idx="2">
                  <c:v>1693773973</c:v>
                </c:pt>
                <c:pt idx="3">
                  <c:v>1708584902</c:v>
                </c:pt>
                <c:pt idx="4">
                  <c:v>1710129013</c:v>
                </c:pt>
                <c:pt idx="5">
                  <c:v>1715608113</c:v>
                </c:pt>
                <c:pt idx="6">
                  <c:v>1723675615</c:v>
                </c:pt>
                <c:pt idx="7">
                  <c:v>1726008547</c:v>
                </c:pt>
                <c:pt idx="8">
                  <c:v>1729295474</c:v>
                </c:pt>
                <c:pt idx="9">
                  <c:v>1719788063</c:v>
                </c:pt>
                <c:pt idx="10">
                  <c:v>1720524946</c:v>
                </c:pt>
                <c:pt idx="11">
                  <c:v>1721839733</c:v>
                </c:pt>
                <c:pt idx="12">
                  <c:v>1727568975</c:v>
                </c:pt>
                <c:pt idx="13">
                  <c:v>1732225096</c:v>
                </c:pt>
                <c:pt idx="14">
                  <c:v>1734283527</c:v>
                </c:pt>
              </c:numCache>
            </c:numRef>
          </c:val>
          <c:extLst>
            <c:ext xmlns:c16="http://schemas.microsoft.com/office/drawing/2014/chart" uri="{C3380CC4-5D6E-409C-BE32-E72D297353CC}">
              <c16:uniqueId val="{00000001-7A12-478D-8AAE-81275E1EDD6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MI-07: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Michigan!$K$13:$K$27</c:f>
                <c:numCache>
                  <c:formatCode>General</c:formatCode>
                  <c:ptCount val="15"/>
                  <c:pt idx="0">
                    <c:v>16082865.03428</c:v>
                  </c:pt>
                  <c:pt idx="1">
                    <c:v>18715406.686480001</c:v>
                  </c:pt>
                  <c:pt idx="2">
                    <c:v>22548024.687040001</c:v>
                  </c:pt>
                  <c:pt idx="3">
                    <c:v>22954041.961999997</c:v>
                  </c:pt>
                  <c:pt idx="4">
                    <c:v>22147078.643340003</c:v>
                  </c:pt>
                  <c:pt idx="5">
                    <c:v>22598013.347099997</c:v>
                  </c:pt>
                  <c:pt idx="6">
                    <c:v>22562042.743239999</c:v>
                  </c:pt>
                  <c:pt idx="7">
                    <c:v>22898176.24064</c:v>
                  </c:pt>
                  <c:pt idx="8">
                    <c:v>22710577.118159998</c:v>
                  </c:pt>
                  <c:pt idx="9">
                    <c:v>23266931.496339999</c:v>
                  </c:pt>
                  <c:pt idx="10">
                    <c:v>23412911.980699997</c:v>
                  </c:pt>
                  <c:pt idx="11">
                    <c:v>23868226.122079998</c:v>
                  </c:pt>
                  <c:pt idx="12">
                    <c:v>24013977.265919998</c:v>
                  </c:pt>
                  <c:pt idx="13">
                    <c:v>24517397.868480001</c:v>
                  </c:pt>
                  <c:pt idx="14">
                    <c:v>24705306.366360001</c:v>
                  </c:pt>
                </c:numCache>
              </c:numRef>
            </c:plus>
            <c:minus>
              <c:numRef>
                <c:f>Michigan!$K$13:$K$27</c:f>
                <c:numCache>
                  <c:formatCode>General</c:formatCode>
                  <c:ptCount val="15"/>
                  <c:pt idx="0">
                    <c:v>16082865.03428</c:v>
                  </c:pt>
                  <c:pt idx="1">
                    <c:v>18715406.686480001</c:v>
                  </c:pt>
                  <c:pt idx="2">
                    <c:v>22548024.687040001</c:v>
                  </c:pt>
                  <c:pt idx="3">
                    <c:v>22954041.961999997</c:v>
                  </c:pt>
                  <c:pt idx="4">
                    <c:v>22147078.643340003</c:v>
                  </c:pt>
                  <c:pt idx="5">
                    <c:v>22598013.347099997</c:v>
                  </c:pt>
                  <c:pt idx="6">
                    <c:v>22562042.743239999</c:v>
                  </c:pt>
                  <c:pt idx="7">
                    <c:v>22898176.24064</c:v>
                  </c:pt>
                  <c:pt idx="8">
                    <c:v>22710577.118159998</c:v>
                  </c:pt>
                  <c:pt idx="9">
                    <c:v>23266931.496339999</c:v>
                  </c:pt>
                  <c:pt idx="10">
                    <c:v>23412911.980699997</c:v>
                  </c:pt>
                  <c:pt idx="11">
                    <c:v>23868226.122079998</c:v>
                  </c:pt>
                  <c:pt idx="12">
                    <c:v>24013977.265919998</c:v>
                  </c:pt>
                  <c:pt idx="13">
                    <c:v>24517397.868480001</c:v>
                  </c:pt>
                  <c:pt idx="14">
                    <c:v>24705306.366360001</c:v>
                  </c:pt>
                </c:numCache>
              </c:numRef>
            </c:minus>
            <c:spPr>
              <a:noFill/>
              <a:ln w="9525" cap="flat" cmpd="sng" algn="ctr">
                <a:solidFill>
                  <a:schemeClr val="tx1">
                    <a:lumMod val="65000"/>
                    <a:lumOff val="35000"/>
                  </a:schemeClr>
                </a:solidFill>
                <a:round/>
              </a:ln>
              <a:effectLst/>
            </c:spPr>
          </c:errBars>
          <c:cat>
            <c:numRef>
              <c:f>Michigan!$A$13:$A$27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Michigan!$F$13:$F$27</c:f>
              <c:numCache>
                <c:formatCode>#,##0</c:formatCode>
                <c:ptCount val="15"/>
                <c:pt idx="0">
                  <c:v>1082292398</c:v>
                </c:pt>
                <c:pt idx="1">
                  <c:v>1095749806</c:v>
                </c:pt>
                <c:pt idx="2">
                  <c:v>1112933104</c:v>
                </c:pt>
                <c:pt idx="3">
                  <c:v>1119709364</c:v>
                </c:pt>
                <c:pt idx="4">
                  <c:v>1121939141</c:v>
                </c:pt>
                <c:pt idx="5">
                  <c:v>1124279271</c:v>
                </c:pt>
                <c:pt idx="6">
                  <c:v>1126975162</c:v>
                </c:pt>
                <c:pt idx="7">
                  <c:v>1126878752</c:v>
                </c:pt>
                <c:pt idx="8">
                  <c:v>1128756318</c:v>
                </c:pt>
                <c:pt idx="9">
                  <c:v>1115385019</c:v>
                </c:pt>
                <c:pt idx="10">
                  <c:v>1120235023</c:v>
                </c:pt>
                <c:pt idx="11">
                  <c:v>1116381016</c:v>
                </c:pt>
                <c:pt idx="12">
                  <c:v>1124249872</c:v>
                </c:pt>
                <c:pt idx="13">
                  <c:v>1125684016</c:v>
                </c:pt>
                <c:pt idx="14">
                  <c:v>1121948518</c:v>
                </c:pt>
              </c:numCache>
            </c:numRef>
          </c:val>
          <c:extLst>
            <c:ext xmlns:c16="http://schemas.microsoft.com/office/drawing/2014/chart" uri="{C3380CC4-5D6E-409C-BE32-E72D297353CC}">
              <c16:uniqueId val="{00000001-9A49-42F4-AB91-35C93F5EF4E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MI-04: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Michigan!$I$6:$I$12</c:f>
                <c:numCache>
                  <c:formatCode>General</c:formatCode>
                  <c:ptCount val="7"/>
                  <c:pt idx="0">
                    <c:v>1104840.92524</c:v>
                  </c:pt>
                  <c:pt idx="1">
                    <c:v>1201153.9464</c:v>
                  </c:pt>
                  <c:pt idx="2">
                    <c:v>1368663.7420000001</c:v>
                  </c:pt>
                  <c:pt idx="3">
                    <c:v>1605841.78144</c:v>
                  </c:pt>
                  <c:pt idx="4">
                    <c:v>1393026.9929999998</c:v>
                  </c:pt>
                  <c:pt idx="5">
                    <c:v>1474027.8530999999</c:v>
                  </c:pt>
                  <c:pt idx="6">
                    <c:v>1215705.2054399999</c:v>
                  </c:pt>
                </c:numCache>
              </c:numRef>
            </c:plus>
            <c:minus>
              <c:numRef>
                <c:f>Michigan!$I$6:$I$12</c:f>
                <c:numCache>
                  <c:formatCode>General</c:formatCode>
                  <c:ptCount val="7"/>
                  <c:pt idx="0">
                    <c:v>1104840.92524</c:v>
                  </c:pt>
                  <c:pt idx="1">
                    <c:v>1201153.9464</c:v>
                  </c:pt>
                  <c:pt idx="2">
                    <c:v>1368663.7420000001</c:v>
                  </c:pt>
                  <c:pt idx="3">
                    <c:v>1605841.78144</c:v>
                  </c:pt>
                  <c:pt idx="4">
                    <c:v>1393026.9929999998</c:v>
                  </c:pt>
                  <c:pt idx="5">
                    <c:v>1474027.8530999999</c:v>
                  </c:pt>
                  <c:pt idx="6">
                    <c:v>1215705.2054399999</c:v>
                  </c:pt>
                </c:numCache>
              </c:numRef>
            </c:minus>
            <c:spPr>
              <a:noFill/>
              <a:ln w="9525" cap="flat" cmpd="sng" algn="ctr">
                <a:solidFill>
                  <a:schemeClr val="tx1">
                    <a:lumMod val="65000"/>
                    <a:lumOff val="35000"/>
                  </a:schemeClr>
                </a:solidFill>
                <a:round/>
              </a:ln>
              <a:effectLst/>
            </c:spPr>
          </c:errBars>
          <c:cat>
            <c:numRef>
              <c:f>Michigan!$A$6:$A$12</c:f>
              <c:numCache>
                <c:formatCode>General</c:formatCode>
                <c:ptCount val="7"/>
                <c:pt idx="0">
                  <c:v>2003</c:v>
                </c:pt>
                <c:pt idx="1">
                  <c:v>2004</c:v>
                </c:pt>
                <c:pt idx="2">
                  <c:v>2005</c:v>
                </c:pt>
                <c:pt idx="3">
                  <c:v>2006</c:v>
                </c:pt>
                <c:pt idx="4">
                  <c:v>2007</c:v>
                </c:pt>
                <c:pt idx="5">
                  <c:v>2008</c:v>
                </c:pt>
                <c:pt idx="6">
                  <c:v>2009</c:v>
                </c:pt>
              </c:numCache>
            </c:numRef>
          </c:cat>
          <c:val>
            <c:numRef>
              <c:f>Michigan!$D$6:$D$12</c:f>
              <c:numCache>
                <c:formatCode>#,##0</c:formatCode>
                <c:ptCount val="7"/>
                <c:pt idx="0">
                  <c:v>1777529</c:v>
                </c:pt>
                <c:pt idx="1">
                  <c:v>2234040</c:v>
                </c:pt>
                <c:pt idx="2">
                  <c:v>2457206</c:v>
                </c:pt>
                <c:pt idx="3">
                  <c:v>2817464</c:v>
                </c:pt>
                <c:pt idx="4">
                  <c:v>2039571</c:v>
                </c:pt>
                <c:pt idx="5">
                  <c:v>2698795</c:v>
                </c:pt>
                <c:pt idx="6">
                  <c:v>1839024</c:v>
                </c:pt>
              </c:numCache>
            </c:numRef>
          </c:val>
          <c:extLst>
            <c:ext xmlns:c16="http://schemas.microsoft.com/office/drawing/2014/chart" uri="{C3380CC4-5D6E-409C-BE32-E72D297353CC}">
              <c16:uniqueId val="{00000001-42EA-4A2B-9BF5-EEE3315366C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MI-09: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Michigan!$I$13:$I$27</c:f>
                <c:numCache>
                  <c:formatCode>General</c:formatCode>
                  <c:ptCount val="15"/>
                  <c:pt idx="0">
                    <c:v>1529804.2397800002</c:v>
                  </c:pt>
                  <c:pt idx="1">
                    <c:v>1889543.7171</c:v>
                  </c:pt>
                  <c:pt idx="2">
                    <c:v>1571771.8040400001</c:v>
                  </c:pt>
                  <c:pt idx="3">
                    <c:v>1614955.59072</c:v>
                  </c:pt>
                  <c:pt idx="4">
                    <c:v>1580848.6310400001</c:v>
                  </c:pt>
                  <c:pt idx="5">
                    <c:v>1579970.9580000001</c:v>
                  </c:pt>
                  <c:pt idx="6">
                    <c:v>1579987.4060799999</c:v>
                  </c:pt>
                  <c:pt idx="7">
                    <c:v>1620124.80504</c:v>
                  </c:pt>
                  <c:pt idx="8">
                    <c:v>1622551.1414400002</c:v>
                  </c:pt>
                  <c:pt idx="9">
                    <c:v>1574905.5979199999</c:v>
                  </c:pt>
                  <c:pt idx="10">
                    <c:v>1529212.04064</c:v>
                  </c:pt>
                  <c:pt idx="11">
                    <c:v>1563412.6519200001</c:v>
                  </c:pt>
                  <c:pt idx="12">
                    <c:v>1771657.4016</c:v>
                  </c:pt>
                  <c:pt idx="13">
                    <c:v>1808005.0617199999</c:v>
                  </c:pt>
                  <c:pt idx="14">
                    <c:v>1772514.9080399999</c:v>
                  </c:pt>
                </c:numCache>
              </c:numRef>
            </c:plus>
            <c:minus>
              <c:numRef>
                <c:f>Michigan!$I$13:$I$27</c:f>
                <c:numCache>
                  <c:formatCode>General</c:formatCode>
                  <c:ptCount val="15"/>
                  <c:pt idx="0">
                    <c:v>1529804.2397800002</c:v>
                  </c:pt>
                  <c:pt idx="1">
                    <c:v>1889543.7171</c:v>
                  </c:pt>
                  <c:pt idx="2">
                    <c:v>1571771.8040400001</c:v>
                  </c:pt>
                  <c:pt idx="3">
                    <c:v>1614955.59072</c:v>
                  </c:pt>
                  <c:pt idx="4">
                    <c:v>1580848.6310400001</c:v>
                  </c:pt>
                  <c:pt idx="5">
                    <c:v>1579970.9580000001</c:v>
                  </c:pt>
                  <c:pt idx="6">
                    <c:v>1579987.4060799999</c:v>
                  </c:pt>
                  <c:pt idx="7">
                    <c:v>1620124.80504</c:v>
                  </c:pt>
                  <c:pt idx="8">
                    <c:v>1622551.1414400002</c:v>
                  </c:pt>
                  <c:pt idx="9">
                    <c:v>1574905.5979199999</c:v>
                  </c:pt>
                  <c:pt idx="10">
                    <c:v>1529212.04064</c:v>
                  </c:pt>
                  <c:pt idx="11">
                    <c:v>1563412.6519200001</c:v>
                  </c:pt>
                  <c:pt idx="12">
                    <c:v>1771657.4016</c:v>
                  </c:pt>
                  <c:pt idx="13">
                    <c:v>1808005.0617199999</c:v>
                  </c:pt>
                  <c:pt idx="14">
                    <c:v>1772514.9080399999</c:v>
                  </c:pt>
                </c:numCache>
              </c:numRef>
            </c:minus>
            <c:spPr>
              <a:noFill/>
              <a:ln w="9525" cap="flat" cmpd="sng" algn="ctr">
                <a:solidFill>
                  <a:schemeClr val="tx1">
                    <a:lumMod val="65000"/>
                    <a:lumOff val="35000"/>
                  </a:schemeClr>
                </a:solidFill>
                <a:round/>
              </a:ln>
              <a:effectLst/>
            </c:spPr>
          </c:errBars>
          <c:cat>
            <c:numRef>
              <c:f>Michigan!$A$13:$A$27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Michigan!$D$13:$D$27</c:f>
              <c:numCache>
                <c:formatCode>#,##0</c:formatCode>
                <c:ptCount val="15"/>
                <c:pt idx="0">
                  <c:v>2332801</c:v>
                </c:pt>
                <c:pt idx="1">
                  <c:v>2749227</c:v>
                </c:pt>
                <c:pt idx="2">
                  <c:v>1376646</c:v>
                </c:pt>
                <c:pt idx="3">
                  <c:v>1408326</c:v>
                </c:pt>
                <c:pt idx="4">
                  <c:v>1369032</c:v>
                </c:pt>
                <c:pt idx="5">
                  <c:v>1353874</c:v>
                </c:pt>
                <c:pt idx="6">
                  <c:v>1349056</c:v>
                </c:pt>
                <c:pt idx="7">
                  <c:v>1396563</c:v>
                </c:pt>
                <c:pt idx="8">
                  <c:v>1396656</c:v>
                </c:pt>
                <c:pt idx="9">
                  <c:v>1252968</c:v>
                </c:pt>
                <c:pt idx="10">
                  <c:v>1189752</c:v>
                </c:pt>
                <c:pt idx="11">
                  <c:v>1217668</c:v>
                </c:pt>
                <c:pt idx="12">
                  <c:v>1477440</c:v>
                </c:pt>
                <c:pt idx="13">
                  <c:v>1508758</c:v>
                </c:pt>
                <c:pt idx="14">
                  <c:v>1475571</c:v>
                </c:pt>
              </c:numCache>
            </c:numRef>
          </c:val>
          <c:extLst>
            <c:ext xmlns:c16="http://schemas.microsoft.com/office/drawing/2014/chart" uri="{C3380CC4-5D6E-409C-BE32-E72D297353CC}">
              <c16:uniqueId val="{00000001-9DD5-4E24-98B5-9AF7CC29BB4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MI-05: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Michigan!$J$6:$J$12</c:f>
                <c:numCache>
                  <c:formatCode>General</c:formatCode>
                  <c:ptCount val="7"/>
                  <c:pt idx="0">
                    <c:v>9746444.6430000011</c:v>
                  </c:pt>
                  <c:pt idx="1">
                    <c:v>8792878.1160000004</c:v>
                  </c:pt>
                  <c:pt idx="2">
                    <c:v>9407237.6889600009</c:v>
                  </c:pt>
                  <c:pt idx="3">
                    <c:v>10019418.55236</c:v>
                  </c:pt>
                  <c:pt idx="4">
                    <c:v>10026620.57966</c:v>
                  </c:pt>
                  <c:pt idx="5">
                    <c:v>8934569.2476400007</c:v>
                  </c:pt>
                  <c:pt idx="6">
                    <c:v>10211551.0842</c:v>
                  </c:pt>
                </c:numCache>
              </c:numRef>
            </c:plus>
            <c:minus>
              <c:numRef>
                <c:f>Michigan!$J$6:$J$12</c:f>
                <c:numCache>
                  <c:formatCode>General</c:formatCode>
                  <c:ptCount val="7"/>
                  <c:pt idx="0">
                    <c:v>9746444.6430000011</c:v>
                  </c:pt>
                  <c:pt idx="1">
                    <c:v>8792878.1160000004</c:v>
                  </c:pt>
                  <c:pt idx="2">
                    <c:v>9407237.6889600009</c:v>
                  </c:pt>
                  <c:pt idx="3">
                    <c:v>10019418.55236</c:v>
                  </c:pt>
                  <c:pt idx="4">
                    <c:v>10026620.57966</c:v>
                  </c:pt>
                  <c:pt idx="5">
                    <c:v>8934569.2476400007</c:v>
                  </c:pt>
                  <c:pt idx="6">
                    <c:v>10211551.0842</c:v>
                  </c:pt>
                </c:numCache>
              </c:numRef>
            </c:minus>
            <c:spPr>
              <a:noFill/>
              <a:ln w="9525" cap="flat" cmpd="sng" algn="ctr">
                <a:solidFill>
                  <a:schemeClr val="tx1">
                    <a:lumMod val="65000"/>
                    <a:lumOff val="35000"/>
                  </a:schemeClr>
                </a:solidFill>
                <a:round/>
              </a:ln>
              <a:effectLst/>
            </c:spPr>
          </c:errBars>
          <c:cat>
            <c:numRef>
              <c:f>Michigan!$A$6:$A$12</c:f>
              <c:numCache>
                <c:formatCode>General</c:formatCode>
                <c:ptCount val="7"/>
                <c:pt idx="0">
                  <c:v>2003</c:v>
                </c:pt>
                <c:pt idx="1">
                  <c:v>2004</c:v>
                </c:pt>
                <c:pt idx="2">
                  <c:v>2005</c:v>
                </c:pt>
                <c:pt idx="3">
                  <c:v>2006</c:v>
                </c:pt>
                <c:pt idx="4">
                  <c:v>2007</c:v>
                </c:pt>
                <c:pt idx="5">
                  <c:v>2008</c:v>
                </c:pt>
                <c:pt idx="6">
                  <c:v>2009</c:v>
                </c:pt>
              </c:numCache>
            </c:numRef>
          </c:cat>
          <c:val>
            <c:numRef>
              <c:f>Michigan!$E$6:$E$12</c:f>
              <c:numCache>
                <c:formatCode>#,##0</c:formatCode>
                <c:ptCount val="7"/>
                <c:pt idx="0">
                  <c:v>330387954</c:v>
                </c:pt>
                <c:pt idx="1">
                  <c:v>333063565</c:v>
                </c:pt>
                <c:pt idx="2">
                  <c:v>333353568</c:v>
                </c:pt>
                <c:pt idx="3">
                  <c:v>335996598</c:v>
                </c:pt>
                <c:pt idx="4">
                  <c:v>340809673</c:v>
                </c:pt>
                <c:pt idx="5">
                  <c:v>342058547</c:v>
                </c:pt>
                <c:pt idx="6">
                  <c:v>343360830</c:v>
                </c:pt>
              </c:numCache>
            </c:numRef>
          </c:val>
          <c:extLst>
            <c:ext xmlns:c16="http://schemas.microsoft.com/office/drawing/2014/chart" uri="{C3380CC4-5D6E-409C-BE32-E72D297353CC}">
              <c16:uniqueId val="{00000001-B747-441E-9BDD-8BAA2E98A82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MI-10: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Michigan!$J$13:$J$27</c:f>
                <c:numCache>
                  <c:formatCode>General</c:formatCode>
                  <c:ptCount val="15"/>
                  <c:pt idx="0">
                    <c:v>11528742.027799999</c:v>
                  </c:pt>
                  <c:pt idx="1">
                    <c:v>13258635.08454</c:v>
                  </c:pt>
                  <c:pt idx="2">
                    <c:v>15643089.10802</c:v>
                  </c:pt>
                  <c:pt idx="3">
                    <c:v>15928730.3224</c:v>
                  </c:pt>
                  <c:pt idx="4">
                    <c:v>15636490.30944</c:v>
                  </c:pt>
                  <c:pt idx="5">
                    <c:v>15612092.030339999</c:v>
                  </c:pt>
                  <c:pt idx="6">
                    <c:v>15804677.209579999</c:v>
                  </c:pt>
                  <c:pt idx="7">
                    <c:v>15994210.1895</c:v>
                  </c:pt>
                  <c:pt idx="8">
                    <c:v>15264687.36506</c:v>
                  </c:pt>
                  <c:pt idx="9">
                    <c:v>15430282.305</c:v>
                  </c:pt>
                  <c:pt idx="10">
                    <c:v>15569838.7676</c:v>
                  </c:pt>
                  <c:pt idx="11">
                    <c:v>15948871.128840001</c:v>
                  </c:pt>
                  <c:pt idx="12">
                    <c:v>15620374.22484</c:v>
                  </c:pt>
                  <c:pt idx="13">
                    <c:v>15643000.785799999</c:v>
                  </c:pt>
                  <c:pt idx="14">
                    <c:v>15834273.767399998</c:v>
                  </c:pt>
                </c:numCache>
              </c:numRef>
            </c:plus>
            <c:minus>
              <c:numRef>
                <c:f>Michigan!$J$13:$J$27</c:f>
                <c:numCache>
                  <c:formatCode>General</c:formatCode>
                  <c:ptCount val="15"/>
                  <c:pt idx="0">
                    <c:v>11528742.027799999</c:v>
                  </c:pt>
                  <c:pt idx="1">
                    <c:v>13258635.08454</c:v>
                  </c:pt>
                  <c:pt idx="2">
                    <c:v>15643089.10802</c:v>
                  </c:pt>
                  <c:pt idx="3">
                    <c:v>15928730.3224</c:v>
                  </c:pt>
                  <c:pt idx="4">
                    <c:v>15636490.30944</c:v>
                  </c:pt>
                  <c:pt idx="5">
                    <c:v>15612092.030339999</c:v>
                  </c:pt>
                  <c:pt idx="6">
                    <c:v>15804677.209579999</c:v>
                  </c:pt>
                  <c:pt idx="7">
                    <c:v>15994210.1895</c:v>
                  </c:pt>
                  <c:pt idx="8">
                    <c:v>15264687.36506</c:v>
                  </c:pt>
                  <c:pt idx="9">
                    <c:v>15430282.305</c:v>
                  </c:pt>
                  <c:pt idx="10">
                    <c:v>15569838.7676</c:v>
                  </c:pt>
                  <c:pt idx="11">
                    <c:v>15948871.128840001</c:v>
                  </c:pt>
                  <c:pt idx="12">
                    <c:v>15620374.22484</c:v>
                  </c:pt>
                  <c:pt idx="13">
                    <c:v>15643000.785799999</c:v>
                  </c:pt>
                  <c:pt idx="14">
                    <c:v>15834273.767399998</c:v>
                  </c:pt>
                </c:numCache>
              </c:numRef>
            </c:minus>
            <c:spPr>
              <a:noFill/>
              <a:ln w="9525" cap="flat" cmpd="sng" algn="ctr">
                <a:solidFill>
                  <a:schemeClr val="tx1">
                    <a:lumMod val="65000"/>
                    <a:lumOff val="35000"/>
                  </a:schemeClr>
                </a:solidFill>
                <a:round/>
              </a:ln>
              <a:effectLst/>
            </c:spPr>
          </c:errBars>
          <c:cat>
            <c:numRef>
              <c:f>Michigan!$A$13:$A$27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Michigan!$E$13:$E$27</c:f>
              <c:numCache>
                <c:formatCode>#,##0</c:formatCode>
                <c:ptCount val="15"/>
                <c:pt idx="0">
                  <c:v>345171917</c:v>
                </c:pt>
                <c:pt idx="1">
                  <c:v>347266503</c:v>
                </c:pt>
                <c:pt idx="2">
                  <c:v>357311309</c:v>
                </c:pt>
                <c:pt idx="3">
                  <c:v>361852120</c:v>
                </c:pt>
                <c:pt idx="4">
                  <c:v>358964424</c:v>
                </c:pt>
                <c:pt idx="5">
                  <c:v>359559927</c:v>
                </c:pt>
                <c:pt idx="6">
                  <c:v>362992127</c:v>
                </c:pt>
                <c:pt idx="7">
                  <c:v>364665075</c:v>
                </c:pt>
                <c:pt idx="8">
                  <c:v>362237479</c:v>
                </c:pt>
                <c:pt idx="9">
                  <c:v>363065466</c:v>
                </c:pt>
                <c:pt idx="10">
                  <c:v>359580572</c:v>
                </c:pt>
                <c:pt idx="11">
                  <c:v>362145121</c:v>
                </c:pt>
                <c:pt idx="12">
                  <c:v>360414726</c:v>
                </c:pt>
                <c:pt idx="13">
                  <c:v>361270226</c:v>
                </c:pt>
                <c:pt idx="14">
                  <c:v>365350110</c:v>
                </c:pt>
              </c:numCache>
            </c:numRef>
          </c:val>
          <c:extLst>
            <c:ext xmlns:c16="http://schemas.microsoft.com/office/drawing/2014/chart" uri="{C3380CC4-5D6E-409C-BE32-E72D297353CC}">
              <c16:uniqueId val="{00000001-D5DD-4D69-A6BF-266BFC5F809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Michigan!$H$6:$H$12</c:f>
                <c:numCache>
                  <c:formatCode>General</c:formatCode>
                  <c:ptCount val="7"/>
                  <c:pt idx="0">
                    <c:v>6462085.3185600005</c:v>
                  </c:pt>
                  <c:pt idx="1">
                    <c:v>5720954.3165999996</c:v>
                  </c:pt>
                  <c:pt idx="2">
                    <c:v>6143796.1701600002</c:v>
                  </c:pt>
                  <c:pt idx="3">
                    <c:v>6492261.3713999996</c:v>
                  </c:pt>
                  <c:pt idx="4">
                    <c:v>6245741.1684800005</c:v>
                  </c:pt>
                  <c:pt idx="5">
                    <c:v>5635041.6408000002</c:v>
                  </c:pt>
                  <c:pt idx="6">
                    <c:v>6009923.3691999996</c:v>
                  </c:pt>
                </c:numCache>
              </c:numRef>
            </c:plus>
            <c:minus>
              <c:numRef>
                <c:f>Michigan!$H$6:$H$12</c:f>
                <c:numCache>
                  <c:formatCode>General</c:formatCode>
                  <c:ptCount val="7"/>
                  <c:pt idx="0">
                    <c:v>6462085.3185600005</c:v>
                  </c:pt>
                  <c:pt idx="1">
                    <c:v>5720954.3165999996</c:v>
                  </c:pt>
                  <c:pt idx="2">
                    <c:v>6143796.1701600002</c:v>
                  </c:pt>
                  <c:pt idx="3">
                    <c:v>6492261.3713999996</c:v>
                  </c:pt>
                  <c:pt idx="4">
                    <c:v>6245741.1684800005</c:v>
                  </c:pt>
                  <c:pt idx="5">
                    <c:v>5635041.6408000002</c:v>
                  </c:pt>
                  <c:pt idx="6">
                    <c:v>6009923.3691999996</c:v>
                  </c:pt>
                </c:numCache>
              </c:numRef>
            </c:minus>
            <c:spPr>
              <a:noFill/>
              <a:ln w="9525" cap="flat" cmpd="sng" algn="ctr">
                <a:solidFill>
                  <a:schemeClr val="tx1">
                    <a:lumMod val="65000"/>
                    <a:lumOff val="35000"/>
                  </a:schemeClr>
                </a:solidFill>
                <a:round/>
              </a:ln>
              <a:effectLst/>
            </c:spPr>
          </c:errBars>
          <c:cat>
            <c:numRef>
              <c:f>Michigan!$A$6:$A$12</c:f>
              <c:numCache>
                <c:formatCode>General</c:formatCode>
                <c:ptCount val="7"/>
                <c:pt idx="0">
                  <c:v>2003</c:v>
                </c:pt>
                <c:pt idx="1">
                  <c:v>2004</c:v>
                </c:pt>
                <c:pt idx="2">
                  <c:v>2005</c:v>
                </c:pt>
                <c:pt idx="3">
                  <c:v>2006</c:v>
                </c:pt>
                <c:pt idx="4">
                  <c:v>2007</c:v>
                </c:pt>
                <c:pt idx="5">
                  <c:v>2008</c:v>
                </c:pt>
                <c:pt idx="6">
                  <c:v>2009</c:v>
                </c:pt>
              </c:numCache>
            </c:numRef>
          </c:cat>
          <c:val>
            <c:numRef>
              <c:f>Michigan!$C$6:$C$12</c:f>
              <c:numCache>
                <c:formatCode>#,##0</c:formatCode>
                <c:ptCount val="7"/>
                <c:pt idx="0">
                  <c:v>208723686</c:v>
                </c:pt>
                <c:pt idx="1">
                  <c:v>210794190</c:v>
                </c:pt>
                <c:pt idx="2">
                  <c:v>211563229</c:v>
                </c:pt>
                <c:pt idx="3">
                  <c:v>210105546</c:v>
                </c:pt>
                <c:pt idx="4">
                  <c:v>211863676</c:v>
                </c:pt>
                <c:pt idx="5">
                  <c:v>213448547</c:v>
                </c:pt>
                <c:pt idx="6">
                  <c:v>215255135</c:v>
                </c:pt>
              </c:numCache>
            </c:numRef>
          </c:val>
          <c:extLst>
            <c:ext xmlns:c16="http://schemas.microsoft.com/office/drawing/2014/chart" uri="{C3380CC4-5D6E-409C-BE32-E72D297353CC}">
              <c16:uniqueId val="{00000001-BB85-4453-8904-8B47A6D7A52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MI-08: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Michigan!$H$13:$H$27</c:f>
                <c:numCache>
                  <c:formatCode>General</c:formatCode>
                  <c:ptCount val="15"/>
                  <c:pt idx="0">
                    <c:v>6079095.5684800008</c:v>
                  </c:pt>
                  <c:pt idx="1">
                    <c:v>6446542.9317600001</c:v>
                  </c:pt>
                  <c:pt idx="2">
                    <c:v>6695688.8580999998</c:v>
                  </c:pt>
                  <c:pt idx="3">
                    <c:v>6430030.0935000004</c:v>
                  </c:pt>
                  <c:pt idx="4">
                    <c:v>6247822.9267200008</c:v>
                  </c:pt>
                  <c:pt idx="5">
                    <c:v>6428579.6718000006</c:v>
                  </c:pt>
                  <c:pt idx="6">
                    <c:v>6306230.5877999999</c:v>
                  </c:pt>
                  <c:pt idx="7">
                    <c:v>6274194.7864400009</c:v>
                  </c:pt>
                  <c:pt idx="8">
                    <c:v>6936579.0148800006</c:v>
                  </c:pt>
                  <c:pt idx="9">
                    <c:v>7144917.9935999997</c:v>
                  </c:pt>
                  <c:pt idx="10">
                    <c:v>6534094.66072</c:v>
                  </c:pt>
                  <c:pt idx="11">
                    <c:v>6938469.29648</c:v>
                  </c:pt>
                  <c:pt idx="12">
                    <c:v>6359185.5469200006</c:v>
                  </c:pt>
                  <c:pt idx="13">
                    <c:v>6761960.5153000001</c:v>
                  </c:pt>
                  <c:pt idx="14">
                    <c:v>6795698.1990399994</c:v>
                  </c:pt>
                </c:numCache>
              </c:numRef>
            </c:plus>
            <c:minus>
              <c:numRef>
                <c:f>Michigan!$H$13:$H$27</c:f>
                <c:numCache>
                  <c:formatCode>General</c:formatCode>
                  <c:ptCount val="15"/>
                  <c:pt idx="0">
                    <c:v>6079095.5684800008</c:v>
                  </c:pt>
                  <c:pt idx="1">
                    <c:v>6446542.9317600001</c:v>
                  </c:pt>
                  <c:pt idx="2">
                    <c:v>6695688.8580999998</c:v>
                  </c:pt>
                  <c:pt idx="3">
                    <c:v>6430030.0935000004</c:v>
                  </c:pt>
                  <c:pt idx="4">
                    <c:v>6247822.9267200008</c:v>
                  </c:pt>
                  <c:pt idx="5">
                    <c:v>6428579.6718000006</c:v>
                  </c:pt>
                  <c:pt idx="6">
                    <c:v>6306230.5877999999</c:v>
                  </c:pt>
                  <c:pt idx="7">
                    <c:v>6274194.7864400009</c:v>
                  </c:pt>
                  <c:pt idx="8">
                    <c:v>6936579.0148800006</c:v>
                  </c:pt>
                  <c:pt idx="9">
                    <c:v>7144917.9935999997</c:v>
                  </c:pt>
                  <c:pt idx="10">
                    <c:v>6534094.66072</c:v>
                  </c:pt>
                  <c:pt idx="11">
                    <c:v>6938469.29648</c:v>
                  </c:pt>
                  <c:pt idx="12">
                    <c:v>6359185.5469200006</c:v>
                  </c:pt>
                  <c:pt idx="13">
                    <c:v>6761960.5153000001</c:v>
                  </c:pt>
                  <c:pt idx="14">
                    <c:v>6795698.1990399994</c:v>
                  </c:pt>
                </c:numCache>
              </c:numRef>
            </c:minus>
            <c:spPr>
              <a:noFill/>
              <a:ln w="9525" cap="flat" cmpd="sng" algn="ctr">
                <a:solidFill>
                  <a:schemeClr val="tx1">
                    <a:lumMod val="65000"/>
                    <a:lumOff val="35000"/>
                  </a:schemeClr>
                </a:solidFill>
                <a:round/>
              </a:ln>
              <a:effectLst/>
            </c:spPr>
          </c:errBars>
          <c:cat>
            <c:numRef>
              <c:f>Michigan!$A$13:$A$27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Michigan!$C$13:$C$27</c:f>
              <c:numCache>
                <c:formatCode>#,##0</c:formatCode>
                <c:ptCount val="15"/>
                <c:pt idx="0">
                  <c:v>217576792</c:v>
                </c:pt>
                <c:pt idx="1">
                  <c:v>220620908</c:v>
                </c:pt>
                <c:pt idx="2">
                  <c:v>222152915</c:v>
                </c:pt>
                <c:pt idx="3">
                  <c:v>225615091</c:v>
                </c:pt>
                <c:pt idx="4">
                  <c:v>227856416</c:v>
                </c:pt>
                <c:pt idx="5">
                  <c:v>230415042</c:v>
                </c:pt>
                <c:pt idx="6">
                  <c:v>232359270</c:v>
                </c:pt>
                <c:pt idx="7">
                  <c:v>233068157</c:v>
                </c:pt>
                <c:pt idx="8">
                  <c:v>236905021</c:v>
                </c:pt>
                <c:pt idx="9">
                  <c:v>240084610</c:v>
                </c:pt>
                <c:pt idx="10">
                  <c:v>239519599</c:v>
                </c:pt>
                <c:pt idx="11">
                  <c:v>242095928</c:v>
                </c:pt>
                <c:pt idx="12">
                  <c:v>241426938</c:v>
                </c:pt>
                <c:pt idx="13">
                  <c:v>243762095</c:v>
                </c:pt>
                <c:pt idx="14">
                  <c:v>245509328</c:v>
                </c:pt>
              </c:numCache>
            </c:numRef>
          </c:val>
          <c:extLst>
            <c:ext xmlns:c16="http://schemas.microsoft.com/office/drawing/2014/chart" uri="{C3380CC4-5D6E-409C-BE32-E72D297353CC}">
              <c16:uniqueId val="{00000001-099A-4AE2-89BB-C43E68FBC48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MN-01: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Minnesota!$G$6:$G$12</c:f>
                <c:numCache>
                  <c:formatCode>General</c:formatCode>
                  <c:ptCount val="7"/>
                  <c:pt idx="0">
                    <c:v>16617200.52744</c:v>
                  </c:pt>
                  <c:pt idx="1">
                    <c:v>15955699.798079999</c:v>
                  </c:pt>
                  <c:pt idx="2">
                    <c:v>16093922.336099999</c:v>
                  </c:pt>
                  <c:pt idx="3">
                    <c:v>15476545.040800001</c:v>
                  </c:pt>
                  <c:pt idx="4">
                    <c:v>15319108.293059999</c:v>
                  </c:pt>
                  <c:pt idx="5">
                    <c:v>15104684.1856</c:v>
                  </c:pt>
                  <c:pt idx="6">
                    <c:v>15194038.217399999</c:v>
                  </c:pt>
                </c:numCache>
              </c:numRef>
            </c:plus>
            <c:minus>
              <c:numRef>
                <c:f>Minnesota!$G$6:$G$12</c:f>
                <c:numCache>
                  <c:formatCode>General</c:formatCode>
                  <c:ptCount val="7"/>
                  <c:pt idx="0">
                    <c:v>16617200.52744</c:v>
                  </c:pt>
                  <c:pt idx="1">
                    <c:v>15955699.798079999</c:v>
                  </c:pt>
                  <c:pt idx="2">
                    <c:v>16093922.336099999</c:v>
                  </c:pt>
                  <c:pt idx="3">
                    <c:v>15476545.040800001</c:v>
                  </c:pt>
                  <c:pt idx="4">
                    <c:v>15319108.293059999</c:v>
                  </c:pt>
                  <c:pt idx="5">
                    <c:v>15104684.1856</c:v>
                  </c:pt>
                  <c:pt idx="6">
                    <c:v>15194038.217399999</c:v>
                  </c:pt>
                </c:numCache>
              </c:numRef>
            </c:minus>
            <c:spPr>
              <a:noFill/>
              <a:ln w="9525" cap="flat" cmpd="sng" algn="ctr">
                <a:solidFill>
                  <a:schemeClr val="tx1">
                    <a:lumMod val="65000"/>
                    <a:lumOff val="35000"/>
                  </a:schemeClr>
                </a:solidFill>
                <a:round/>
              </a:ln>
              <a:effectLst/>
            </c:spPr>
          </c:errBars>
          <c:cat>
            <c:numRef>
              <c:f>Minnesota!$A$6:$A$12</c:f>
              <c:numCache>
                <c:formatCode>General</c:formatCode>
                <c:ptCount val="7"/>
                <c:pt idx="0">
                  <c:v>2003</c:v>
                </c:pt>
                <c:pt idx="1">
                  <c:v>2004</c:v>
                </c:pt>
                <c:pt idx="2">
                  <c:v>2005</c:v>
                </c:pt>
                <c:pt idx="3">
                  <c:v>2006</c:v>
                </c:pt>
                <c:pt idx="4">
                  <c:v>2007</c:v>
                </c:pt>
                <c:pt idx="5">
                  <c:v>2008</c:v>
                </c:pt>
                <c:pt idx="6">
                  <c:v>2009</c:v>
                </c:pt>
              </c:numCache>
            </c:numRef>
          </c:cat>
          <c:val>
            <c:numRef>
              <c:f>Minnesota!$B$6:$B$12</c:f>
              <c:numCache>
                <c:formatCode>#,##0</c:formatCode>
                <c:ptCount val="7"/>
                <c:pt idx="0">
                  <c:v>1124303148</c:v>
                </c:pt>
                <c:pt idx="1">
                  <c:v>1122060464</c:v>
                </c:pt>
                <c:pt idx="2">
                  <c:v>1131780755</c:v>
                </c:pt>
                <c:pt idx="3">
                  <c:v>1137981253</c:v>
                </c:pt>
                <c:pt idx="4">
                  <c:v>1162299567</c:v>
                </c:pt>
                <c:pt idx="5">
                  <c:v>1180053452</c:v>
                </c:pt>
                <c:pt idx="6">
                  <c:v>1196380962</c:v>
                </c:pt>
              </c:numCache>
            </c:numRef>
          </c:val>
          <c:extLst>
            <c:ext xmlns:c16="http://schemas.microsoft.com/office/drawing/2014/chart" uri="{C3380CC4-5D6E-409C-BE32-E72D297353CC}">
              <c16:uniqueId val="{00000001-B454-4369-8189-807FC6EF798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AZ-05: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Arizona!$J$6:$J$10</c:f>
                <c:numCache>
                  <c:formatCode>General</c:formatCode>
                  <c:ptCount val="5"/>
                  <c:pt idx="0">
                    <c:v>7594200.8036000002</c:v>
                  </c:pt>
                  <c:pt idx="1">
                    <c:v>7093758.4932000004</c:v>
                  </c:pt>
                  <c:pt idx="2">
                    <c:v>6280039.2226</c:v>
                  </c:pt>
                  <c:pt idx="3">
                    <c:v>5869682.9324000003</c:v>
                  </c:pt>
                  <c:pt idx="4">
                    <c:v>5586376.5251000002</c:v>
                  </c:pt>
                </c:numCache>
              </c:numRef>
            </c:plus>
            <c:minus>
              <c:numRef>
                <c:f>Arizona!$J$6:$J$10</c:f>
                <c:numCache>
                  <c:formatCode>General</c:formatCode>
                  <c:ptCount val="5"/>
                  <c:pt idx="0">
                    <c:v>7594200.8036000002</c:v>
                  </c:pt>
                  <c:pt idx="1">
                    <c:v>7093758.4932000004</c:v>
                  </c:pt>
                  <c:pt idx="2">
                    <c:v>6280039.2226</c:v>
                  </c:pt>
                  <c:pt idx="3">
                    <c:v>5869682.9324000003</c:v>
                  </c:pt>
                  <c:pt idx="4">
                    <c:v>5586376.5251000002</c:v>
                  </c:pt>
                </c:numCache>
              </c:numRef>
            </c:minus>
            <c:spPr>
              <a:noFill/>
              <a:ln w="9525" cap="flat" cmpd="sng" algn="ctr">
                <a:solidFill>
                  <a:schemeClr val="tx1">
                    <a:lumMod val="65000"/>
                    <a:lumOff val="35000"/>
                  </a:schemeClr>
                </a:solidFill>
                <a:round/>
              </a:ln>
              <a:effectLst/>
            </c:spPr>
          </c:errBars>
          <c:cat>
            <c:numRef>
              <c:f>Arizona!$A$6:$A$10</c:f>
              <c:numCache>
                <c:formatCode>General</c:formatCode>
                <c:ptCount val="5"/>
                <c:pt idx="0">
                  <c:v>2005</c:v>
                </c:pt>
                <c:pt idx="1">
                  <c:v>2006</c:v>
                </c:pt>
                <c:pt idx="2">
                  <c:v>2007</c:v>
                </c:pt>
                <c:pt idx="3">
                  <c:v>2008</c:v>
                </c:pt>
                <c:pt idx="4">
                  <c:v>2009</c:v>
                </c:pt>
              </c:numCache>
            </c:numRef>
          </c:cat>
          <c:val>
            <c:numRef>
              <c:f>Arizona!$E$6:$E$10</c:f>
              <c:numCache>
                <c:formatCode>#,##0</c:formatCode>
                <c:ptCount val="5"/>
                <c:pt idx="0">
                  <c:v>24169958</c:v>
                </c:pt>
                <c:pt idx="1">
                  <c:v>25004436</c:v>
                </c:pt>
                <c:pt idx="2">
                  <c:v>23359765</c:v>
                </c:pt>
                <c:pt idx="3">
                  <c:v>23305340</c:v>
                </c:pt>
                <c:pt idx="4">
                  <c:v>23729405</c:v>
                </c:pt>
              </c:numCache>
            </c:numRef>
          </c:val>
          <c:extLst>
            <c:ext xmlns:c16="http://schemas.microsoft.com/office/drawing/2014/chart" uri="{C3380CC4-5D6E-409C-BE32-E72D297353CC}">
              <c16:uniqueId val="{00000001-B156-497F-9CCF-952672EEFC2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MN-02: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Minnesota!$K$6:$K$12</c:f>
                <c:numCache>
                  <c:formatCode>General</c:formatCode>
                  <c:ptCount val="7"/>
                  <c:pt idx="0">
                    <c:v>14018141.8377</c:v>
                  </c:pt>
                  <c:pt idx="1">
                    <c:v>13280727.089159999</c:v>
                  </c:pt>
                  <c:pt idx="2">
                    <c:v>13511648.732999999</c:v>
                  </c:pt>
                  <c:pt idx="3">
                    <c:v>13235328.575900001</c:v>
                  </c:pt>
                  <c:pt idx="4">
                    <c:v>13173209.1972</c:v>
                  </c:pt>
                  <c:pt idx="5">
                    <c:v>13076182.93572</c:v>
                  </c:pt>
                  <c:pt idx="6">
                    <c:v>13227254.24192</c:v>
                  </c:pt>
                </c:numCache>
              </c:numRef>
            </c:plus>
            <c:minus>
              <c:numRef>
                <c:f>Minnesota!$K$6:$K$12</c:f>
                <c:numCache>
                  <c:formatCode>General</c:formatCode>
                  <c:ptCount val="7"/>
                  <c:pt idx="0">
                    <c:v>14018141.8377</c:v>
                  </c:pt>
                  <c:pt idx="1">
                    <c:v>13280727.089159999</c:v>
                  </c:pt>
                  <c:pt idx="2">
                    <c:v>13511648.732999999</c:v>
                  </c:pt>
                  <c:pt idx="3">
                    <c:v>13235328.575900001</c:v>
                  </c:pt>
                  <c:pt idx="4">
                    <c:v>13173209.1972</c:v>
                  </c:pt>
                  <c:pt idx="5">
                    <c:v>13076182.93572</c:v>
                  </c:pt>
                  <c:pt idx="6">
                    <c:v>13227254.24192</c:v>
                  </c:pt>
                </c:numCache>
              </c:numRef>
            </c:minus>
            <c:spPr>
              <a:noFill/>
              <a:ln w="9525" cap="flat" cmpd="sng" algn="ctr">
                <a:solidFill>
                  <a:schemeClr val="tx1">
                    <a:lumMod val="65000"/>
                    <a:lumOff val="35000"/>
                  </a:schemeClr>
                </a:solidFill>
                <a:round/>
              </a:ln>
              <a:effectLst/>
            </c:spPr>
          </c:errBars>
          <c:cat>
            <c:numRef>
              <c:f>Minnesota!$A$6:$A$12</c:f>
              <c:numCache>
                <c:formatCode>General</c:formatCode>
                <c:ptCount val="7"/>
                <c:pt idx="0">
                  <c:v>2003</c:v>
                </c:pt>
                <c:pt idx="1">
                  <c:v>2004</c:v>
                </c:pt>
                <c:pt idx="2">
                  <c:v>2005</c:v>
                </c:pt>
                <c:pt idx="3">
                  <c:v>2006</c:v>
                </c:pt>
                <c:pt idx="4">
                  <c:v>2007</c:v>
                </c:pt>
                <c:pt idx="5">
                  <c:v>2008</c:v>
                </c:pt>
                <c:pt idx="6">
                  <c:v>2009</c:v>
                </c:pt>
              </c:numCache>
            </c:numRef>
          </c:cat>
          <c:val>
            <c:numRef>
              <c:f>Minnesota!$F$6:$F$12</c:f>
              <c:numCache>
                <c:formatCode>#,##0</c:formatCode>
                <c:ptCount val="7"/>
                <c:pt idx="0">
                  <c:v>537093557</c:v>
                </c:pt>
                <c:pt idx="1">
                  <c:v>534650849</c:v>
                </c:pt>
                <c:pt idx="2">
                  <c:v>538741975</c:v>
                </c:pt>
                <c:pt idx="3">
                  <c:v>543768635</c:v>
                </c:pt>
                <c:pt idx="4">
                  <c:v>562957658</c:v>
                </c:pt>
                <c:pt idx="5">
                  <c:v>572011502</c:v>
                </c:pt>
                <c:pt idx="6">
                  <c:v>582185486</c:v>
                </c:pt>
              </c:numCache>
            </c:numRef>
          </c:val>
          <c:extLst>
            <c:ext xmlns:c16="http://schemas.microsoft.com/office/drawing/2014/chart" uri="{C3380CC4-5D6E-409C-BE32-E72D297353CC}">
              <c16:uniqueId val="{00000001-0F2E-4EA7-A938-91ECF1985CE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MN-06: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Minnesota!$G$13:$G$26</c:f>
                <c:numCache>
                  <c:formatCode>General</c:formatCode>
                  <c:ptCount val="14"/>
                  <c:pt idx="0">
                    <c:v>15223948.861760002</c:v>
                  </c:pt>
                  <c:pt idx="1">
                    <c:v>15259602.859200001</c:v>
                  </c:pt>
                  <c:pt idx="2">
                    <c:v>15274168.317539999</c:v>
                  </c:pt>
                  <c:pt idx="3">
                    <c:v>15352579.367999999</c:v>
                  </c:pt>
                  <c:pt idx="4">
                    <c:v>15163227.513280001</c:v>
                  </c:pt>
                  <c:pt idx="5">
                    <c:v>15078030.24364</c:v>
                  </c:pt>
                  <c:pt idx="6">
                    <c:v>15302546.434079999</c:v>
                  </c:pt>
                  <c:pt idx="7">
                    <c:v>15422926.876199998</c:v>
                  </c:pt>
                  <c:pt idx="8">
                    <c:v>15489237.516900001</c:v>
                  </c:pt>
                  <c:pt idx="9">
                    <c:v>14537802.274559999</c:v>
                  </c:pt>
                  <c:pt idx="10">
                    <c:v>14534165.364419999</c:v>
                  </c:pt>
                  <c:pt idx="11">
                    <c:v>14538788.889839999</c:v>
                  </c:pt>
                  <c:pt idx="12">
                    <c:v>14896899.322359998</c:v>
                  </c:pt>
                  <c:pt idx="13">
                    <c:v>15002196.05576</c:v>
                  </c:pt>
                </c:numCache>
              </c:numRef>
            </c:plus>
            <c:minus>
              <c:numRef>
                <c:f>Minnesota!$G$13:$G$26</c:f>
                <c:numCache>
                  <c:formatCode>General</c:formatCode>
                  <c:ptCount val="14"/>
                  <c:pt idx="0">
                    <c:v>15223948.861760002</c:v>
                  </c:pt>
                  <c:pt idx="1">
                    <c:v>15259602.859200001</c:v>
                  </c:pt>
                  <c:pt idx="2">
                    <c:v>15274168.317539999</c:v>
                  </c:pt>
                  <c:pt idx="3">
                    <c:v>15352579.367999999</c:v>
                  </c:pt>
                  <c:pt idx="4">
                    <c:v>15163227.513280001</c:v>
                  </c:pt>
                  <c:pt idx="5">
                    <c:v>15078030.24364</c:v>
                  </c:pt>
                  <c:pt idx="6">
                    <c:v>15302546.434079999</c:v>
                  </c:pt>
                  <c:pt idx="7">
                    <c:v>15422926.876199998</c:v>
                  </c:pt>
                  <c:pt idx="8">
                    <c:v>15489237.516900001</c:v>
                  </c:pt>
                  <c:pt idx="9">
                    <c:v>14537802.274559999</c:v>
                  </c:pt>
                  <c:pt idx="10">
                    <c:v>14534165.364419999</c:v>
                  </c:pt>
                  <c:pt idx="11">
                    <c:v>14538788.889839999</c:v>
                  </c:pt>
                  <c:pt idx="12">
                    <c:v>14896899.322359998</c:v>
                  </c:pt>
                  <c:pt idx="13">
                    <c:v>15002196.05576</c:v>
                  </c:pt>
                </c:numCache>
              </c:numRef>
            </c:minus>
            <c:spPr>
              <a:noFill/>
              <a:ln w="9525" cap="flat" cmpd="sng" algn="ctr">
                <a:solidFill>
                  <a:schemeClr val="tx1">
                    <a:lumMod val="65000"/>
                    <a:lumOff val="35000"/>
                  </a:schemeClr>
                </a:solidFill>
                <a:round/>
              </a:ln>
              <a:effectLst/>
            </c:spPr>
          </c:errBars>
          <c:cat>
            <c:numRef>
              <c:f>Minnesota!$A$13:$A$26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Minnesota!$B$13:$B$26</c:f>
              <c:numCache>
                <c:formatCode>#,##0</c:formatCode>
                <c:ptCount val="14"/>
                <c:pt idx="0">
                  <c:v>1204426334</c:v>
                </c:pt>
                <c:pt idx="1">
                  <c:v>1211079592</c:v>
                </c:pt>
                <c:pt idx="2">
                  <c:v>1218035751</c:v>
                </c:pt>
                <c:pt idx="3">
                  <c:v>1218458680</c:v>
                </c:pt>
                <c:pt idx="4">
                  <c:v>1230781454</c:v>
                </c:pt>
                <c:pt idx="5">
                  <c:v>1233881362</c:v>
                </c:pt>
                <c:pt idx="6">
                  <c:v>1250208042</c:v>
                </c:pt>
                <c:pt idx="7">
                  <c:v>1253896494</c:v>
                </c:pt>
                <c:pt idx="8">
                  <c:v>1259287603</c:v>
                </c:pt>
                <c:pt idx="9">
                  <c:v>1261962003</c:v>
                </c:pt>
                <c:pt idx="10">
                  <c:v>1268251777</c:v>
                </c:pt>
                <c:pt idx="11">
                  <c:v>1273098852</c:v>
                </c:pt>
                <c:pt idx="12">
                  <c:v>1277607146</c:v>
                </c:pt>
                <c:pt idx="13">
                  <c:v>1280050858</c:v>
                </c:pt>
              </c:numCache>
            </c:numRef>
          </c:val>
          <c:extLst>
            <c:ext xmlns:c16="http://schemas.microsoft.com/office/drawing/2014/chart" uri="{C3380CC4-5D6E-409C-BE32-E72D297353CC}">
              <c16:uniqueId val="{00000001-C674-4D2E-8204-5BAD1C7AA35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MN-07: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Minnesota!$K$13:$K$26</c:f>
                <c:numCache>
                  <c:formatCode>General</c:formatCode>
                  <c:ptCount val="14"/>
                  <c:pt idx="0">
                    <c:v>13155858.888359999</c:v>
                  </c:pt>
                  <c:pt idx="1">
                    <c:v>13088746.827200001</c:v>
                  </c:pt>
                  <c:pt idx="2">
                    <c:v>13094264.986000001</c:v>
                  </c:pt>
                  <c:pt idx="3">
                    <c:v>13034324.018240001</c:v>
                  </c:pt>
                  <c:pt idx="4">
                    <c:v>13019013.087519998</c:v>
                  </c:pt>
                  <c:pt idx="5">
                    <c:v>13014798.10416</c:v>
                  </c:pt>
                  <c:pt idx="6">
                    <c:v>13211675.383280002</c:v>
                  </c:pt>
                  <c:pt idx="7">
                    <c:v>13334390.24736</c:v>
                  </c:pt>
                  <c:pt idx="8">
                    <c:v>13448477.519640001</c:v>
                  </c:pt>
                  <c:pt idx="9">
                    <c:v>12953588.836239999</c:v>
                  </c:pt>
                  <c:pt idx="10">
                    <c:v>12642175.664040001</c:v>
                  </c:pt>
                  <c:pt idx="11">
                    <c:v>12645919.438859999</c:v>
                  </c:pt>
                  <c:pt idx="12">
                    <c:v>12665211.43272</c:v>
                  </c:pt>
                  <c:pt idx="13">
                    <c:v>12765235.83244</c:v>
                  </c:pt>
                </c:numCache>
              </c:numRef>
            </c:plus>
            <c:minus>
              <c:numRef>
                <c:f>Minnesota!$K$13:$K$26</c:f>
                <c:numCache>
                  <c:formatCode>General</c:formatCode>
                  <c:ptCount val="14"/>
                  <c:pt idx="0">
                    <c:v>13155858.888359999</c:v>
                  </c:pt>
                  <c:pt idx="1">
                    <c:v>13088746.827200001</c:v>
                  </c:pt>
                  <c:pt idx="2">
                    <c:v>13094264.986000001</c:v>
                  </c:pt>
                  <c:pt idx="3">
                    <c:v>13034324.018240001</c:v>
                  </c:pt>
                  <c:pt idx="4">
                    <c:v>13019013.087519998</c:v>
                  </c:pt>
                  <c:pt idx="5">
                    <c:v>13014798.10416</c:v>
                  </c:pt>
                  <c:pt idx="6">
                    <c:v>13211675.383280002</c:v>
                  </c:pt>
                  <c:pt idx="7">
                    <c:v>13334390.24736</c:v>
                  </c:pt>
                  <c:pt idx="8">
                    <c:v>13448477.519640001</c:v>
                  </c:pt>
                  <c:pt idx="9">
                    <c:v>12953588.836239999</c:v>
                  </c:pt>
                  <c:pt idx="10">
                    <c:v>12642175.664040001</c:v>
                  </c:pt>
                  <c:pt idx="11">
                    <c:v>12645919.438859999</c:v>
                  </c:pt>
                  <c:pt idx="12">
                    <c:v>12665211.43272</c:v>
                  </c:pt>
                  <c:pt idx="13">
                    <c:v>12765235.83244</c:v>
                  </c:pt>
                </c:numCache>
              </c:numRef>
            </c:minus>
            <c:spPr>
              <a:noFill/>
              <a:ln w="9525" cap="flat" cmpd="sng" algn="ctr">
                <a:solidFill>
                  <a:schemeClr val="tx1">
                    <a:lumMod val="65000"/>
                    <a:lumOff val="35000"/>
                  </a:schemeClr>
                </a:solidFill>
                <a:round/>
              </a:ln>
              <a:effectLst/>
            </c:spPr>
          </c:errBars>
          <c:cat>
            <c:numRef>
              <c:f>Minnesota!$A$13:$A$26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Minnesota!$F$13:$F$26</c:f>
              <c:numCache>
                <c:formatCode>#,##0</c:formatCode>
                <c:ptCount val="14"/>
                <c:pt idx="0">
                  <c:v>585746166</c:v>
                </c:pt>
                <c:pt idx="1">
                  <c:v>590647420</c:v>
                </c:pt>
                <c:pt idx="2">
                  <c:v>595193863</c:v>
                </c:pt>
                <c:pt idx="3">
                  <c:v>595718648</c:v>
                </c:pt>
                <c:pt idx="4">
                  <c:v>598850648</c:v>
                </c:pt>
                <c:pt idx="5">
                  <c:v>626313672</c:v>
                </c:pt>
                <c:pt idx="6">
                  <c:v>609394621</c:v>
                </c:pt>
                <c:pt idx="7">
                  <c:v>610549004</c:v>
                </c:pt>
                <c:pt idx="8">
                  <c:v>614647053</c:v>
                </c:pt>
                <c:pt idx="9">
                  <c:v>617425588</c:v>
                </c:pt>
                <c:pt idx="10">
                  <c:v>623381443</c:v>
                </c:pt>
                <c:pt idx="11">
                  <c:v>624181611</c:v>
                </c:pt>
                <c:pt idx="12">
                  <c:v>625751553</c:v>
                </c:pt>
                <c:pt idx="13">
                  <c:v>624522301</c:v>
                </c:pt>
              </c:numCache>
            </c:numRef>
          </c:val>
          <c:extLst>
            <c:ext xmlns:c16="http://schemas.microsoft.com/office/drawing/2014/chart" uri="{C3380CC4-5D6E-409C-BE32-E72D297353CC}">
              <c16:uniqueId val="{00000001-8252-4453-AC25-47BEDC0AB9E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MN-04: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Minnesota!$I$6:$I$12</c:f>
                <c:numCache>
                  <c:formatCode>General</c:formatCode>
                  <c:ptCount val="7"/>
                  <c:pt idx="0">
                    <c:v>1528198.01856</c:v>
                  </c:pt>
                  <c:pt idx="1">
                    <c:v>1468893.9947600001</c:v>
                  </c:pt>
                  <c:pt idx="2">
                    <c:v>1414382.8195000002</c:v>
                  </c:pt>
                  <c:pt idx="3">
                    <c:v>1409094.3043799999</c:v>
                  </c:pt>
                  <c:pt idx="4">
                    <c:v>1622692.3133</c:v>
                  </c:pt>
                  <c:pt idx="5">
                    <c:v>1564054.3684</c:v>
                  </c:pt>
                  <c:pt idx="6">
                    <c:v>1488074.1278400002</c:v>
                  </c:pt>
                </c:numCache>
              </c:numRef>
            </c:plus>
            <c:minus>
              <c:numRef>
                <c:f>Minnesota!$I$6:$I$12</c:f>
                <c:numCache>
                  <c:formatCode>General</c:formatCode>
                  <c:ptCount val="7"/>
                  <c:pt idx="0">
                    <c:v>1528198.01856</c:v>
                  </c:pt>
                  <c:pt idx="1">
                    <c:v>1468893.9947600001</c:v>
                  </c:pt>
                  <c:pt idx="2">
                    <c:v>1414382.8195000002</c:v>
                  </c:pt>
                  <c:pt idx="3">
                    <c:v>1409094.3043799999</c:v>
                  </c:pt>
                  <c:pt idx="4">
                    <c:v>1622692.3133</c:v>
                  </c:pt>
                  <c:pt idx="5">
                    <c:v>1564054.3684</c:v>
                  </c:pt>
                  <c:pt idx="6">
                    <c:v>1488074.1278400002</c:v>
                  </c:pt>
                </c:numCache>
              </c:numRef>
            </c:minus>
            <c:spPr>
              <a:noFill/>
              <a:ln w="9525" cap="flat" cmpd="sng" algn="ctr">
                <a:solidFill>
                  <a:schemeClr val="tx1">
                    <a:lumMod val="65000"/>
                    <a:lumOff val="35000"/>
                  </a:schemeClr>
                </a:solidFill>
                <a:round/>
              </a:ln>
              <a:effectLst/>
            </c:spPr>
          </c:errBars>
          <c:cat>
            <c:numRef>
              <c:f>Minnesota!$A$6:$A$12</c:f>
              <c:numCache>
                <c:formatCode>General</c:formatCode>
                <c:ptCount val="7"/>
                <c:pt idx="0">
                  <c:v>2003</c:v>
                </c:pt>
                <c:pt idx="1">
                  <c:v>2004</c:v>
                </c:pt>
                <c:pt idx="2">
                  <c:v>2005</c:v>
                </c:pt>
                <c:pt idx="3">
                  <c:v>2006</c:v>
                </c:pt>
                <c:pt idx="4">
                  <c:v>2007</c:v>
                </c:pt>
                <c:pt idx="5">
                  <c:v>2008</c:v>
                </c:pt>
                <c:pt idx="6">
                  <c:v>2009</c:v>
                </c:pt>
              </c:numCache>
            </c:numRef>
          </c:cat>
          <c:val>
            <c:numRef>
              <c:f>Minnesota!$D$6:$D$12</c:f>
              <c:numCache>
                <c:formatCode>#,##0</c:formatCode>
                <c:ptCount val="7"/>
                <c:pt idx="0">
                  <c:v>2397399</c:v>
                </c:pt>
                <c:pt idx="1">
                  <c:v>2472719</c:v>
                </c:pt>
                <c:pt idx="2">
                  <c:v>2532467</c:v>
                </c:pt>
                <c:pt idx="3">
                  <c:v>2447109</c:v>
                </c:pt>
                <c:pt idx="4">
                  <c:v>3074795</c:v>
                </c:pt>
                <c:pt idx="5">
                  <c:v>2827490</c:v>
                </c:pt>
                <c:pt idx="6">
                  <c:v>2560524</c:v>
                </c:pt>
              </c:numCache>
            </c:numRef>
          </c:val>
          <c:extLst>
            <c:ext xmlns:c16="http://schemas.microsoft.com/office/drawing/2014/chart" uri="{C3380CC4-5D6E-409C-BE32-E72D297353CC}">
              <c16:uniqueId val="{00000001-A2CF-4145-9A65-16655DAF616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MN-09: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Minnesota!$I$13:$I$26</c:f>
                <c:numCache>
                  <c:formatCode>General</c:formatCode>
                  <c:ptCount val="14"/>
                  <c:pt idx="0">
                    <c:v>1684253.2252000002</c:v>
                  </c:pt>
                  <c:pt idx="1">
                    <c:v>1628729.2720999997</c:v>
                  </c:pt>
                  <c:pt idx="2">
                    <c:v>1365406.60932</c:v>
                  </c:pt>
                  <c:pt idx="3">
                    <c:v>1304680.42086</c:v>
                  </c:pt>
                  <c:pt idx="4">
                    <c:v>1270594.5078399999</c:v>
                  </c:pt>
                  <c:pt idx="5">
                    <c:v>1039507.59724</c:v>
                  </c:pt>
                  <c:pt idx="6">
                    <c:v>1100395.875</c:v>
                  </c:pt>
                  <c:pt idx="7">
                    <c:v>1056336.0520000001</c:v>
                  </c:pt>
                  <c:pt idx="8">
                    <c:v>1055516.7558600002</c:v>
                  </c:pt>
                  <c:pt idx="9">
                    <c:v>1088895.1187400001</c:v>
                  </c:pt>
                  <c:pt idx="10">
                    <c:v>964567.04288000008</c:v>
                  </c:pt>
                  <c:pt idx="11">
                    <c:v>974349.93912</c:v>
                  </c:pt>
                  <c:pt idx="12">
                    <c:v>981557.42585999996</c:v>
                  </c:pt>
                  <c:pt idx="13">
                    <c:v>997864.54758000001</c:v>
                  </c:pt>
                </c:numCache>
              </c:numRef>
            </c:plus>
            <c:minus>
              <c:numRef>
                <c:f>Minnesota!$I$13:$I$26</c:f>
                <c:numCache>
                  <c:formatCode>General</c:formatCode>
                  <c:ptCount val="14"/>
                  <c:pt idx="0">
                    <c:v>1684253.2252000002</c:v>
                  </c:pt>
                  <c:pt idx="1">
                    <c:v>1628729.2720999997</c:v>
                  </c:pt>
                  <c:pt idx="2">
                    <c:v>1365406.60932</c:v>
                  </c:pt>
                  <c:pt idx="3">
                    <c:v>1304680.42086</c:v>
                  </c:pt>
                  <c:pt idx="4">
                    <c:v>1270594.5078399999</c:v>
                  </c:pt>
                  <c:pt idx="5">
                    <c:v>1039507.59724</c:v>
                  </c:pt>
                  <c:pt idx="6">
                    <c:v>1100395.875</c:v>
                  </c:pt>
                  <c:pt idx="7">
                    <c:v>1056336.0520000001</c:v>
                  </c:pt>
                  <c:pt idx="8">
                    <c:v>1055516.7558600002</c:v>
                  </c:pt>
                  <c:pt idx="9">
                    <c:v>1088895.1187400001</c:v>
                  </c:pt>
                  <c:pt idx="10">
                    <c:v>964567.04288000008</c:v>
                  </c:pt>
                  <c:pt idx="11">
                    <c:v>974349.93912</c:v>
                  </c:pt>
                  <c:pt idx="12">
                    <c:v>981557.42585999996</c:v>
                  </c:pt>
                  <c:pt idx="13">
                    <c:v>997864.54758000001</c:v>
                  </c:pt>
                </c:numCache>
              </c:numRef>
            </c:minus>
            <c:spPr>
              <a:noFill/>
              <a:ln w="9525" cap="flat" cmpd="sng" algn="ctr">
                <a:solidFill>
                  <a:schemeClr val="tx1">
                    <a:lumMod val="65000"/>
                    <a:lumOff val="35000"/>
                  </a:schemeClr>
                </a:solidFill>
                <a:round/>
              </a:ln>
              <a:effectLst/>
            </c:spPr>
          </c:errBars>
          <c:cat>
            <c:numRef>
              <c:f>Minnesota!$A$13:$A$26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Minnesota!$D$13:$D$26</c:f>
              <c:numCache>
                <c:formatCode>#,##0</c:formatCode>
                <c:ptCount val="14"/>
                <c:pt idx="0">
                  <c:v>2985206</c:v>
                </c:pt>
                <c:pt idx="1">
                  <c:v>2781205</c:v>
                </c:pt>
                <c:pt idx="2">
                  <c:v>1925766</c:v>
                </c:pt>
                <c:pt idx="3">
                  <c:v>1626743</c:v>
                </c:pt>
                <c:pt idx="4">
                  <c:v>1528921</c:v>
                </c:pt>
                <c:pt idx="5">
                  <c:v>1327562</c:v>
                </c:pt>
                <c:pt idx="6">
                  <c:v>1346050</c:v>
                </c:pt>
                <c:pt idx="7">
                  <c:v>1251583</c:v>
                </c:pt>
                <c:pt idx="8">
                  <c:v>1260981</c:v>
                </c:pt>
                <c:pt idx="9">
                  <c:v>1334463</c:v>
                </c:pt>
                <c:pt idx="10">
                  <c:v>1063892</c:v>
                </c:pt>
                <c:pt idx="11">
                  <c:v>1080546</c:v>
                </c:pt>
                <c:pt idx="12">
                  <c:v>1095953</c:v>
                </c:pt>
                <c:pt idx="13">
                  <c:v>1119159</c:v>
                </c:pt>
              </c:numCache>
            </c:numRef>
          </c:val>
          <c:extLst>
            <c:ext xmlns:c16="http://schemas.microsoft.com/office/drawing/2014/chart" uri="{C3380CC4-5D6E-409C-BE32-E72D297353CC}">
              <c16:uniqueId val="{00000001-F770-4D8D-AC09-E2DC24A848C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MN-05: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Minnesota!$J$6:$J$12</c:f>
                <c:numCache>
                  <c:formatCode>General</c:formatCode>
                  <c:ptCount val="7"/>
                  <c:pt idx="0">
                    <c:v>12097127.105440002</c:v>
                  </c:pt>
                  <c:pt idx="1">
                    <c:v>11612501.341760002</c:v>
                  </c:pt>
                  <c:pt idx="2">
                    <c:v>11768823.07388</c:v>
                  </c:pt>
                  <c:pt idx="3">
                    <c:v>11402099.776859999</c:v>
                  </c:pt>
                  <c:pt idx="4">
                    <c:v>11306670.935039999</c:v>
                  </c:pt>
                  <c:pt idx="5">
                    <c:v>11039390.30744</c:v>
                  </c:pt>
                  <c:pt idx="6">
                    <c:v>10969824.624219999</c:v>
                  </c:pt>
                </c:numCache>
              </c:numRef>
            </c:plus>
            <c:minus>
              <c:numRef>
                <c:f>Minnesota!$J$6:$J$12</c:f>
                <c:numCache>
                  <c:formatCode>General</c:formatCode>
                  <c:ptCount val="7"/>
                  <c:pt idx="0">
                    <c:v>12097127.105440002</c:v>
                  </c:pt>
                  <c:pt idx="1">
                    <c:v>11612501.341760002</c:v>
                  </c:pt>
                  <c:pt idx="2">
                    <c:v>11768823.07388</c:v>
                  </c:pt>
                  <c:pt idx="3">
                    <c:v>11402099.776859999</c:v>
                  </c:pt>
                  <c:pt idx="4">
                    <c:v>11306670.935039999</c:v>
                  </c:pt>
                  <c:pt idx="5">
                    <c:v>11039390.30744</c:v>
                  </c:pt>
                  <c:pt idx="6">
                    <c:v>10969824.624219999</c:v>
                  </c:pt>
                </c:numCache>
              </c:numRef>
            </c:minus>
            <c:spPr>
              <a:noFill/>
              <a:ln w="9525" cap="flat" cmpd="sng" algn="ctr">
                <a:solidFill>
                  <a:schemeClr val="tx1">
                    <a:lumMod val="65000"/>
                    <a:lumOff val="35000"/>
                  </a:schemeClr>
                </a:solidFill>
                <a:round/>
              </a:ln>
              <a:effectLst/>
            </c:spPr>
          </c:errBars>
          <c:cat>
            <c:numRef>
              <c:f>Minnesota!$A$6:$A$12</c:f>
              <c:numCache>
                <c:formatCode>General</c:formatCode>
                <c:ptCount val="7"/>
                <c:pt idx="0">
                  <c:v>2003</c:v>
                </c:pt>
                <c:pt idx="1">
                  <c:v>2004</c:v>
                </c:pt>
                <c:pt idx="2">
                  <c:v>2005</c:v>
                </c:pt>
                <c:pt idx="3">
                  <c:v>2006</c:v>
                </c:pt>
                <c:pt idx="4">
                  <c:v>2007</c:v>
                </c:pt>
                <c:pt idx="5">
                  <c:v>2008</c:v>
                </c:pt>
                <c:pt idx="6">
                  <c:v>2009</c:v>
                </c:pt>
              </c:numCache>
            </c:numRef>
          </c:cat>
          <c:val>
            <c:numRef>
              <c:f>Minnesota!$E$6:$E$12</c:f>
              <c:numCache>
                <c:formatCode>#,##0</c:formatCode>
                <c:ptCount val="7"/>
                <c:pt idx="0">
                  <c:v>447378961</c:v>
                </c:pt>
                <c:pt idx="1">
                  <c:v>447322856</c:v>
                </c:pt>
                <c:pt idx="2">
                  <c:v>450567499</c:v>
                </c:pt>
                <c:pt idx="3">
                  <c:v>452105463</c:v>
                </c:pt>
                <c:pt idx="4">
                  <c:v>452991624</c:v>
                </c:pt>
                <c:pt idx="5">
                  <c:v>460358228</c:v>
                </c:pt>
                <c:pt idx="6">
                  <c:v>466007843</c:v>
                </c:pt>
              </c:numCache>
            </c:numRef>
          </c:val>
          <c:extLst>
            <c:ext xmlns:c16="http://schemas.microsoft.com/office/drawing/2014/chart" uri="{C3380CC4-5D6E-409C-BE32-E72D297353CC}">
              <c16:uniqueId val="{00000001-8A65-4C1E-9099-6ADC13C3F26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MN-10: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Minnesota!$J$13:$J$26</c:f>
                <c:numCache>
                  <c:formatCode>General</c:formatCode>
                  <c:ptCount val="14"/>
                  <c:pt idx="0">
                    <c:v>11003292.436460001</c:v>
                  </c:pt>
                  <c:pt idx="1">
                    <c:v>10898450.131800001</c:v>
                  </c:pt>
                  <c:pt idx="2">
                    <c:v>10863415.526280001</c:v>
                  </c:pt>
                  <c:pt idx="3">
                    <c:v>10756907.1347</c:v>
                  </c:pt>
                  <c:pt idx="4">
                    <c:v>10680186.075300001</c:v>
                  </c:pt>
                  <c:pt idx="5">
                    <c:v>10148236.078520002</c:v>
                  </c:pt>
                  <c:pt idx="6">
                    <c:v>10685417.248000002</c:v>
                  </c:pt>
                  <c:pt idx="7">
                    <c:v>10780805.911199998</c:v>
                  </c:pt>
                  <c:pt idx="8">
                    <c:v>10803859.940960001</c:v>
                  </c:pt>
                  <c:pt idx="9">
                    <c:v>10283758.797899999</c:v>
                  </c:pt>
                  <c:pt idx="10">
                    <c:v>10387028.765120002</c:v>
                  </c:pt>
                  <c:pt idx="11">
                    <c:v>10421416.794539999</c:v>
                  </c:pt>
                  <c:pt idx="12">
                    <c:v>10649220.265799999</c:v>
                  </c:pt>
                  <c:pt idx="13">
                    <c:v>10726965.855839999</c:v>
                  </c:pt>
                </c:numCache>
              </c:numRef>
            </c:plus>
            <c:minus>
              <c:numRef>
                <c:f>Minnesota!$J$13:$J$26</c:f>
                <c:numCache>
                  <c:formatCode>General</c:formatCode>
                  <c:ptCount val="14"/>
                  <c:pt idx="0">
                    <c:v>11003292.436460001</c:v>
                  </c:pt>
                  <c:pt idx="1">
                    <c:v>10898450.131800001</c:v>
                  </c:pt>
                  <c:pt idx="2">
                    <c:v>10863415.526280001</c:v>
                  </c:pt>
                  <c:pt idx="3">
                    <c:v>10756907.1347</c:v>
                  </c:pt>
                  <c:pt idx="4">
                    <c:v>10680186.075300001</c:v>
                  </c:pt>
                  <c:pt idx="5">
                    <c:v>10148236.078520002</c:v>
                  </c:pt>
                  <c:pt idx="6">
                    <c:v>10685417.248000002</c:v>
                  </c:pt>
                  <c:pt idx="7">
                    <c:v>10780805.911199998</c:v>
                  </c:pt>
                  <c:pt idx="8">
                    <c:v>10803859.940960001</c:v>
                  </c:pt>
                  <c:pt idx="9">
                    <c:v>10283758.797899999</c:v>
                  </c:pt>
                  <c:pt idx="10">
                    <c:v>10387028.765120002</c:v>
                  </c:pt>
                  <c:pt idx="11">
                    <c:v>10421416.794539999</c:v>
                  </c:pt>
                  <c:pt idx="12">
                    <c:v>10649220.265799999</c:v>
                  </c:pt>
                  <c:pt idx="13">
                    <c:v>10726965.855839999</c:v>
                  </c:pt>
                </c:numCache>
              </c:numRef>
            </c:minus>
            <c:spPr>
              <a:noFill/>
              <a:ln w="9525" cap="flat" cmpd="sng" algn="ctr">
                <a:solidFill>
                  <a:schemeClr val="tx1">
                    <a:lumMod val="65000"/>
                    <a:lumOff val="35000"/>
                  </a:schemeClr>
                </a:solidFill>
                <a:round/>
              </a:ln>
              <a:effectLst/>
            </c:spPr>
          </c:errBars>
          <c:cat>
            <c:numRef>
              <c:f>Minnesota!$A$13:$A$26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Minnesota!$E$13:$E$26</c:f>
              <c:numCache>
                <c:formatCode>#,##0</c:formatCode>
                <c:ptCount val="14"/>
                <c:pt idx="0">
                  <c:v>469824613</c:v>
                </c:pt>
                <c:pt idx="1">
                  <c:v>471794378</c:v>
                </c:pt>
                <c:pt idx="2">
                  <c:v>473971009</c:v>
                </c:pt>
                <c:pt idx="3">
                  <c:v>473872561</c:v>
                </c:pt>
                <c:pt idx="4">
                  <c:v>478932111</c:v>
                </c:pt>
                <c:pt idx="5">
                  <c:v>455486359</c:v>
                </c:pt>
                <c:pt idx="6">
                  <c:v>485700784</c:v>
                </c:pt>
                <c:pt idx="7">
                  <c:v>487819272</c:v>
                </c:pt>
                <c:pt idx="8">
                  <c:v>487538806</c:v>
                </c:pt>
                <c:pt idx="9">
                  <c:v>486459735</c:v>
                </c:pt>
                <c:pt idx="10">
                  <c:v>488112254</c:v>
                </c:pt>
                <c:pt idx="11">
                  <c:v>492040453</c:v>
                </c:pt>
                <c:pt idx="12">
                  <c:v>494392770</c:v>
                </c:pt>
                <c:pt idx="13">
                  <c:v>497079048</c:v>
                </c:pt>
              </c:numCache>
            </c:numRef>
          </c:val>
          <c:extLst>
            <c:ext xmlns:c16="http://schemas.microsoft.com/office/drawing/2014/chart" uri="{C3380CC4-5D6E-409C-BE32-E72D297353CC}">
              <c16:uniqueId val="{00000001-E0BB-4D10-A323-CA4557F8926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MN-03: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Minnesota!$H$6:$H$12</c:f>
                <c:numCache>
                  <c:formatCode>General</c:formatCode>
                  <c:ptCount val="7"/>
                  <c:pt idx="0">
                    <c:v>5412120.6367799994</c:v>
                  </c:pt>
                  <c:pt idx="1">
                    <c:v>5188049.3080000002</c:v>
                  </c:pt>
                  <c:pt idx="2">
                    <c:v>5177736.1550000003</c:v>
                  </c:pt>
                  <c:pt idx="3">
                    <c:v>4913240.3830999993</c:v>
                  </c:pt>
                  <c:pt idx="4">
                    <c:v>4960197.4984200001</c:v>
                  </c:pt>
                  <c:pt idx="5">
                    <c:v>4786049.9052799996</c:v>
                  </c:pt>
                  <c:pt idx="6">
                    <c:v>4552303.4273399999</c:v>
                  </c:pt>
                </c:numCache>
              </c:numRef>
            </c:plus>
            <c:minus>
              <c:numRef>
                <c:f>Minnesota!$H$6:$H$12</c:f>
                <c:numCache>
                  <c:formatCode>General</c:formatCode>
                  <c:ptCount val="7"/>
                  <c:pt idx="0">
                    <c:v>5412120.6367799994</c:v>
                  </c:pt>
                  <c:pt idx="1">
                    <c:v>5188049.3080000002</c:v>
                  </c:pt>
                  <c:pt idx="2">
                    <c:v>5177736.1550000003</c:v>
                  </c:pt>
                  <c:pt idx="3">
                    <c:v>4913240.3830999993</c:v>
                  </c:pt>
                  <c:pt idx="4">
                    <c:v>4960197.4984200001</c:v>
                  </c:pt>
                  <c:pt idx="5">
                    <c:v>4786049.9052799996</c:v>
                  </c:pt>
                  <c:pt idx="6">
                    <c:v>4552303.4273399999</c:v>
                  </c:pt>
                </c:numCache>
              </c:numRef>
            </c:minus>
            <c:spPr>
              <a:noFill/>
              <a:ln w="9525" cap="flat" cmpd="sng" algn="ctr">
                <a:solidFill>
                  <a:schemeClr val="tx1">
                    <a:lumMod val="65000"/>
                    <a:lumOff val="35000"/>
                  </a:schemeClr>
                </a:solidFill>
                <a:round/>
              </a:ln>
              <a:effectLst/>
            </c:spPr>
          </c:errBars>
          <c:cat>
            <c:numRef>
              <c:f>Minnesota!$A$6:$A$12</c:f>
              <c:numCache>
                <c:formatCode>General</c:formatCode>
                <c:ptCount val="7"/>
                <c:pt idx="0">
                  <c:v>2003</c:v>
                </c:pt>
                <c:pt idx="1">
                  <c:v>2004</c:v>
                </c:pt>
                <c:pt idx="2">
                  <c:v>2005</c:v>
                </c:pt>
                <c:pt idx="3">
                  <c:v>2006</c:v>
                </c:pt>
                <c:pt idx="4">
                  <c:v>2007</c:v>
                </c:pt>
                <c:pt idx="5">
                  <c:v>2008</c:v>
                </c:pt>
                <c:pt idx="6">
                  <c:v>2009</c:v>
                </c:pt>
              </c:numCache>
            </c:numRef>
          </c:cat>
          <c:val>
            <c:numRef>
              <c:f>Minnesota!$C$6:$C$12</c:f>
              <c:numCache>
                <c:formatCode>#,##0</c:formatCode>
                <c:ptCount val="7"/>
                <c:pt idx="0">
                  <c:v>137433231</c:v>
                </c:pt>
                <c:pt idx="1">
                  <c:v>137614040</c:v>
                </c:pt>
                <c:pt idx="2">
                  <c:v>139938815</c:v>
                </c:pt>
                <c:pt idx="3">
                  <c:v>139660045</c:v>
                </c:pt>
                <c:pt idx="4">
                  <c:v>143275491</c:v>
                </c:pt>
                <c:pt idx="5">
                  <c:v>144856232</c:v>
                </c:pt>
                <c:pt idx="6">
                  <c:v>145627109</c:v>
                </c:pt>
              </c:numCache>
            </c:numRef>
          </c:val>
          <c:extLst>
            <c:ext xmlns:c16="http://schemas.microsoft.com/office/drawing/2014/chart" uri="{C3380CC4-5D6E-409C-BE32-E72D297353CC}">
              <c16:uniqueId val="{00000001-3D26-42CD-8A6E-5B9ABCCEBB4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MN-08: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Minnesota!$H$13:$H$26</c:f>
                <c:numCache>
                  <c:formatCode>General</c:formatCode>
                  <c:ptCount val="14"/>
                  <c:pt idx="0">
                    <c:v>4589081.2109999992</c:v>
                  </c:pt>
                  <c:pt idx="1">
                    <c:v>4568228.3674800005</c:v>
                  </c:pt>
                  <c:pt idx="2">
                    <c:v>4470070.3374600001</c:v>
                  </c:pt>
                  <c:pt idx="3">
                    <c:v>4455504.4292799998</c:v>
                  </c:pt>
                  <c:pt idx="4">
                    <c:v>4256300.6493999995</c:v>
                  </c:pt>
                  <c:pt idx="5">
                    <c:v>4341708.5759999994</c:v>
                  </c:pt>
                  <c:pt idx="6">
                    <c:v>4200903.1568400003</c:v>
                  </c:pt>
                  <c:pt idx="7">
                    <c:v>4227179.7990000006</c:v>
                  </c:pt>
                  <c:pt idx="8">
                    <c:v>4182766.1057600002</c:v>
                  </c:pt>
                  <c:pt idx="9">
                    <c:v>4222635.29904</c:v>
                  </c:pt>
                  <c:pt idx="10">
                    <c:v>3873671.39744</c:v>
                  </c:pt>
                  <c:pt idx="11">
                    <c:v>4197150.7594800005</c:v>
                  </c:pt>
                  <c:pt idx="12">
                    <c:v>3321232.3188</c:v>
                  </c:pt>
                  <c:pt idx="13">
                    <c:v>3351136.4336999999</c:v>
                  </c:pt>
                </c:numCache>
              </c:numRef>
            </c:plus>
            <c:minus>
              <c:numRef>
                <c:f>Minnesota!$H$13:$H$26</c:f>
                <c:numCache>
                  <c:formatCode>General</c:formatCode>
                  <c:ptCount val="14"/>
                  <c:pt idx="0">
                    <c:v>4589081.2109999992</c:v>
                  </c:pt>
                  <c:pt idx="1">
                    <c:v>4568228.3674800005</c:v>
                  </c:pt>
                  <c:pt idx="2">
                    <c:v>4470070.3374600001</c:v>
                  </c:pt>
                  <c:pt idx="3">
                    <c:v>4455504.4292799998</c:v>
                  </c:pt>
                  <c:pt idx="4">
                    <c:v>4256300.6493999995</c:v>
                  </c:pt>
                  <c:pt idx="5">
                    <c:v>4341708.5759999994</c:v>
                  </c:pt>
                  <c:pt idx="6">
                    <c:v>4200903.1568400003</c:v>
                  </c:pt>
                  <c:pt idx="7">
                    <c:v>4227179.7990000006</c:v>
                  </c:pt>
                  <c:pt idx="8">
                    <c:v>4182766.1057600002</c:v>
                  </c:pt>
                  <c:pt idx="9">
                    <c:v>4222635.29904</c:v>
                  </c:pt>
                  <c:pt idx="10">
                    <c:v>3873671.39744</c:v>
                  </c:pt>
                  <c:pt idx="11">
                    <c:v>4197150.7594800005</c:v>
                  </c:pt>
                  <c:pt idx="12">
                    <c:v>3321232.3188</c:v>
                  </c:pt>
                  <c:pt idx="13">
                    <c:v>3351136.4336999999</c:v>
                  </c:pt>
                </c:numCache>
              </c:numRef>
            </c:minus>
            <c:spPr>
              <a:noFill/>
              <a:ln w="9525" cap="flat" cmpd="sng" algn="ctr">
                <a:solidFill>
                  <a:schemeClr val="tx1">
                    <a:lumMod val="65000"/>
                    <a:lumOff val="35000"/>
                  </a:schemeClr>
                </a:solidFill>
                <a:round/>
              </a:ln>
              <a:effectLst/>
            </c:spPr>
          </c:errBars>
          <c:cat>
            <c:numRef>
              <c:f>Minnesota!$A$13:$A$26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Minnesota!$C$13:$C$26</c:f>
              <c:numCache>
                <c:formatCode>#,##0</c:formatCode>
                <c:ptCount val="14"/>
                <c:pt idx="0">
                  <c:v>145870350</c:v>
                </c:pt>
                <c:pt idx="1">
                  <c:v>145856589</c:v>
                </c:pt>
                <c:pt idx="2">
                  <c:v>146945113</c:v>
                </c:pt>
                <c:pt idx="3">
                  <c:v>147240728</c:v>
                </c:pt>
                <c:pt idx="4">
                  <c:v>151469774</c:v>
                </c:pt>
                <c:pt idx="5">
                  <c:v>150753770</c:v>
                </c:pt>
                <c:pt idx="6">
                  <c:v>153766587</c:v>
                </c:pt>
                <c:pt idx="7">
                  <c:v>154276635</c:v>
                </c:pt>
                <c:pt idx="8">
                  <c:v>155840764</c:v>
                </c:pt>
                <c:pt idx="9">
                  <c:v>156742216</c:v>
                </c:pt>
                <c:pt idx="10">
                  <c:v>155694188</c:v>
                </c:pt>
                <c:pt idx="11">
                  <c:v>155796242</c:v>
                </c:pt>
                <c:pt idx="12">
                  <c:v>156366870</c:v>
                </c:pt>
                <c:pt idx="13">
                  <c:v>157330349</c:v>
                </c:pt>
              </c:numCache>
            </c:numRef>
          </c:val>
          <c:extLst>
            <c:ext xmlns:c16="http://schemas.microsoft.com/office/drawing/2014/chart" uri="{C3380CC4-5D6E-409C-BE32-E72D297353CC}">
              <c16:uniqueId val="{00000001-1133-4C07-872B-0DA25C089FA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MS-01: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Mississippi!$G$6:$G$8</c:f>
                <c:numCache>
                  <c:formatCode>General</c:formatCode>
                  <c:ptCount val="3"/>
                  <c:pt idx="0">
                    <c:v>19158094.01272</c:v>
                  </c:pt>
                  <c:pt idx="1">
                    <c:v>19507686.147840001</c:v>
                  </c:pt>
                  <c:pt idx="2">
                    <c:v>19682474.0022</c:v>
                  </c:pt>
                </c:numCache>
              </c:numRef>
            </c:plus>
            <c:minus>
              <c:numRef>
                <c:f>Mississippi!$G$6:$G$8</c:f>
                <c:numCache>
                  <c:formatCode>General</c:formatCode>
                  <c:ptCount val="3"/>
                  <c:pt idx="0">
                    <c:v>19158094.01272</c:v>
                  </c:pt>
                  <c:pt idx="1">
                    <c:v>19507686.147840001</c:v>
                  </c:pt>
                  <c:pt idx="2">
                    <c:v>19682474.0022</c:v>
                  </c:pt>
                </c:numCache>
              </c:numRef>
            </c:minus>
            <c:spPr>
              <a:noFill/>
              <a:ln w="9525" cap="flat" cmpd="sng" algn="ctr">
                <a:solidFill>
                  <a:schemeClr val="tx1">
                    <a:lumMod val="65000"/>
                    <a:lumOff val="35000"/>
                  </a:schemeClr>
                </a:solidFill>
                <a:round/>
              </a:ln>
              <a:effectLst/>
            </c:spPr>
          </c:errBars>
          <c:cat>
            <c:numRef>
              <c:f>Mississippi!$A$6:$A$8</c:f>
              <c:numCache>
                <c:formatCode>General</c:formatCode>
                <c:ptCount val="3"/>
                <c:pt idx="0">
                  <c:v>2006</c:v>
                </c:pt>
                <c:pt idx="1">
                  <c:v>2009</c:v>
                </c:pt>
                <c:pt idx="2">
                  <c:v>2010</c:v>
                </c:pt>
              </c:numCache>
            </c:numRef>
          </c:cat>
          <c:val>
            <c:numRef>
              <c:f>Mississippi!$B$6:$B$8</c:f>
              <c:numCache>
                <c:formatCode>#,##0</c:formatCode>
                <c:ptCount val="3"/>
                <c:pt idx="0">
                  <c:v>1206429094</c:v>
                </c:pt>
                <c:pt idx="1">
                  <c:v>1208654656</c:v>
                </c:pt>
                <c:pt idx="2">
                  <c:v>1214967531</c:v>
                </c:pt>
              </c:numCache>
            </c:numRef>
          </c:val>
          <c:extLst>
            <c:ext xmlns:c16="http://schemas.microsoft.com/office/drawing/2014/chart" uri="{C3380CC4-5D6E-409C-BE32-E72D297353CC}">
              <c16:uniqueId val="{00000001-DF22-4872-9A79-1265EA41DB1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AL-02: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'Alabama '!$K$6:$K$15</c:f>
                <c:numCache>
                  <c:formatCode>General</c:formatCode>
                  <c:ptCount val="10"/>
                  <c:pt idx="0">
                    <c:v>21032235.221999999</c:v>
                  </c:pt>
                  <c:pt idx="1">
                    <c:v>20992848.261839997</c:v>
                  </c:pt>
                  <c:pt idx="2">
                    <c:v>20872894.69892</c:v>
                  </c:pt>
                  <c:pt idx="3">
                    <c:v>20969995.634439997</c:v>
                  </c:pt>
                  <c:pt idx="4">
                    <c:v>20768708.124600001</c:v>
                  </c:pt>
                  <c:pt idx="5">
                    <c:v>20738909.272500001</c:v>
                  </c:pt>
                  <c:pt idx="6">
                    <c:v>20684821.7892</c:v>
                  </c:pt>
                  <c:pt idx="7">
                    <c:v>20735381.295260001</c:v>
                  </c:pt>
                  <c:pt idx="8">
                    <c:v>20927884.110540003</c:v>
                  </c:pt>
                  <c:pt idx="9">
                    <c:v>21010725.658800002</c:v>
                  </c:pt>
                </c:numCache>
              </c:numRef>
            </c:plus>
            <c:minus>
              <c:numRef>
                <c:f>'Alabama '!$K$6:$K$15</c:f>
                <c:numCache>
                  <c:formatCode>General</c:formatCode>
                  <c:ptCount val="10"/>
                  <c:pt idx="0">
                    <c:v>21032235.221999999</c:v>
                  </c:pt>
                  <c:pt idx="1">
                    <c:v>20992848.261839997</c:v>
                  </c:pt>
                  <c:pt idx="2">
                    <c:v>20872894.69892</c:v>
                  </c:pt>
                  <c:pt idx="3">
                    <c:v>20969995.634439997</c:v>
                  </c:pt>
                  <c:pt idx="4">
                    <c:v>20768708.124600001</c:v>
                  </c:pt>
                  <c:pt idx="5">
                    <c:v>20738909.272500001</c:v>
                  </c:pt>
                  <c:pt idx="6">
                    <c:v>20684821.7892</c:v>
                  </c:pt>
                  <c:pt idx="7">
                    <c:v>20735381.295260001</c:v>
                  </c:pt>
                  <c:pt idx="8">
                    <c:v>20927884.110540003</c:v>
                  </c:pt>
                  <c:pt idx="9">
                    <c:v>21010725.658800002</c:v>
                  </c:pt>
                </c:numCache>
              </c:numRef>
            </c:minus>
            <c:spPr>
              <a:noFill/>
              <a:ln w="9525" cap="flat" cmpd="sng" algn="ctr">
                <a:solidFill>
                  <a:schemeClr val="tx1">
                    <a:lumMod val="65000"/>
                    <a:lumOff val="35000"/>
                  </a:schemeClr>
                </a:solidFill>
                <a:round/>
              </a:ln>
              <a:effectLst/>
            </c:spPr>
          </c:errBars>
          <c:cat>
            <c:numRef>
              <c:f>'Alabama '!$A$6:$A$15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'Alabama '!$F$6:$F$15</c:f>
              <c:numCache>
                <c:formatCode>#,##0</c:formatCode>
                <c:ptCount val="10"/>
                <c:pt idx="0">
                  <c:v>1285588950</c:v>
                </c:pt>
                <c:pt idx="1">
                  <c:v>1281614668</c:v>
                </c:pt>
                <c:pt idx="2">
                  <c:v>1282118839</c:v>
                </c:pt>
                <c:pt idx="3">
                  <c:v>1283353466</c:v>
                </c:pt>
                <c:pt idx="4">
                  <c:v>1286784890</c:v>
                </c:pt>
                <c:pt idx="5">
                  <c:v>1294563625</c:v>
                </c:pt>
                <c:pt idx="6">
                  <c:v>1300932188</c:v>
                </c:pt>
                <c:pt idx="7">
                  <c:v>1300839479</c:v>
                </c:pt>
                <c:pt idx="8">
                  <c:v>1303106109</c:v>
                </c:pt>
                <c:pt idx="9">
                  <c:v>1311530940</c:v>
                </c:pt>
              </c:numCache>
            </c:numRef>
          </c:val>
          <c:extLst>
            <c:ext xmlns:c16="http://schemas.microsoft.com/office/drawing/2014/chart" uri="{C3380CC4-5D6E-409C-BE32-E72D297353CC}">
              <c16:uniqueId val="{00000001-A644-4CA9-B924-7D674824752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AZ-10: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Arizona!$J$11:$J$24</c:f>
                <c:numCache>
                  <c:formatCode>General</c:formatCode>
                  <c:ptCount val="14"/>
                  <c:pt idx="0">
                    <c:v>5295012.1099199997</c:v>
                  </c:pt>
                  <c:pt idx="1">
                    <c:v>5410260.3617400005</c:v>
                  </c:pt>
                  <c:pt idx="2">
                    <c:v>5418543.3407200007</c:v>
                  </c:pt>
                  <c:pt idx="3">
                    <c:v>5494846.82448</c:v>
                  </c:pt>
                  <c:pt idx="4">
                    <c:v>5608429.3622000003</c:v>
                  </c:pt>
                  <c:pt idx="5">
                    <c:v>5572310.2299800003</c:v>
                  </c:pt>
                  <c:pt idx="6">
                    <c:v>5606290.9786</c:v>
                  </c:pt>
                  <c:pt idx="7">
                    <c:v>5643918.851999999</c:v>
                  </c:pt>
                  <c:pt idx="8">
                    <c:v>5720538.4916400006</c:v>
                  </c:pt>
                  <c:pt idx="9">
                    <c:v>5649672.8408399997</c:v>
                  </c:pt>
                  <c:pt idx="10">
                    <c:v>5624607.5650800001</c:v>
                  </c:pt>
                  <c:pt idx="11">
                    <c:v>5649658.6424600007</c:v>
                  </c:pt>
                  <c:pt idx="12">
                    <c:v>5624355.7900799997</c:v>
                  </c:pt>
                  <c:pt idx="13">
                    <c:v>5730428.2778399996</c:v>
                  </c:pt>
                </c:numCache>
              </c:numRef>
            </c:plus>
            <c:minus>
              <c:numRef>
                <c:f>Arizona!$J$11:$J$24</c:f>
                <c:numCache>
                  <c:formatCode>General</c:formatCode>
                  <c:ptCount val="14"/>
                  <c:pt idx="0">
                    <c:v>5295012.1099199997</c:v>
                  </c:pt>
                  <c:pt idx="1">
                    <c:v>5410260.3617400005</c:v>
                  </c:pt>
                  <c:pt idx="2">
                    <c:v>5418543.3407200007</c:v>
                  </c:pt>
                  <c:pt idx="3">
                    <c:v>5494846.82448</c:v>
                  </c:pt>
                  <c:pt idx="4">
                    <c:v>5608429.3622000003</c:v>
                  </c:pt>
                  <c:pt idx="5">
                    <c:v>5572310.2299800003</c:v>
                  </c:pt>
                  <c:pt idx="6">
                    <c:v>5606290.9786</c:v>
                  </c:pt>
                  <c:pt idx="7">
                    <c:v>5643918.851999999</c:v>
                  </c:pt>
                  <c:pt idx="8">
                    <c:v>5720538.4916400006</c:v>
                  </c:pt>
                  <c:pt idx="9">
                    <c:v>5649672.8408399997</c:v>
                  </c:pt>
                  <c:pt idx="10">
                    <c:v>5624607.5650800001</c:v>
                  </c:pt>
                  <c:pt idx="11">
                    <c:v>5649658.6424600007</c:v>
                  </c:pt>
                  <c:pt idx="12">
                    <c:v>5624355.7900799997</c:v>
                  </c:pt>
                  <c:pt idx="13">
                    <c:v>5730428.2778399996</c:v>
                  </c:pt>
                </c:numCache>
              </c:numRef>
            </c:minus>
            <c:spPr>
              <a:noFill/>
              <a:ln w="9525" cap="flat" cmpd="sng" algn="ctr">
                <a:solidFill>
                  <a:schemeClr val="tx1">
                    <a:lumMod val="65000"/>
                    <a:lumOff val="35000"/>
                  </a:schemeClr>
                </a:solidFill>
                <a:round/>
              </a:ln>
              <a:effectLst/>
            </c:spPr>
          </c:errBars>
          <c:cat>
            <c:numRef>
              <c:f>Arizona!$A$11:$A$24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Arizona!$E$11:$E$24</c:f>
              <c:numCache>
                <c:formatCode>#,##0</c:formatCode>
                <c:ptCount val="14"/>
                <c:pt idx="0">
                  <c:v>23678616</c:v>
                </c:pt>
                <c:pt idx="1">
                  <c:v>24452049</c:v>
                </c:pt>
                <c:pt idx="2">
                  <c:v>24272278</c:v>
                </c:pt>
                <c:pt idx="3">
                  <c:v>24689283</c:v>
                </c:pt>
                <c:pt idx="4">
                  <c:v>25656127</c:v>
                </c:pt>
                <c:pt idx="5">
                  <c:v>25483903</c:v>
                </c:pt>
                <c:pt idx="6">
                  <c:v>25731095</c:v>
                </c:pt>
                <c:pt idx="7">
                  <c:v>26311976</c:v>
                </c:pt>
                <c:pt idx="8">
                  <c:v>26986218</c:v>
                </c:pt>
                <c:pt idx="9">
                  <c:v>26798562</c:v>
                </c:pt>
                <c:pt idx="10">
                  <c:v>26677137</c:v>
                </c:pt>
                <c:pt idx="11">
                  <c:v>27029273</c:v>
                </c:pt>
                <c:pt idx="12">
                  <c:v>27029776</c:v>
                </c:pt>
                <c:pt idx="13">
                  <c:v>28503921</c:v>
                </c:pt>
              </c:numCache>
            </c:numRef>
          </c:val>
          <c:extLst>
            <c:ext xmlns:c16="http://schemas.microsoft.com/office/drawing/2014/chart" uri="{C3380CC4-5D6E-409C-BE32-E72D297353CC}">
              <c16:uniqueId val="{00000001-9C9F-4B73-91CE-87A4B5CDEC1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MS-02: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Mississippi!$K$6:$K$8</c:f>
                <c:numCache>
                  <c:formatCode>General</c:formatCode>
                  <c:ptCount val="3"/>
                  <c:pt idx="0">
                    <c:v>21326911.4716</c:v>
                  </c:pt>
                  <c:pt idx="1">
                    <c:v>21690514.951419998</c:v>
                  </c:pt>
                  <c:pt idx="2">
                    <c:v>21831674.136</c:v>
                  </c:pt>
                </c:numCache>
              </c:numRef>
            </c:plus>
            <c:minus>
              <c:numRef>
                <c:f>Mississippi!$K$6:$K$8</c:f>
                <c:numCache>
                  <c:formatCode>General</c:formatCode>
                  <c:ptCount val="3"/>
                  <c:pt idx="0">
                    <c:v>21326911.4716</c:v>
                  </c:pt>
                  <c:pt idx="1">
                    <c:v>21690514.951419998</c:v>
                  </c:pt>
                  <c:pt idx="2">
                    <c:v>21831674.136</c:v>
                  </c:pt>
                </c:numCache>
              </c:numRef>
            </c:minus>
            <c:spPr>
              <a:noFill/>
              <a:ln w="9525" cap="flat" cmpd="sng" algn="ctr">
                <a:solidFill>
                  <a:schemeClr val="tx1">
                    <a:lumMod val="65000"/>
                    <a:lumOff val="35000"/>
                  </a:schemeClr>
                </a:solidFill>
                <a:round/>
              </a:ln>
              <a:effectLst/>
            </c:spPr>
          </c:errBars>
          <c:cat>
            <c:numRef>
              <c:f>Mississippi!$A$6:$A$8</c:f>
              <c:numCache>
                <c:formatCode>General</c:formatCode>
                <c:ptCount val="3"/>
                <c:pt idx="0">
                  <c:v>2006</c:v>
                </c:pt>
                <c:pt idx="1">
                  <c:v>2009</c:v>
                </c:pt>
                <c:pt idx="2">
                  <c:v>2010</c:v>
                </c:pt>
              </c:numCache>
            </c:numRef>
          </c:cat>
          <c:val>
            <c:numRef>
              <c:f>Mississippi!$F$6:$F$8</c:f>
              <c:numCache>
                <c:formatCode>#,##0</c:formatCode>
                <c:ptCount val="3"/>
                <c:pt idx="0">
                  <c:v>1050586772</c:v>
                </c:pt>
                <c:pt idx="1">
                  <c:v>1051916341</c:v>
                </c:pt>
                <c:pt idx="2">
                  <c:v>1057736150</c:v>
                </c:pt>
              </c:numCache>
            </c:numRef>
          </c:val>
          <c:extLst>
            <c:ext xmlns:c16="http://schemas.microsoft.com/office/drawing/2014/chart" uri="{C3380CC4-5D6E-409C-BE32-E72D297353CC}">
              <c16:uniqueId val="{00000001-FE20-45D5-B96C-E8B21CD8149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MS-06: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Mississippi!$G$9:$G$21</c:f>
                <c:numCache>
                  <c:formatCode>General</c:formatCode>
                  <c:ptCount val="13"/>
                  <c:pt idx="0">
                    <c:v>19854106.042319998</c:v>
                  </c:pt>
                  <c:pt idx="1">
                    <c:v>19923163.66068</c:v>
                  </c:pt>
                  <c:pt idx="2">
                    <c:v>20215536.561839998</c:v>
                  </c:pt>
                  <c:pt idx="3">
                    <c:v>17506631.95648</c:v>
                  </c:pt>
                  <c:pt idx="4">
                    <c:v>17631173.48804</c:v>
                  </c:pt>
                  <c:pt idx="5">
                    <c:v>18042334.010400001</c:v>
                  </c:pt>
                  <c:pt idx="6">
                    <c:v>18317328.499079999</c:v>
                  </c:pt>
                  <c:pt idx="7">
                    <c:v>19045967.078880001</c:v>
                  </c:pt>
                  <c:pt idx="8">
                    <c:v>19775937.983199999</c:v>
                  </c:pt>
                  <c:pt idx="9">
                    <c:v>20358476.410859998</c:v>
                  </c:pt>
                  <c:pt idx="10">
                    <c:v>20883647.618340001</c:v>
                  </c:pt>
                  <c:pt idx="11">
                    <c:v>21679439.749919999</c:v>
                  </c:pt>
                  <c:pt idx="12">
                    <c:v>22497142.038600001</c:v>
                  </c:pt>
                </c:numCache>
              </c:numRef>
            </c:plus>
            <c:minus>
              <c:numRef>
                <c:f>Mississippi!$G$9:$G$21</c:f>
                <c:numCache>
                  <c:formatCode>General</c:formatCode>
                  <c:ptCount val="13"/>
                  <c:pt idx="0">
                    <c:v>19854106.042319998</c:v>
                  </c:pt>
                  <c:pt idx="1">
                    <c:v>19923163.66068</c:v>
                  </c:pt>
                  <c:pt idx="2">
                    <c:v>20215536.561839998</c:v>
                  </c:pt>
                  <c:pt idx="3">
                    <c:v>17506631.95648</c:v>
                  </c:pt>
                  <c:pt idx="4">
                    <c:v>17631173.48804</c:v>
                  </c:pt>
                  <c:pt idx="5">
                    <c:v>18042334.010400001</c:v>
                  </c:pt>
                  <c:pt idx="6">
                    <c:v>18317328.499079999</c:v>
                  </c:pt>
                  <c:pt idx="7">
                    <c:v>19045967.078880001</c:v>
                  </c:pt>
                  <c:pt idx="8">
                    <c:v>19775937.983199999</c:v>
                  </c:pt>
                  <c:pt idx="9">
                    <c:v>20358476.410859998</c:v>
                  </c:pt>
                  <c:pt idx="10">
                    <c:v>20883647.618340001</c:v>
                  </c:pt>
                  <c:pt idx="11">
                    <c:v>21679439.749919999</c:v>
                  </c:pt>
                  <c:pt idx="12">
                    <c:v>22497142.038600001</c:v>
                  </c:pt>
                </c:numCache>
              </c:numRef>
            </c:minus>
            <c:spPr>
              <a:noFill/>
              <a:ln w="9525" cap="flat" cmpd="sng" algn="ctr">
                <a:solidFill>
                  <a:schemeClr val="tx1">
                    <a:lumMod val="65000"/>
                    <a:lumOff val="35000"/>
                  </a:schemeClr>
                </a:solidFill>
                <a:round/>
              </a:ln>
              <a:effectLst/>
            </c:spPr>
          </c:errBars>
          <c:cat>
            <c:numRef>
              <c:f>Mississippi!$A$9:$A$21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Mississippi!$B$9:$B$21</c:f>
              <c:numCache>
                <c:formatCode>#,##0</c:formatCode>
                <c:ptCount val="13"/>
                <c:pt idx="0">
                  <c:v>1221039732</c:v>
                </c:pt>
                <c:pt idx="1">
                  <c:v>1225286818</c:v>
                </c:pt>
                <c:pt idx="2">
                  <c:v>1235668494</c:v>
                </c:pt>
                <c:pt idx="3">
                  <c:v>1245137408</c:v>
                </c:pt>
                <c:pt idx="4">
                  <c:v>1257573002</c:v>
                </c:pt>
                <c:pt idx="5">
                  <c:v>1275978360</c:v>
                </c:pt>
                <c:pt idx="6">
                  <c:v>1304653027</c:v>
                </c:pt>
                <c:pt idx="7">
                  <c:v>1330025634</c:v>
                </c:pt>
                <c:pt idx="8">
                  <c:v>1347134740</c:v>
                </c:pt>
                <c:pt idx="9">
                  <c:v>1370018601</c:v>
                </c:pt>
                <c:pt idx="10">
                  <c:v>1386696389</c:v>
                </c:pt>
                <c:pt idx="11">
                  <c:v>1400480604</c:v>
                </c:pt>
                <c:pt idx="12">
                  <c:v>1402564965</c:v>
                </c:pt>
              </c:numCache>
            </c:numRef>
          </c:val>
          <c:extLst>
            <c:ext xmlns:c16="http://schemas.microsoft.com/office/drawing/2014/chart" uri="{C3380CC4-5D6E-409C-BE32-E72D297353CC}">
              <c16:uniqueId val="{00000001-8C7F-4C5C-9E60-57B6FD7C0E5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MS-07: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Mississippi!$K$9:$K$21</c:f>
                <c:numCache>
                  <c:formatCode>General</c:formatCode>
                  <c:ptCount val="13"/>
                  <c:pt idx="0">
                    <c:v>21974677.22106</c:v>
                  </c:pt>
                  <c:pt idx="1">
                    <c:v>22197622.73598</c:v>
                  </c:pt>
                  <c:pt idx="2">
                    <c:v>22502144.872800004</c:v>
                  </c:pt>
                  <c:pt idx="3">
                    <c:v>18473918.412560001</c:v>
                  </c:pt>
                  <c:pt idx="4">
                    <c:v>18644245.646699999</c:v>
                  </c:pt>
                  <c:pt idx="5">
                    <c:v>19085018.988120001</c:v>
                  </c:pt>
                  <c:pt idx="6">
                    <c:v>19387939.387979999</c:v>
                  </c:pt>
                  <c:pt idx="7">
                    <c:v>20147959.899840001</c:v>
                  </c:pt>
                  <c:pt idx="8">
                    <c:v>20887549.003199998</c:v>
                  </c:pt>
                  <c:pt idx="9">
                    <c:v>21434979.173280001</c:v>
                  </c:pt>
                  <c:pt idx="10">
                    <c:v>22011898.375840001</c:v>
                  </c:pt>
                  <c:pt idx="11">
                    <c:v>22793438.591560002</c:v>
                  </c:pt>
                  <c:pt idx="12">
                    <c:v>23554765.337760001</c:v>
                  </c:pt>
                </c:numCache>
              </c:numRef>
            </c:plus>
            <c:minus>
              <c:numRef>
                <c:f>Mississippi!$K$9:$K$21</c:f>
                <c:numCache>
                  <c:formatCode>General</c:formatCode>
                  <c:ptCount val="13"/>
                  <c:pt idx="0">
                    <c:v>21974677.22106</c:v>
                  </c:pt>
                  <c:pt idx="1">
                    <c:v>22197622.73598</c:v>
                  </c:pt>
                  <c:pt idx="2">
                    <c:v>22502144.872800004</c:v>
                  </c:pt>
                  <c:pt idx="3">
                    <c:v>18473918.412560001</c:v>
                  </c:pt>
                  <c:pt idx="4">
                    <c:v>18644245.646699999</c:v>
                  </c:pt>
                  <c:pt idx="5">
                    <c:v>19085018.988120001</c:v>
                  </c:pt>
                  <c:pt idx="6">
                    <c:v>19387939.387979999</c:v>
                  </c:pt>
                  <c:pt idx="7">
                    <c:v>20147959.899840001</c:v>
                  </c:pt>
                  <c:pt idx="8">
                    <c:v>20887549.003199998</c:v>
                  </c:pt>
                  <c:pt idx="9">
                    <c:v>21434979.173280001</c:v>
                  </c:pt>
                  <c:pt idx="10">
                    <c:v>22011898.375840001</c:v>
                  </c:pt>
                  <c:pt idx="11">
                    <c:v>22793438.591560002</c:v>
                  </c:pt>
                  <c:pt idx="12">
                    <c:v>23554765.337760001</c:v>
                  </c:pt>
                </c:numCache>
              </c:numRef>
            </c:minus>
            <c:spPr>
              <a:noFill/>
              <a:ln w="9525" cap="flat" cmpd="sng" algn="ctr">
                <a:solidFill>
                  <a:schemeClr val="tx1">
                    <a:lumMod val="65000"/>
                    <a:lumOff val="35000"/>
                  </a:schemeClr>
                </a:solidFill>
                <a:round/>
              </a:ln>
              <a:effectLst/>
            </c:spPr>
          </c:errBars>
          <c:cat>
            <c:numRef>
              <c:f>Mississippi!$A$9:$A$21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Mississippi!$F$9:$F$21</c:f>
              <c:numCache>
                <c:formatCode>#,##0</c:formatCode>
                <c:ptCount val="13"/>
                <c:pt idx="0">
                  <c:v>1063633941</c:v>
                </c:pt>
                <c:pt idx="1">
                  <c:v>1066168239</c:v>
                </c:pt>
                <c:pt idx="2">
                  <c:v>1075628340</c:v>
                </c:pt>
                <c:pt idx="3">
                  <c:v>1097026034</c:v>
                </c:pt>
                <c:pt idx="4">
                  <c:v>1108456935</c:v>
                </c:pt>
                <c:pt idx="5">
                  <c:v>1123970494</c:v>
                </c:pt>
                <c:pt idx="6">
                  <c:v>1149937093</c:v>
                </c:pt>
                <c:pt idx="7">
                  <c:v>1172756688</c:v>
                </c:pt>
                <c:pt idx="8">
                  <c:v>1186792557</c:v>
                </c:pt>
                <c:pt idx="9">
                  <c:v>1206924503</c:v>
                </c:pt>
                <c:pt idx="10">
                  <c:v>1221525992</c:v>
                </c:pt>
                <c:pt idx="11">
                  <c:v>1234747486</c:v>
                </c:pt>
                <c:pt idx="12">
                  <c:v>1235821896</c:v>
                </c:pt>
              </c:numCache>
            </c:numRef>
          </c:val>
          <c:extLst>
            <c:ext xmlns:c16="http://schemas.microsoft.com/office/drawing/2014/chart" uri="{C3380CC4-5D6E-409C-BE32-E72D297353CC}">
              <c16:uniqueId val="{00000001-4824-4E41-9139-991AE0A310F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MS-04: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Mississippi!$I$6:$I$8</c:f>
                <c:numCache>
                  <c:formatCode>General</c:formatCode>
                  <c:ptCount val="3"/>
                  <c:pt idx="0">
                    <c:v>6081104.3579000011</c:v>
                  </c:pt>
                  <c:pt idx="1">
                    <c:v>6140373.5608600006</c:v>
                  </c:pt>
                  <c:pt idx="2">
                    <c:v>6136110.2787199998</c:v>
                  </c:pt>
                </c:numCache>
              </c:numRef>
            </c:plus>
            <c:minus>
              <c:numRef>
                <c:f>Mississippi!$I$6:$I$8</c:f>
                <c:numCache>
                  <c:formatCode>General</c:formatCode>
                  <c:ptCount val="3"/>
                  <c:pt idx="0">
                    <c:v>6081104.3579000011</c:v>
                  </c:pt>
                  <c:pt idx="1">
                    <c:v>6140373.5608600006</c:v>
                  </c:pt>
                  <c:pt idx="2">
                    <c:v>6136110.2787199998</c:v>
                  </c:pt>
                </c:numCache>
              </c:numRef>
            </c:minus>
            <c:spPr>
              <a:noFill/>
              <a:ln w="9525" cap="flat" cmpd="sng" algn="ctr">
                <a:solidFill>
                  <a:schemeClr val="tx1">
                    <a:lumMod val="65000"/>
                    <a:lumOff val="35000"/>
                  </a:schemeClr>
                </a:solidFill>
                <a:round/>
              </a:ln>
              <a:effectLst/>
            </c:spPr>
          </c:errBars>
          <c:cat>
            <c:numRef>
              <c:f>Mississippi!$A$6:$A$8</c:f>
              <c:numCache>
                <c:formatCode>General</c:formatCode>
                <c:ptCount val="3"/>
                <c:pt idx="0">
                  <c:v>2006</c:v>
                </c:pt>
                <c:pt idx="1">
                  <c:v>2009</c:v>
                </c:pt>
                <c:pt idx="2">
                  <c:v>2010</c:v>
                </c:pt>
              </c:numCache>
            </c:numRef>
          </c:cat>
          <c:val>
            <c:numRef>
              <c:f>Mississippi!$D$6:$D$8</c:f>
              <c:numCache>
                <c:formatCode>#,##0</c:formatCode>
                <c:ptCount val="3"/>
                <c:pt idx="0">
                  <c:v>22381687</c:v>
                </c:pt>
                <c:pt idx="1">
                  <c:v>22573243</c:v>
                </c:pt>
                <c:pt idx="2">
                  <c:v>22722968</c:v>
                </c:pt>
              </c:numCache>
            </c:numRef>
          </c:val>
          <c:extLst>
            <c:ext xmlns:c16="http://schemas.microsoft.com/office/drawing/2014/chart" uri="{C3380CC4-5D6E-409C-BE32-E72D297353CC}">
              <c16:uniqueId val="{00000001-45F6-4406-9CB7-E7DADF26824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MS-09: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Mississippi!$I$9:$I$21</c:f>
                <c:numCache>
                  <c:formatCode>General</c:formatCode>
                  <c:ptCount val="13"/>
                  <c:pt idx="0">
                    <c:v>6236198.7811199995</c:v>
                  </c:pt>
                  <c:pt idx="1">
                    <c:v>6252121.9410000006</c:v>
                  </c:pt>
                  <c:pt idx="2">
                    <c:v>6329053.5799199995</c:v>
                  </c:pt>
                  <c:pt idx="3">
                    <c:v>6362418.3619200001</c:v>
                  </c:pt>
                  <c:pt idx="4">
                    <c:v>6528438.1931999996</c:v>
                  </c:pt>
                  <c:pt idx="5">
                    <c:v>6630612.7888000002</c:v>
                  </c:pt>
                  <c:pt idx="6">
                    <c:v>6819508.0896000005</c:v>
                  </c:pt>
                  <c:pt idx="7">
                    <c:v>6964803.1336000003</c:v>
                  </c:pt>
                  <c:pt idx="8">
                    <c:v>7065921.9602400009</c:v>
                  </c:pt>
                  <c:pt idx="9">
                    <c:v>6997693.5168000003</c:v>
                  </c:pt>
                  <c:pt idx="10">
                    <c:v>6944744.6045999993</c:v>
                  </c:pt>
                  <c:pt idx="11">
                    <c:v>7031897.8303999994</c:v>
                  </c:pt>
                  <c:pt idx="12">
                    <c:v>7074921.0825599991</c:v>
                  </c:pt>
                </c:numCache>
              </c:numRef>
            </c:plus>
            <c:minus>
              <c:numRef>
                <c:f>Mississippi!$I$9:$I$21</c:f>
                <c:numCache>
                  <c:formatCode>General</c:formatCode>
                  <c:ptCount val="13"/>
                  <c:pt idx="0">
                    <c:v>6236198.7811199995</c:v>
                  </c:pt>
                  <c:pt idx="1">
                    <c:v>6252121.9410000006</c:v>
                  </c:pt>
                  <c:pt idx="2">
                    <c:v>6329053.5799199995</c:v>
                  </c:pt>
                  <c:pt idx="3">
                    <c:v>6362418.3619200001</c:v>
                  </c:pt>
                  <c:pt idx="4">
                    <c:v>6528438.1931999996</c:v>
                  </c:pt>
                  <c:pt idx="5">
                    <c:v>6630612.7888000002</c:v>
                  </c:pt>
                  <c:pt idx="6">
                    <c:v>6819508.0896000005</c:v>
                  </c:pt>
                  <c:pt idx="7">
                    <c:v>6964803.1336000003</c:v>
                  </c:pt>
                  <c:pt idx="8">
                    <c:v>7065921.9602400009</c:v>
                  </c:pt>
                  <c:pt idx="9">
                    <c:v>6997693.5168000003</c:v>
                  </c:pt>
                  <c:pt idx="10">
                    <c:v>6944744.6045999993</c:v>
                  </c:pt>
                  <c:pt idx="11">
                    <c:v>7031897.8303999994</c:v>
                  </c:pt>
                  <c:pt idx="12">
                    <c:v>7074921.0825599991</c:v>
                  </c:pt>
                </c:numCache>
              </c:numRef>
            </c:minus>
            <c:spPr>
              <a:noFill/>
              <a:ln w="9525" cap="flat" cmpd="sng" algn="ctr">
                <a:solidFill>
                  <a:schemeClr val="tx1">
                    <a:lumMod val="65000"/>
                    <a:lumOff val="35000"/>
                  </a:schemeClr>
                </a:solidFill>
                <a:round/>
              </a:ln>
              <a:effectLst/>
            </c:spPr>
          </c:errBars>
          <c:cat>
            <c:numRef>
              <c:f>Mississippi!$A$9:$A$21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Mississippi!$D$9:$D$21</c:f>
              <c:numCache>
                <c:formatCode>#,##0</c:formatCode>
                <c:ptCount val="13"/>
                <c:pt idx="0">
                  <c:v>23272872</c:v>
                </c:pt>
                <c:pt idx="1">
                  <c:v>23242089</c:v>
                </c:pt>
                <c:pt idx="2">
                  <c:v>23368238</c:v>
                </c:pt>
                <c:pt idx="3">
                  <c:v>23308977</c:v>
                </c:pt>
                <c:pt idx="4">
                  <c:v>23950540</c:v>
                </c:pt>
                <c:pt idx="5">
                  <c:v>24334310</c:v>
                </c:pt>
                <c:pt idx="6">
                  <c:v>25205160</c:v>
                </c:pt>
                <c:pt idx="7">
                  <c:v>25609660</c:v>
                </c:pt>
                <c:pt idx="8">
                  <c:v>25985297</c:v>
                </c:pt>
                <c:pt idx="9">
                  <c:v>25266080</c:v>
                </c:pt>
                <c:pt idx="10">
                  <c:v>25233430</c:v>
                </c:pt>
                <c:pt idx="11">
                  <c:v>25374920</c:v>
                </c:pt>
                <c:pt idx="12">
                  <c:v>25300104</c:v>
                </c:pt>
              </c:numCache>
            </c:numRef>
          </c:val>
          <c:extLst>
            <c:ext xmlns:c16="http://schemas.microsoft.com/office/drawing/2014/chart" uri="{C3380CC4-5D6E-409C-BE32-E72D297353CC}">
              <c16:uniqueId val="{00000001-35AD-49A3-BE72-0794E392837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MS-05: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Mississippi!$J$6:$J$8</c:f>
                <c:numCache>
                  <c:formatCode>General</c:formatCode>
                  <c:ptCount val="3"/>
                  <c:pt idx="0">
                    <c:v>7549766.4917799998</c:v>
                  </c:pt>
                  <c:pt idx="1">
                    <c:v>7559387.4420000007</c:v>
                  </c:pt>
                  <c:pt idx="2">
                    <c:v>7534730.1411199998</c:v>
                  </c:pt>
                </c:numCache>
              </c:numRef>
            </c:plus>
            <c:minus>
              <c:numRef>
                <c:f>Mississippi!$J$6:$J$8</c:f>
                <c:numCache>
                  <c:formatCode>General</c:formatCode>
                  <c:ptCount val="3"/>
                  <c:pt idx="0">
                    <c:v>7549766.4917799998</c:v>
                  </c:pt>
                  <c:pt idx="1">
                    <c:v>7559387.4420000007</c:v>
                  </c:pt>
                  <c:pt idx="2">
                    <c:v>7534730.1411199998</c:v>
                  </c:pt>
                </c:numCache>
              </c:numRef>
            </c:minus>
            <c:spPr>
              <a:noFill/>
              <a:ln w="9525" cap="flat" cmpd="sng" algn="ctr">
                <a:solidFill>
                  <a:schemeClr val="tx1">
                    <a:lumMod val="65000"/>
                    <a:lumOff val="35000"/>
                  </a:schemeClr>
                </a:solidFill>
                <a:round/>
              </a:ln>
              <a:effectLst/>
            </c:spPr>
          </c:errBars>
          <c:cat>
            <c:numRef>
              <c:f>Mississippi!$A$6:$A$8</c:f>
              <c:numCache>
                <c:formatCode>General</c:formatCode>
                <c:ptCount val="3"/>
                <c:pt idx="0">
                  <c:v>2006</c:v>
                </c:pt>
                <c:pt idx="1">
                  <c:v>2009</c:v>
                </c:pt>
                <c:pt idx="2">
                  <c:v>2010</c:v>
                </c:pt>
              </c:numCache>
            </c:numRef>
          </c:cat>
          <c:val>
            <c:numRef>
              <c:f>Mississippi!$E$6:$E$8</c:f>
              <c:numCache>
                <c:formatCode>#,##0</c:formatCode>
                <c:ptCount val="3"/>
                <c:pt idx="0">
                  <c:v>32833637</c:v>
                </c:pt>
                <c:pt idx="1">
                  <c:v>33448617</c:v>
                </c:pt>
                <c:pt idx="2">
                  <c:v>32954558</c:v>
                </c:pt>
              </c:numCache>
            </c:numRef>
          </c:val>
          <c:extLst>
            <c:ext xmlns:c16="http://schemas.microsoft.com/office/drawing/2014/chart" uri="{C3380CC4-5D6E-409C-BE32-E72D297353CC}">
              <c16:uniqueId val="{00000001-5FB4-4CFB-B615-5888B839225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MS-10: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Mississippi!$J$9:$J$21</c:f>
                <c:numCache>
                  <c:formatCode>General</c:formatCode>
                  <c:ptCount val="13"/>
                  <c:pt idx="0">
                    <c:v>7515688.9100399995</c:v>
                  </c:pt>
                  <c:pt idx="1">
                    <c:v>7489542.5787000004</c:v>
                  </c:pt>
                  <c:pt idx="2">
                    <c:v>7570789.6386799999</c:v>
                  </c:pt>
                  <c:pt idx="3">
                    <c:v>7462413.8848799989</c:v>
                  </c:pt>
                  <c:pt idx="4">
                    <c:v>7530192.9907200001</c:v>
                  </c:pt>
                  <c:pt idx="5">
                    <c:v>7943725.6873000003</c:v>
                  </c:pt>
                  <c:pt idx="6">
                    <c:v>8393295.7428000011</c:v>
                  </c:pt>
                  <c:pt idx="7">
                    <c:v>8503004.4442999996</c:v>
                  </c:pt>
                  <c:pt idx="8">
                    <c:v>8545758.9952000007</c:v>
                  </c:pt>
                  <c:pt idx="9">
                    <c:v>8833649.0384999998</c:v>
                  </c:pt>
                  <c:pt idx="10">
                    <c:v>8906231.1791600008</c:v>
                  </c:pt>
                  <c:pt idx="11">
                    <c:v>8801182.2300000004</c:v>
                  </c:pt>
                  <c:pt idx="12">
                    <c:v>8953581.1318000015</c:v>
                  </c:pt>
                </c:numCache>
              </c:numRef>
            </c:plus>
            <c:minus>
              <c:numRef>
                <c:f>Mississippi!$J$9:$J$21</c:f>
                <c:numCache>
                  <c:formatCode>General</c:formatCode>
                  <c:ptCount val="13"/>
                  <c:pt idx="0">
                    <c:v>7515688.9100399995</c:v>
                  </c:pt>
                  <c:pt idx="1">
                    <c:v>7489542.5787000004</c:v>
                  </c:pt>
                  <c:pt idx="2">
                    <c:v>7570789.6386799999</c:v>
                  </c:pt>
                  <c:pt idx="3">
                    <c:v>7462413.8848799989</c:v>
                  </c:pt>
                  <c:pt idx="4">
                    <c:v>7530192.9907200001</c:v>
                  </c:pt>
                  <c:pt idx="5">
                    <c:v>7943725.6873000003</c:v>
                  </c:pt>
                  <c:pt idx="6">
                    <c:v>8393295.7428000011</c:v>
                  </c:pt>
                  <c:pt idx="7">
                    <c:v>8503004.4442999996</c:v>
                  </c:pt>
                  <c:pt idx="8">
                    <c:v>8545758.9952000007</c:v>
                  </c:pt>
                  <c:pt idx="9">
                    <c:v>8833649.0384999998</c:v>
                  </c:pt>
                  <c:pt idx="10">
                    <c:v>8906231.1791600008</c:v>
                  </c:pt>
                  <c:pt idx="11">
                    <c:v>8801182.2300000004</c:v>
                  </c:pt>
                  <c:pt idx="12">
                    <c:v>8953581.1318000015</c:v>
                  </c:pt>
                </c:numCache>
              </c:numRef>
            </c:minus>
            <c:spPr>
              <a:noFill/>
              <a:ln w="9525" cap="flat" cmpd="sng" algn="ctr">
                <a:solidFill>
                  <a:schemeClr val="tx1">
                    <a:lumMod val="65000"/>
                    <a:lumOff val="35000"/>
                  </a:schemeClr>
                </a:solidFill>
                <a:round/>
              </a:ln>
              <a:effectLst/>
            </c:spPr>
          </c:errBars>
          <c:cat>
            <c:numRef>
              <c:f>Mississippi!$A$9:$A$21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Mississippi!$E$9:$E$21</c:f>
              <c:numCache>
                <c:formatCode>#,##0</c:formatCode>
                <c:ptCount val="13"/>
                <c:pt idx="0">
                  <c:v>32645682</c:v>
                </c:pt>
                <c:pt idx="1">
                  <c:v>33289815</c:v>
                </c:pt>
                <c:pt idx="2">
                  <c:v>33490178</c:v>
                </c:pt>
                <c:pt idx="3">
                  <c:v>32288049</c:v>
                </c:pt>
                <c:pt idx="4">
                  <c:v>32862848</c:v>
                </c:pt>
                <c:pt idx="5">
                  <c:v>34655465</c:v>
                </c:pt>
                <c:pt idx="6">
                  <c:v>36722505</c:v>
                </c:pt>
                <c:pt idx="7">
                  <c:v>36641405</c:v>
                </c:pt>
                <c:pt idx="8">
                  <c:v>36949840</c:v>
                </c:pt>
                <c:pt idx="9">
                  <c:v>38323857</c:v>
                </c:pt>
                <c:pt idx="10">
                  <c:v>39369778</c:v>
                </c:pt>
                <c:pt idx="11">
                  <c:v>39644965</c:v>
                </c:pt>
                <c:pt idx="12">
                  <c:v>40003490</c:v>
                </c:pt>
              </c:numCache>
            </c:numRef>
          </c:val>
          <c:extLst>
            <c:ext xmlns:c16="http://schemas.microsoft.com/office/drawing/2014/chart" uri="{C3380CC4-5D6E-409C-BE32-E72D297353CC}">
              <c16:uniqueId val="{00000001-4F13-4900-A40B-F82D608D5F0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MS-03: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Mississippi!$H$6:$H$8</c:f>
                <c:numCache>
                  <c:formatCode>General</c:formatCode>
                  <c:ptCount val="3"/>
                  <c:pt idx="0">
                    <c:v>13359240.254479999</c:v>
                  </c:pt>
                  <c:pt idx="1">
                    <c:v>13375145.223999999</c:v>
                  </c:pt>
                  <c:pt idx="2">
                    <c:v>13457916.864600001</c:v>
                  </c:pt>
                </c:numCache>
              </c:numRef>
            </c:plus>
            <c:minus>
              <c:numRef>
                <c:f>Mississippi!$H$6:$H$8</c:f>
                <c:numCache>
                  <c:formatCode>General</c:formatCode>
                  <c:ptCount val="3"/>
                  <c:pt idx="0">
                    <c:v>13359240.254479999</c:v>
                  </c:pt>
                  <c:pt idx="1">
                    <c:v>13375145.223999999</c:v>
                  </c:pt>
                  <c:pt idx="2">
                    <c:v>13457916.864600001</c:v>
                  </c:pt>
                </c:numCache>
              </c:numRef>
            </c:minus>
            <c:spPr>
              <a:noFill/>
              <a:ln w="9525" cap="flat" cmpd="sng" algn="ctr">
                <a:solidFill>
                  <a:schemeClr val="tx1">
                    <a:lumMod val="65000"/>
                    <a:lumOff val="35000"/>
                  </a:schemeClr>
                </a:solidFill>
                <a:round/>
              </a:ln>
              <a:effectLst/>
            </c:spPr>
          </c:errBars>
          <c:cat>
            <c:numRef>
              <c:f>Mississippi!$A$6:$A$8</c:f>
              <c:numCache>
                <c:formatCode>General</c:formatCode>
                <c:ptCount val="3"/>
                <c:pt idx="0">
                  <c:v>2006</c:v>
                </c:pt>
                <c:pt idx="1">
                  <c:v>2009</c:v>
                </c:pt>
                <c:pt idx="2">
                  <c:v>2010</c:v>
                </c:pt>
              </c:numCache>
            </c:numRef>
          </c:cat>
          <c:val>
            <c:numRef>
              <c:f>Mississippi!$C$6:$C$8</c:f>
              <c:numCache>
                <c:formatCode>#,##0</c:formatCode>
                <c:ptCount val="3"/>
                <c:pt idx="0">
                  <c:v>100626998</c:v>
                </c:pt>
                <c:pt idx="1">
                  <c:v>100716455</c:v>
                </c:pt>
                <c:pt idx="2">
                  <c:v>101553855</c:v>
                </c:pt>
              </c:numCache>
            </c:numRef>
          </c:val>
          <c:extLst>
            <c:ext xmlns:c16="http://schemas.microsoft.com/office/drawing/2014/chart" uri="{C3380CC4-5D6E-409C-BE32-E72D297353CC}">
              <c16:uniqueId val="{00000001-F31B-4EB3-A919-922D2B7E8EB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MS-08: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Mississippi!$H$9:$H$21</c:f>
                <c:numCache>
                  <c:formatCode>General</c:formatCode>
                  <c:ptCount val="13"/>
                  <c:pt idx="0">
                    <c:v>13463296.86042</c:v>
                  </c:pt>
                  <c:pt idx="1">
                    <c:v>13539389.366500001</c:v>
                  </c:pt>
                  <c:pt idx="2">
                    <c:v>13622053.050759999</c:v>
                  </c:pt>
                  <c:pt idx="3">
                    <c:v>2869795.10598</c:v>
                  </c:pt>
                  <c:pt idx="4">
                    <c:v>2853998.8656000001</c:v>
                  </c:pt>
                  <c:pt idx="5">
                    <c:v>2729150.7606000002</c:v>
                  </c:pt>
                  <c:pt idx="6">
                    <c:v>2625908.0409999997</c:v>
                  </c:pt>
                  <c:pt idx="7">
                    <c:v>2643397.44942</c:v>
                  </c:pt>
                  <c:pt idx="8">
                    <c:v>2842337.5731000002</c:v>
                  </c:pt>
                  <c:pt idx="9">
                    <c:v>2827908.2272000001</c:v>
                  </c:pt>
                  <c:pt idx="10">
                    <c:v>2773643.0726200002</c:v>
                  </c:pt>
                  <c:pt idx="11">
                    <c:v>2838098.8777600001</c:v>
                  </c:pt>
                  <c:pt idx="12">
                    <c:v>2933629.6170000001</c:v>
                  </c:pt>
                </c:numCache>
              </c:numRef>
            </c:plus>
            <c:minus>
              <c:numRef>
                <c:f>Mississippi!$H$9:$H$21</c:f>
                <c:numCache>
                  <c:formatCode>General</c:formatCode>
                  <c:ptCount val="13"/>
                  <c:pt idx="0">
                    <c:v>13463296.86042</c:v>
                  </c:pt>
                  <c:pt idx="1">
                    <c:v>13539389.366500001</c:v>
                  </c:pt>
                  <c:pt idx="2">
                    <c:v>13622053.050759999</c:v>
                  </c:pt>
                  <c:pt idx="3">
                    <c:v>2869795.10598</c:v>
                  </c:pt>
                  <c:pt idx="4">
                    <c:v>2853998.8656000001</c:v>
                  </c:pt>
                  <c:pt idx="5">
                    <c:v>2729150.7606000002</c:v>
                  </c:pt>
                  <c:pt idx="6">
                    <c:v>2625908.0409999997</c:v>
                  </c:pt>
                  <c:pt idx="7">
                    <c:v>2643397.44942</c:v>
                  </c:pt>
                  <c:pt idx="8">
                    <c:v>2842337.5731000002</c:v>
                  </c:pt>
                  <c:pt idx="9">
                    <c:v>2827908.2272000001</c:v>
                  </c:pt>
                  <c:pt idx="10">
                    <c:v>2773643.0726200002</c:v>
                  </c:pt>
                  <c:pt idx="11">
                    <c:v>2838098.8777600001</c:v>
                  </c:pt>
                  <c:pt idx="12">
                    <c:v>2933629.6170000001</c:v>
                  </c:pt>
                </c:numCache>
              </c:numRef>
            </c:minus>
            <c:spPr>
              <a:noFill/>
              <a:ln w="9525" cap="flat" cmpd="sng" algn="ctr">
                <a:solidFill>
                  <a:schemeClr val="tx1">
                    <a:lumMod val="65000"/>
                    <a:lumOff val="35000"/>
                  </a:schemeClr>
                </a:solidFill>
                <a:round/>
              </a:ln>
              <a:effectLst/>
            </c:spPr>
          </c:errBars>
          <c:cat>
            <c:numRef>
              <c:f>Mississippi!$A$9:$A$21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Mississippi!$C$9:$C$21</c:f>
              <c:numCache>
                <c:formatCode>#,##0</c:formatCode>
                <c:ptCount val="13"/>
                <c:pt idx="0">
                  <c:v>101487237</c:v>
                </c:pt>
                <c:pt idx="1">
                  <c:v>102586675</c:v>
                </c:pt>
                <c:pt idx="2">
                  <c:v>103181738</c:v>
                </c:pt>
                <c:pt idx="3">
                  <c:v>92514349</c:v>
                </c:pt>
                <c:pt idx="4">
                  <c:v>92302680</c:v>
                </c:pt>
                <c:pt idx="5">
                  <c:v>93018090</c:v>
                </c:pt>
                <c:pt idx="6">
                  <c:v>92788270</c:v>
                </c:pt>
                <c:pt idx="7">
                  <c:v>95017881</c:v>
                </c:pt>
                <c:pt idx="8">
                  <c:v>97407045</c:v>
                </c:pt>
                <c:pt idx="9">
                  <c:v>99504160</c:v>
                </c:pt>
                <c:pt idx="10">
                  <c:v>100567189</c:v>
                </c:pt>
                <c:pt idx="11">
                  <c:v>100713232</c:v>
                </c:pt>
                <c:pt idx="12">
                  <c:v>101439475</c:v>
                </c:pt>
              </c:numCache>
            </c:numRef>
          </c:val>
          <c:extLst>
            <c:ext xmlns:c16="http://schemas.microsoft.com/office/drawing/2014/chart" uri="{C3380CC4-5D6E-409C-BE32-E72D297353CC}">
              <c16:uniqueId val="{00000001-B9C0-4F2F-9E7E-BF4C439DA4C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Missouri!$G$6:$G$12</c:f>
                <c:numCache>
                  <c:formatCode>General</c:formatCode>
                  <c:ptCount val="7"/>
                  <c:pt idx="0">
                    <c:v>19448094.351240002</c:v>
                  </c:pt>
                  <c:pt idx="1">
                    <c:v>19377094.281119999</c:v>
                  </c:pt>
                  <c:pt idx="2">
                    <c:v>19709036.16</c:v>
                  </c:pt>
                  <c:pt idx="3">
                    <c:v>17085262.574520003</c:v>
                  </c:pt>
                  <c:pt idx="4">
                    <c:v>17973059.395200003</c:v>
                  </c:pt>
                  <c:pt idx="5">
                    <c:v>19154529.691939998</c:v>
                  </c:pt>
                  <c:pt idx="6">
                    <c:v>17986168.432</c:v>
                  </c:pt>
                </c:numCache>
              </c:numRef>
            </c:plus>
            <c:minus>
              <c:numRef>
                <c:f>Missouri!$G$6:$G$12</c:f>
                <c:numCache>
                  <c:formatCode>General</c:formatCode>
                  <c:ptCount val="7"/>
                  <c:pt idx="0">
                    <c:v>19448094.351240002</c:v>
                  </c:pt>
                  <c:pt idx="1">
                    <c:v>19377094.281119999</c:v>
                  </c:pt>
                  <c:pt idx="2">
                    <c:v>19709036.16</c:v>
                  </c:pt>
                  <c:pt idx="3">
                    <c:v>17085262.574520003</c:v>
                  </c:pt>
                  <c:pt idx="4">
                    <c:v>17973059.395200003</c:v>
                  </c:pt>
                  <c:pt idx="5">
                    <c:v>19154529.691939998</c:v>
                  </c:pt>
                  <c:pt idx="6">
                    <c:v>17986168.432</c:v>
                  </c:pt>
                </c:numCache>
              </c:numRef>
            </c:minus>
            <c:spPr>
              <a:noFill/>
              <a:ln w="9525" cap="flat" cmpd="sng" algn="ctr">
                <a:solidFill>
                  <a:schemeClr val="tx1">
                    <a:lumMod val="65000"/>
                    <a:lumOff val="35000"/>
                  </a:schemeClr>
                </a:solidFill>
                <a:round/>
              </a:ln>
              <a:effectLst/>
            </c:spPr>
          </c:errBars>
          <c:cat>
            <c:numRef>
              <c:f>Missouri!$A$6:$A$12</c:f>
              <c:numCache>
                <c:formatCode>General</c:formatCode>
                <c:ptCount val="7"/>
                <c:pt idx="0">
                  <c:v>2003</c:v>
                </c:pt>
                <c:pt idx="1">
                  <c:v>2004</c:v>
                </c:pt>
                <c:pt idx="2">
                  <c:v>2005</c:v>
                </c:pt>
                <c:pt idx="3">
                  <c:v>2006</c:v>
                </c:pt>
                <c:pt idx="4">
                  <c:v>2007</c:v>
                </c:pt>
                <c:pt idx="5">
                  <c:v>2008</c:v>
                </c:pt>
                <c:pt idx="6">
                  <c:v>2009</c:v>
                </c:pt>
              </c:numCache>
            </c:numRef>
          </c:cat>
          <c:val>
            <c:numRef>
              <c:f>Missouri!$B$6:$B$12</c:f>
              <c:numCache>
                <c:formatCode>#,##0</c:formatCode>
                <c:ptCount val="7"/>
                <c:pt idx="0">
                  <c:v>1046721978</c:v>
                </c:pt>
                <c:pt idx="1">
                  <c:v>1055397292</c:v>
                </c:pt>
                <c:pt idx="2">
                  <c:v>1059625600</c:v>
                </c:pt>
                <c:pt idx="3">
                  <c:v>1092408093</c:v>
                </c:pt>
                <c:pt idx="4">
                  <c:v>1106715480</c:v>
                </c:pt>
                <c:pt idx="5">
                  <c:v>1117533821</c:v>
                </c:pt>
                <c:pt idx="6">
                  <c:v>1124135527</c:v>
                </c:pt>
              </c:numCache>
            </c:numRef>
          </c:val>
          <c:extLst>
            <c:ext xmlns:c16="http://schemas.microsoft.com/office/drawing/2014/chart" uri="{C3380CC4-5D6E-409C-BE32-E72D297353CC}">
              <c16:uniqueId val="{00000001-DD5B-4CD0-AE4F-7771B234F1D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Arkansas!$G$6:$G$10</c:f>
                <c:numCache>
                  <c:formatCode>General</c:formatCode>
                  <c:ptCount val="5"/>
                  <c:pt idx="0">
                    <c:v>18271216.102299999</c:v>
                  </c:pt>
                  <c:pt idx="1">
                    <c:v>18362832.36696</c:v>
                  </c:pt>
                  <c:pt idx="2">
                    <c:v>18429143.894280002</c:v>
                  </c:pt>
                  <c:pt idx="3">
                    <c:v>18542687.884920001</c:v>
                  </c:pt>
                  <c:pt idx="4">
                    <c:v>18581842.296640001</c:v>
                  </c:pt>
                </c:numCache>
              </c:numRef>
            </c:plus>
            <c:minus>
              <c:numRef>
                <c:f>Arkansas!$G$6:$G$10</c:f>
                <c:numCache>
                  <c:formatCode>General</c:formatCode>
                  <c:ptCount val="5"/>
                  <c:pt idx="0">
                    <c:v>18271216.102299999</c:v>
                  </c:pt>
                  <c:pt idx="1">
                    <c:v>18362832.36696</c:v>
                  </c:pt>
                  <c:pt idx="2">
                    <c:v>18429143.894280002</c:v>
                  </c:pt>
                  <c:pt idx="3">
                    <c:v>18542687.884920001</c:v>
                  </c:pt>
                  <c:pt idx="4">
                    <c:v>18581842.296640001</c:v>
                  </c:pt>
                </c:numCache>
              </c:numRef>
            </c:minus>
            <c:spPr>
              <a:noFill/>
              <a:ln w="9525" cap="flat" cmpd="sng" algn="ctr">
                <a:solidFill>
                  <a:schemeClr val="tx1">
                    <a:lumMod val="65000"/>
                    <a:lumOff val="35000"/>
                  </a:schemeClr>
                </a:solidFill>
                <a:round/>
              </a:ln>
              <a:effectLst/>
            </c:spPr>
          </c:errBars>
          <c:cat>
            <c:numRef>
              <c:f>Arkansas!$A$6:$A$10</c:f>
              <c:numCache>
                <c:formatCode>General</c:formatCode>
                <c:ptCount val="5"/>
                <c:pt idx="0">
                  <c:v>2005</c:v>
                </c:pt>
                <c:pt idx="1">
                  <c:v>2006</c:v>
                </c:pt>
                <c:pt idx="2">
                  <c:v>2007</c:v>
                </c:pt>
                <c:pt idx="3">
                  <c:v>2008</c:v>
                </c:pt>
                <c:pt idx="4">
                  <c:v>2009</c:v>
                </c:pt>
              </c:numCache>
            </c:numRef>
          </c:cat>
          <c:val>
            <c:numRef>
              <c:f>Arkansas!$B$6:$B$10</c:f>
              <c:numCache>
                <c:formatCode>#,##0</c:formatCode>
                <c:ptCount val="5"/>
                <c:pt idx="0">
                  <c:v>1134858143</c:v>
                </c:pt>
                <c:pt idx="1">
                  <c:v>1141967187</c:v>
                </c:pt>
                <c:pt idx="2">
                  <c:v>1150383514</c:v>
                </c:pt>
                <c:pt idx="3">
                  <c:v>1156027923</c:v>
                </c:pt>
                <c:pt idx="4">
                  <c:v>1165736656</c:v>
                </c:pt>
              </c:numCache>
            </c:numRef>
          </c:val>
          <c:extLst>
            <c:ext xmlns:c16="http://schemas.microsoft.com/office/drawing/2014/chart" uri="{C3380CC4-5D6E-409C-BE32-E72D297353CC}">
              <c16:uniqueId val="{00000001-63A9-4BC2-90D9-342C52774E4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MO-02: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Missouri!$K$6:$K$12</c:f>
                <c:numCache>
                  <c:formatCode>General</c:formatCode>
                  <c:ptCount val="7"/>
                  <c:pt idx="0">
                    <c:v>19029473.271959998</c:v>
                  </c:pt>
                  <c:pt idx="1">
                    <c:v>19062982.763440002</c:v>
                  </c:pt>
                  <c:pt idx="2">
                    <c:v>19373133.737360001</c:v>
                  </c:pt>
                  <c:pt idx="3">
                    <c:v>16804072.105920002</c:v>
                  </c:pt>
                  <c:pt idx="4">
                    <c:v>17702742.814319998</c:v>
                  </c:pt>
                  <c:pt idx="5">
                    <c:v>18074379.310899999</c:v>
                  </c:pt>
                  <c:pt idx="6">
                    <c:v>17404435.818400003</c:v>
                  </c:pt>
                </c:numCache>
              </c:numRef>
            </c:plus>
            <c:minus>
              <c:numRef>
                <c:f>Missouri!$K$6:$K$12</c:f>
                <c:numCache>
                  <c:formatCode>General</c:formatCode>
                  <c:ptCount val="7"/>
                  <c:pt idx="0">
                    <c:v>19029473.271959998</c:v>
                  </c:pt>
                  <c:pt idx="1">
                    <c:v>19062982.763440002</c:v>
                  </c:pt>
                  <c:pt idx="2">
                    <c:v>19373133.737360001</c:v>
                  </c:pt>
                  <c:pt idx="3">
                    <c:v>16804072.105920002</c:v>
                  </c:pt>
                  <c:pt idx="4">
                    <c:v>17702742.814319998</c:v>
                  </c:pt>
                  <c:pt idx="5">
                    <c:v>18074379.310899999</c:v>
                  </c:pt>
                  <c:pt idx="6">
                    <c:v>17404435.818400003</c:v>
                  </c:pt>
                </c:numCache>
              </c:numRef>
            </c:minus>
            <c:spPr>
              <a:noFill/>
              <a:ln w="9525" cap="flat" cmpd="sng" algn="ctr">
                <a:solidFill>
                  <a:schemeClr val="tx1">
                    <a:lumMod val="65000"/>
                    <a:lumOff val="35000"/>
                  </a:schemeClr>
                </a:solidFill>
                <a:round/>
              </a:ln>
              <a:effectLst/>
            </c:spPr>
          </c:errBars>
          <c:cat>
            <c:numRef>
              <c:f>Missouri!$A$6:$A$12</c:f>
              <c:numCache>
                <c:formatCode>General</c:formatCode>
                <c:ptCount val="7"/>
                <c:pt idx="0">
                  <c:v>2003</c:v>
                </c:pt>
                <c:pt idx="1">
                  <c:v>2004</c:v>
                </c:pt>
                <c:pt idx="2">
                  <c:v>2005</c:v>
                </c:pt>
                <c:pt idx="3">
                  <c:v>2006</c:v>
                </c:pt>
                <c:pt idx="4">
                  <c:v>2007</c:v>
                </c:pt>
                <c:pt idx="5">
                  <c:v>2008</c:v>
                </c:pt>
                <c:pt idx="6">
                  <c:v>2009</c:v>
                </c:pt>
              </c:numCache>
            </c:numRef>
          </c:cat>
          <c:val>
            <c:numRef>
              <c:f>Missouri!$F$6:$F$12</c:f>
              <c:numCache>
                <c:formatCode>#,##0</c:formatCode>
                <c:ptCount val="7"/>
                <c:pt idx="0">
                  <c:v>878553706</c:v>
                </c:pt>
                <c:pt idx="1">
                  <c:v>884182874</c:v>
                </c:pt>
                <c:pt idx="2">
                  <c:v>886236676</c:v>
                </c:pt>
                <c:pt idx="3">
                  <c:v>915254472</c:v>
                </c:pt>
                <c:pt idx="4">
                  <c:v>933688967</c:v>
                </c:pt>
                <c:pt idx="5">
                  <c:v>940394345</c:v>
                </c:pt>
                <c:pt idx="6">
                  <c:v>945893251</c:v>
                </c:pt>
              </c:numCache>
            </c:numRef>
          </c:val>
          <c:extLst>
            <c:ext xmlns:c16="http://schemas.microsoft.com/office/drawing/2014/chart" uri="{C3380CC4-5D6E-409C-BE32-E72D297353CC}">
              <c16:uniqueId val="{00000001-0BCB-4649-8041-2DFA891527E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Missouri!$G$13:$G$27</c:f>
                <c:numCache>
                  <c:formatCode>General</c:formatCode>
                  <c:ptCount val="15"/>
                  <c:pt idx="0">
                    <c:v>18152896.030719999</c:v>
                  </c:pt>
                  <c:pt idx="1">
                    <c:v>18284510.663400002</c:v>
                  </c:pt>
                  <c:pt idx="2">
                    <c:v>18295463.566800002</c:v>
                  </c:pt>
                  <c:pt idx="3">
                    <c:v>18551671.134919997</c:v>
                  </c:pt>
                  <c:pt idx="4">
                    <c:v>17746603.015000001</c:v>
                  </c:pt>
                  <c:pt idx="5">
                    <c:v>17673465.97408</c:v>
                  </c:pt>
                  <c:pt idx="6">
                    <c:v>17711750.546</c:v>
                  </c:pt>
                  <c:pt idx="7">
                    <c:v>17802007.120800003</c:v>
                  </c:pt>
                  <c:pt idx="8">
                    <c:v>18038412.922640003</c:v>
                  </c:pt>
                  <c:pt idx="9">
                    <c:v>18847089.321259998</c:v>
                  </c:pt>
                  <c:pt idx="10">
                    <c:v>18386999.79104</c:v>
                  </c:pt>
                  <c:pt idx="11">
                    <c:v>18537722.063999999</c:v>
                  </c:pt>
                  <c:pt idx="12">
                    <c:v>19144715.597280003</c:v>
                  </c:pt>
                  <c:pt idx="13">
                    <c:v>19334891.227140002</c:v>
                  </c:pt>
                  <c:pt idx="14">
                    <c:v>19286286.879999999</c:v>
                  </c:pt>
                </c:numCache>
              </c:numRef>
            </c:plus>
            <c:minus>
              <c:numRef>
                <c:f>Missouri!$G$13:$G$27</c:f>
                <c:numCache>
                  <c:formatCode>General</c:formatCode>
                  <c:ptCount val="15"/>
                  <c:pt idx="0">
                    <c:v>18152896.030719999</c:v>
                  </c:pt>
                  <c:pt idx="1">
                    <c:v>18284510.663400002</c:v>
                  </c:pt>
                  <c:pt idx="2">
                    <c:v>18295463.566800002</c:v>
                  </c:pt>
                  <c:pt idx="3">
                    <c:v>18551671.134919997</c:v>
                  </c:pt>
                  <c:pt idx="4">
                    <c:v>17746603.015000001</c:v>
                  </c:pt>
                  <c:pt idx="5">
                    <c:v>17673465.97408</c:v>
                  </c:pt>
                  <c:pt idx="6">
                    <c:v>17711750.546</c:v>
                  </c:pt>
                  <c:pt idx="7">
                    <c:v>17802007.120800003</c:v>
                  </c:pt>
                  <c:pt idx="8">
                    <c:v>18038412.922640003</c:v>
                  </c:pt>
                  <c:pt idx="9">
                    <c:v>18847089.321259998</c:v>
                  </c:pt>
                  <c:pt idx="10">
                    <c:v>18386999.79104</c:v>
                  </c:pt>
                  <c:pt idx="11">
                    <c:v>18537722.063999999</c:v>
                  </c:pt>
                  <c:pt idx="12">
                    <c:v>19144715.597280003</c:v>
                  </c:pt>
                  <c:pt idx="13">
                    <c:v>19334891.227140002</c:v>
                  </c:pt>
                  <c:pt idx="14">
                    <c:v>19286286.879999999</c:v>
                  </c:pt>
                </c:numCache>
              </c:numRef>
            </c:minus>
            <c:spPr>
              <a:noFill/>
              <a:ln w="9525" cap="flat" cmpd="sng" algn="ctr">
                <a:solidFill>
                  <a:schemeClr val="tx1">
                    <a:lumMod val="65000"/>
                    <a:lumOff val="35000"/>
                  </a:schemeClr>
                </a:solidFill>
                <a:round/>
              </a:ln>
              <a:effectLst/>
            </c:spPr>
          </c:errBars>
          <c:cat>
            <c:numRef>
              <c:f>Missouri!$A$13:$A$27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Missouri!$B$13:$B$27</c:f>
              <c:numCache>
                <c:formatCode>#,##0</c:formatCode>
                <c:ptCount val="15"/>
                <c:pt idx="0">
                  <c:v>1130317312</c:v>
                </c:pt>
                <c:pt idx="1">
                  <c:v>1132869310</c:v>
                </c:pt>
                <c:pt idx="2">
                  <c:v>1137777585</c:v>
                </c:pt>
                <c:pt idx="3">
                  <c:v>1139537539</c:v>
                </c:pt>
                <c:pt idx="4">
                  <c:v>1144942130</c:v>
                </c:pt>
                <c:pt idx="5">
                  <c:v>1144654532</c:v>
                </c:pt>
                <c:pt idx="6">
                  <c:v>1145650100</c:v>
                </c:pt>
                <c:pt idx="7">
                  <c:v>1150000460</c:v>
                </c:pt>
                <c:pt idx="8">
                  <c:v>1154827972</c:v>
                </c:pt>
                <c:pt idx="9">
                  <c:v>1153432639</c:v>
                </c:pt>
                <c:pt idx="10">
                  <c:v>1166687804</c:v>
                </c:pt>
                <c:pt idx="11">
                  <c:v>1176251400</c:v>
                </c:pt>
                <c:pt idx="12">
                  <c:v>1190591766</c:v>
                </c:pt>
                <c:pt idx="13">
                  <c:v>1197948651</c:v>
                </c:pt>
                <c:pt idx="14">
                  <c:v>1205392930</c:v>
                </c:pt>
              </c:numCache>
            </c:numRef>
          </c:val>
          <c:extLst>
            <c:ext xmlns:c16="http://schemas.microsoft.com/office/drawing/2014/chart" uri="{C3380CC4-5D6E-409C-BE32-E72D297353CC}">
              <c16:uniqueId val="{00000001-4616-40A8-8B7A-1BE99BAA2B4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MO-07: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Missouri!$K$13:$K$27</c:f>
                <c:numCache>
                  <c:formatCode>General</c:formatCode>
                  <c:ptCount val="15"/>
                  <c:pt idx="0">
                    <c:v>17620006.4855</c:v>
                  </c:pt>
                  <c:pt idx="1">
                    <c:v>17919867.154619999</c:v>
                  </c:pt>
                  <c:pt idx="2">
                    <c:v>17950633.382680003</c:v>
                  </c:pt>
                  <c:pt idx="3">
                    <c:v>18215206.802779999</c:v>
                  </c:pt>
                  <c:pt idx="4">
                    <c:v>17027551.155359998</c:v>
                  </c:pt>
                  <c:pt idx="5">
                    <c:v>16972544.20984</c:v>
                  </c:pt>
                  <c:pt idx="6">
                    <c:v>16880947.31944</c:v>
                  </c:pt>
                  <c:pt idx="7">
                    <c:v>17057567.148959998</c:v>
                  </c:pt>
                  <c:pt idx="8">
                    <c:v>17351987.045120001</c:v>
                  </c:pt>
                  <c:pt idx="9">
                    <c:v>18019761.731400002</c:v>
                  </c:pt>
                  <c:pt idx="10">
                    <c:v>17475415.013939999</c:v>
                  </c:pt>
                  <c:pt idx="11">
                    <c:v>17620893.631379999</c:v>
                  </c:pt>
                  <c:pt idx="12">
                    <c:v>18326269.12108</c:v>
                  </c:pt>
                  <c:pt idx="13">
                    <c:v>18559601.519720003</c:v>
                  </c:pt>
                  <c:pt idx="14">
                    <c:v>18501677.920600001</c:v>
                  </c:pt>
                </c:numCache>
              </c:numRef>
            </c:plus>
            <c:minus>
              <c:numRef>
                <c:f>Missouri!$K$13:$K$27</c:f>
                <c:numCache>
                  <c:formatCode>General</c:formatCode>
                  <c:ptCount val="15"/>
                  <c:pt idx="0">
                    <c:v>17620006.4855</c:v>
                  </c:pt>
                  <c:pt idx="1">
                    <c:v>17919867.154619999</c:v>
                  </c:pt>
                  <c:pt idx="2">
                    <c:v>17950633.382680003</c:v>
                  </c:pt>
                  <c:pt idx="3">
                    <c:v>18215206.802779999</c:v>
                  </c:pt>
                  <c:pt idx="4">
                    <c:v>17027551.155359998</c:v>
                  </c:pt>
                  <c:pt idx="5">
                    <c:v>16972544.20984</c:v>
                  </c:pt>
                  <c:pt idx="6">
                    <c:v>16880947.31944</c:v>
                  </c:pt>
                  <c:pt idx="7">
                    <c:v>17057567.148959998</c:v>
                  </c:pt>
                  <c:pt idx="8">
                    <c:v>17351987.045120001</c:v>
                  </c:pt>
                  <c:pt idx="9">
                    <c:v>18019761.731400002</c:v>
                  </c:pt>
                  <c:pt idx="10">
                    <c:v>17475415.013939999</c:v>
                  </c:pt>
                  <c:pt idx="11">
                    <c:v>17620893.631379999</c:v>
                  </c:pt>
                  <c:pt idx="12">
                    <c:v>18326269.12108</c:v>
                  </c:pt>
                  <c:pt idx="13">
                    <c:v>18559601.519720003</c:v>
                  </c:pt>
                  <c:pt idx="14">
                    <c:v>18501677.920600001</c:v>
                  </c:pt>
                </c:numCache>
              </c:numRef>
            </c:minus>
            <c:spPr>
              <a:noFill/>
              <a:ln w="9525" cap="flat" cmpd="sng" algn="ctr">
                <a:solidFill>
                  <a:schemeClr val="tx1">
                    <a:lumMod val="65000"/>
                    <a:lumOff val="35000"/>
                  </a:schemeClr>
                </a:solidFill>
                <a:round/>
              </a:ln>
              <a:effectLst/>
            </c:spPr>
          </c:errBars>
          <c:cat>
            <c:numRef>
              <c:f>Missouri!$A$13:$A$27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Missouri!$F$13:$F$27</c:f>
              <c:numCache>
                <c:formatCode>#,##0</c:formatCode>
                <c:ptCount val="15"/>
                <c:pt idx="0">
                  <c:v>952432783</c:v>
                </c:pt>
                <c:pt idx="1">
                  <c:v>954199529</c:v>
                </c:pt>
                <c:pt idx="2">
                  <c:v>957877982</c:v>
                </c:pt>
                <c:pt idx="3">
                  <c:v>959705311</c:v>
                </c:pt>
                <c:pt idx="4">
                  <c:v>958758511</c:v>
                </c:pt>
                <c:pt idx="5">
                  <c:v>957818522</c:v>
                </c:pt>
                <c:pt idx="6">
                  <c:v>961329574</c:v>
                </c:pt>
                <c:pt idx="7">
                  <c:v>964794522</c:v>
                </c:pt>
                <c:pt idx="8">
                  <c:v>966146272</c:v>
                </c:pt>
                <c:pt idx="9">
                  <c:v>963623622</c:v>
                </c:pt>
                <c:pt idx="10">
                  <c:v>974103401</c:v>
                </c:pt>
                <c:pt idx="11">
                  <c:v>982212577</c:v>
                </c:pt>
                <c:pt idx="12">
                  <c:v>997076666</c:v>
                </c:pt>
                <c:pt idx="13">
                  <c:v>1002138311</c:v>
                </c:pt>
                <c:pt idx="14">
                  <c:v>1008815590</c:v>
                </c:pt>
              </c:numCache>
            </c:numRef>
          </c:val>
          <c:extLst>
            <c:ext xmlns:c16="http://schemas.microsoft.com/office/drawing/2014/chart" uri="{C3380CC4-5D6E-409C-BE32-E72D297353CC}">
              <c16:uniqueId val="{00000001-519E-4501-820A-D81FCD38D5C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MO-04: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Missouri!$I$6:$I$12</c:f>
                <c:numCache>
                  <c:formatCode>General</c:formatCode>
                  <c:ptCount val="7"/>
                  <c:pt idx="0">
                    <c:v>5097638.7433399996</c:v>
                  </c:pt>
                  <c:pt idx="1">
                    <c:v>5258957.7390000001</c:v>
                  </c:pt>
                  <c:pt idx="2">
                    <c:v>5308377.6872000005</c:v>
                  </c:pt>
                  <c:pt idx="3">
                    <c:v>5418058.9200800005</c:v>
                  </c:pt>
                  <c:pt idx="4">
                    <c:v>5068083.72</c:v>
                  </c:pt>
                  <c:pt idx="5">
                    <c:v>5001000.8261399996</c:v>
                  </c:pt>
                  <c:pt idx="6">
                    <c:v>4991291.1643999992</c:v>
                  </c:pt>
                </c:numCache>
              </c:numRef>
            </c:plus>
            <c:minus>
              <c:numRef>
                <c:f>Missouri!$I$6:$I$12</c:f>
                <c:numCache>
                  <c:formatCode>General</c:formatCode>
                  <c:ptCount val="7"/>
                  <c:pt idx="0">
                    <c:v>5097638.7433399996</c:v>
                  </c:pt>
                  <c:pt idx="1">
                    <c:v>5258957.7390000001</c:v>
                  </c:pt>
                  <c:pt idx="2">
                    <c:v>5308377.6872000005</c:v>
                  </c:pt>
                  <c:pt idx="3">
                    <c:v>5418058.9200800005</c:v>
                  </c:pt>
                  <c:pt idx="4">
                    <c:v>5068083.72</c:v>
                  </c:pt>
                  <c:pt idx="5">
                    <c:v>5001000.8261399996</c:v>
                  </c:pt>
                  <c:pt idx="6">
                    <c:v>4991291.1643999992</c:v>
                  </c:pt>
                </c:numCache>
              </c:numRef>
            </c:minus>
            <c:spPr>
              <a:noFill/>
              <a:ln w="9525" cap="flat" cmpd="sng" algn="ctr">
                <a:solidFill>
                  <a:schemeClr val="tx1">
                    <a:lumMod val="65000"/>
                    <a:lumOff val="35000"/>
                  </a:schemeClr>
                </a:solidFill>
                <a:round/>
              </a:ln>
              <a:effectLst/>
            </c:spPr>
          </c:errBars>
          <c:cat>
            <c:numRef>
              <c:f>Missouri!$A$6:$A$12</c:f>
              <c:numCache>
                <c:formatCode>General</c:formatCode>
                <c:ptCount val="7"/>
                <c:pt idx="0">
                  <c:v>2003</c:v>
                </c:pt>
                <c:pt idx="1">
                  <c:v>2004</c:v>
                </c:pt>
                <c:pt idx="2">
                  <c:v>2005</c:v>
                </c:pt>
                <c:pt idx="3">
                  <c:v>2006</c:v>
                </c:pt>
                <c:pt idx="4">
                  <c:v>2007</c:v>
                </c:pt>
                <c:pt idx="5">
                  <c:v>2008</c:v>
                </c:pt>
                <c:pt idx="6">
                  <c:v>2009</c:v>
                </c:pt>
              </c:numCache>
            </c:numRef>
          </c:cat>
          <c:val>
            <c:numRef>
              <c:f>Missouri!$D$6:$D$12</c:f>
              <c:numCache>
                <c:formatCode>#,##0</c:formatCode>
                <c:ptCount val="7"/>
                <c:pt idx="0">
                  <c:v>17938063</c:v>
                </c:pt>
                <c:pt idx="1">
                  <c:v>18985407</c:v>
                </c:pt>
                <c:pt idx="2">
                  <c:v>18963910</c:v>
                </c:pt>
                <c:pt idx="3">
                  <c:v>19706332</c:v>
                </c:pt>
                <c:pt idx="4">
                  <c:v>18605300</c:v>
                </c:pt>
                <c:pt idx="5">
                  <c:v>20874033</c:v>
                </c:pt>
                <c:pt idx="6">
                  <c:v>19926905</c:v>
                </c:pt>
              </c:numCache>
            </c:numRef>
          </c:val>
          <c:extLst>
            <c:ext xmlns:c16="http://schemas.microsoft.com/office/drawing/2014/chart" uri="{C3380CC4-5D6E-409C-BE32-E72D297353CC}">
              <c16:uniqueId val="{00000001-2693-47FB-937F-F6358C3D4B7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MO-09: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Missouri!$I$13:$I$27</c:f>
                <c:numCache>
                  <c:formatCode>General</c:formatCode>
                  <c:ptCount val="15"/>
                  <c:pt idx="0">
                    <c:v>4894531.1395200007</c:v>
                  </c:pt>
                  <c:pt idx="1">
                    <c:v>5452740.9283999987</c:v>
                  </c:pt>
                  <c:pt idx="2">
                    <c:v>5470794.8805999998</c:v>
                  </c:pt>
                  <c:pt idx="3">
                    <c:v>5355350.6886</c:v>
                  </c:pt>
                  <c:pt idx="4">
                    <c:v>5374488.1598399999</c:v>
                  </c:pt>
                  <c:pt idx="5">
                    <c:v>5379176.6622000001</c:v>
                  </c:pt>
                  <c:pt idx="6">
                    <c:v>5438347.0046000006</c:v>
                  </c:pt>
                  <c:pt idx="7">
                    <c:v>5444446.51296</c:v>
                  </c:pt>
                  <c:pt idx="8">
                    <c:v>5579947.1525999997</c:v>
                  </c:pt>
                  <c:pt idx="9">
                    <c:v>5542752.1380599998</c:v>
                  </c:pt>
                  <c:pt idx="10">
                    <c:v>5643445.2029999997</c:v>
                  </c:pt>
                  <c:pt idx="11">
                    <c:v>5651953.0980599998</c:v>
                  </c:pt>
                  <c:pt idx="12">
                    <c:v>5191814.5380600002</c:v>
                  </c:pt>
                  <c:pt idx="13">
                    <c:v>5226593.2274799999</c:v>
                  </c:pt>
                  <c:pt idx="14">
                    <c:v>5230845.1869599996</c:v>
                  </c:pt>
                </c:numCache>
              </c:numRef>
            </c:plus>
            <c:minus>
              <c:numRef>
                <c:f>Missouri!$I$13:$I$27</c:f>
                <c:numCache>
                  <c:formatCode>General</c:formatCode>
                  <c:ptCount val="15"/>
                  <c:pt idx="0">
                    <c:v>4894531.1395200007</c:v>
                  </c:pt>
                  <c:pt idx="1">
                    <c:v>5452740.9283999987</c:v>
                  </c:pt>
                  <c:pt idx="2">
                    <c:v>5470794.8805999998</c:v>
                  </c:pt>
                  <c:pt idx="3">
                    <c:v>5355350.6886</c:v>
                  </c:pt>
                  <c:pt idx="4">
                    <c:v>5374488.1598399999</c:v>
                  </c:pt>
                  <c:pt idx="5">
                    <c:v>5379176.6622000001</c:v>
                  </c:pt>
                  <c:pt idx="6">
                    <c:v>5438347.0046000006</c:v>
                  </c:pt>
                  <c:pt idx="7">
                    <c:v>5444446.51296</c:v>
                  </c:pt>
                  <c:pt idx="8">
                    <c:v>5579947.1525999997</c:v>
                  </c:pt>
                  <c:pt idx="9">
                    <c:v>5542752.1380599998</c:v>
                  </c:pt>
                  <c:pt idx="10">
                    <c:v>5643445.2029999997</c:v>
                  </c:pt>
                  <c:pt idx="11">
                    <c:v>5651953.0980599998</c:v>
                  </c:pt>
                  <c:pt idx="12">
                    <c:v>5191814.5380600002</c:v>
                  </c:pt>
                  <c:pt idx="13">
                    <c:v>5226593.2274799999</c:v>
                  </c:pt>
                  <c:pt idx="14">
                    <c:v>5230845.1869599996</c:v>
                  </c:pt>
                </c:numCache>
              </c:numRef>
            </c:minus>
            <c:spPr>
              <a:noFill/>
              <a:ln w="9525" cap="flat" cmpd="sng" algn="ctr">
                <a:solidFill>
                  <a:schemeClr val="tx1">
                    <a:lumMod val="65000"/>
                    <a:lumOff val="35000"/>
                  </a:schemeClr>
                </a:solidFill>
                <a:round/>
              </a:ln>
              <a:effectLst/>
            </c:spPr>
          </c:errBars>
          <c:cat>
            <c:numRef>
              <c:f>Missouri!$A$13:$A$27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Missouri!$D$13:$D$27</c:f>
              <c:numCache>
                <c:formatCode>#,##0</c:formatCode>
                <c:ptCount val="15"/>
                <c:pt idx="0">
                  <c:v>20211972</c:v>
                </c:pt>
                <c:pt idx="1">
                  <c:v>20902940</c:v>
                </c:pt>
                <c:pt idx="2">
                  <c:v>20968934</c:v>
                </c:pt>
                <c:pt idx="3">
                  <c:v>20280810</c:v>
                </c:pt>
                <c:pt idx="4">
                  <c:v>20554108</c:v>
                </c:pt>
                <c:pt idx="5">
                  <c:v>20422083</c:v>
                </c:pt>
                <c:pt idx="6">
                  <c:v>20615417</c:v>
                </c:pt>
                <c:pt idx="7">
                  <c:v>20651064</c:v>
                </c:pt>
                <c:pt idx="8">
                  <c:v>21024669</c:v>
                </c:pt>
                <c:pt idx="9">
                  <c:v>20343361</c:v>
                </c:pt>
                <c:pt idx="10">
                  <c:v>21629025</c:v>
                </c:pt>
                <c:pt idx="11">
                  <c:v>21593769</c:v>
                </c:pt>
                <c:pt idx="12">
                  <c:v>20171787</c:v>
                </c:pt>
                <c:pt idx="13">
                  <c:v>20943233</c:v>
                </c:pt>
                <c:pt idx="14">
                  <c:v>20950197</c:v>
                </c:pt>
              </c:numCache>
            </c:numRef>
          </c:val>
          <c:extLst>
            <c:ext xmlns:c16="http://schemas.microsoft.com/office/drawing/2014/chart" uri="{C3380CC4-5D6E-409C-BE32-E72D297353CC}">
              <c16:uniqueId val="{00000001-C044-4EDA-98BC-D3F73C8B9F2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MO-05: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Missouri!$J$6:$J$12</c:f>
                <c:numCache>
                  <c:formatCode>General</c:formatCode>
                  <c:ptCount val="7"/>
                  <c:pt idx="0">
                    <c:v>6063389.0380800012</c:v>
                  </c:pt>
                  <c:pt idx="1">
                    <c:v>6192239.3600000003</c:v>
                  </c:pt>
                  <c:pt idx="2">
                    <c:v>6363637.2530399999</c:v>
                  </c:pt>
                  <c:pt idx="3">
                    <c:v>6680460.3475600006</c:v>
                  </c:pt>
                  <c:pt idx="4">
                    <c:v>6801248.4162399992</c:v>
                  </c:pt>
                  <c:pt idx="5">
                    <c:v>7543908.0527999997</c:v>
                  </c:pt>
                  <c:pt idx="6">
                    <c:v>7365219.8592000008</c:v>
                  </c:pt>
                </c:numCache>
              </c:numRef>
            </c:plus>
            <c:minus>
              <c:numRef>
                <c:f>Missouri!$J$6:$J$12</c:f>
                <c:numCache>
                  <c:formatCode>General</c:formatCode>
                  <c:ptCount val="7"/>
                  <c:pt idx="0">
                    <c:v>6063389.0380800012</c:v>
                  </c:pt>
                  <c:pt idx="1">
                    <c:v>6192239.3600000003</c:v>
                  </c:pt>
                  <c:pt idx="2">
                    <c:v>6363637.2530399999</c:v>
                  </c:pt>
                  <c:pt idx="3">
                    <c:v>6680460.3475600006</c:v>
                  </c:pt>
                  <c:pt idx="4">
                    <c:v>6801248.4162399992</c:v>
                  </c:pt>
                  <c:pt idx="5">
                    <c:v>7543908.0527999997</c:v>
                  </c:pt>
                  <c:pt idx="6">
                    <c:v>7365219.8592000008</c:v>
                  </c:pt>
                </c:numCache>
              </c:numRef>
            </c:minus>
            <c:spPr>
              <a:noFill/>
              <a:ln w="9525" cap="flat" cmpd="sng" algn="ctr">
                <a:solidFill>
                  <a:schemeClr val="tx1">
                    <a:lumMod val="65000"/>
                    <a:lumOff val="35000"/>
                  </a:schemeClr>
                </a:solidFill>
                <a:round/>
              </a:ln>
              <a:effectLst/>
            </c:spPr>
          </c:errBars>
          <c:cat>
            <c:numRef>
              <c:f>Missouri!$A$6:$A$12</c:f>
              <c:numCache>
                <c:formatCode>General</c:formatCode>
                <c:ptCount val="7"/>
                <c:pt idx="0">
                  <c:v>2003</c:v>
                </c:pt>
                <c:pt idx="1">
                  <c:v>2004</c:v>
                </c:pt>
                <c:pt idx="2">
                  <c:v>2005</c:v>
                </c:pt>
                <c:pt idx="3">
                  <c:v>2006</c:v>
                </c:pt>
                <c:pt idx="4">
                  <c:v>2007</c:v>
                </c:pt>
                <c:pt idx="5">
                  <c:v>2008</c:v>
                </c:pt>
                <c:pt idx="6">
                  <c:v>2009</c:v>
                </c:pt>
              </c:numCache>
            </c:numRef>
          </c:cat>
          <c:val>
            <c:numRef>
              <c:f>Missouri!$E$6:$E$12</c:f>
              <c:numCache>
                <c:formatCode>#,##0</c:formatCode>
                <c:ptCount val="7"/>
                <c:pt idx="0">
                  <c:v>47848714</c:v>
                </c:pt>
                <c:pt idx="1">
                  <c:v>48376870</c:v>
                </c:pt>
                <c:pt idx="2">
                  <c:v>49684863</c:v>
                </c:pt>
                <c:pt idx="3">
                  <c:v>50964757</c:v>
                </c:pt>
                <c:pt idx="4">
                  <c:v>48958022</c:v>
                </c:pt>
                <c:pt idx="5">
                  <c:v>49371126</c:v>
                </c:pt>
                <c:pt idx="6">
                  <c:v>50035461</c:v>
                </c:pt>
              </c:numCache>
            </c:numRef>
          </c:val>
          <c:extLst>
            <c:ext xmlns:c16="http://schemas.microsoft.com/office/drawing/2014/chart" uri="{C3380CC4-5D6E-409C-BE32-E72D297353CC}">
              <c16:uniqueId val="{00000001-A811-49FC-AC6D-484C6F9F667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MO-10: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Missouri!$J$13:$J$27</c:f>
                <c:numCache>
                  <c:formatCode>General</c:formatCode>
                  <c:ptCount val="15"/>
                  <c:pt idx="0">
                    <c:v>7286169.9193400005</c:v>
                  </c:pt>
                  <c:pt idx="1">
                    <c:v>7419741.0989999995</c:v>
                  </c:pt>
                  <c:pt idx="2">
                    <c:v>7461384.46196</c:v>
                  </c:pt>
                  <c:pt idx="3">
                    <c:v>7508659.8151000002</c:v>
                  </c:pt>
                  <c:pt idx="4">
                    <c:v>7790174.6991999997</c:v>
                  </c:pt>
                  <c:pt idx="5">
                    <c:v>7827239.9951999998</c:v>
                  </c:pt>
                  <c:pt idx="6">
                    <c:v>7871262.7628800003</c:v>
                  </c:pt>
                  <c:pt idx="7">
                    <c:v>7943651.9284000006</c:v>
                  </c:pt>
                  <c:pt idx="8">
                    <c:v>7944080.70768</c:v>
                  </c:pt>
                  <c:pt idx="9">
                    <c:v>7975843.1496000001</c:v>
                  </c:pt>
                  <c:pt idx="10">
                    <c:v>8214585.9582399996</c:v>
                  </c:pt>
                  <c:pt idx="11">
                    <c:v>8369200.3681999994</c:v>
                  </c:pt>
                  <c:pt idx="12">
                    <c:v>8359500.4111000001</c:v>
                  </c:pt>
                  <c:pt idx="13">
                    <c:v>8416792.416720001</c:v>
                  </c:pt>
                  <c:pt idx="14">
                    <c:v>8439416.9515000004</c:v>
                  </c:pt>
                </c:numCache>
              </c:numRef>
            </c:plus>
            <c:minus>
              <c:numRef>
                <c:f>Missouri!$J$13:$J$27</c:f>
                <c:numCache>
                  <c:formatCode>General</c:formatCode>
                  <c:ptCount val="15"/>
                  <c:pt idx="0">
                    <c:v>7286169.9193400005</c:v>
                  </c:pt>
                  <c:pt idx="1">
                    <c:v>7419741.0989999995</c:v>
                  </c:pt>
                  <c:pt idx="2">
                    <c:v>7461384.46196</c:v>
                  </c:pt>
                  <c:pt idx="3">
                    <c:v>7508659.8151000002</c:v>
                  </c:pt>
                  <c:pt idx="4">
                    <c:v>7790174.6991999997</c:v>
                  </c:pt>
                  <c:pt idx="5">
                    <c:v>7827239.9951999998</c:v>
                  </c:pt>
                  <c:pt idx="6">
                    <c:v>7871262.7628800003</c:v>
                  </c:pt>
                  <c:pt idx="7">
                    <c:v>7943651.9284000006</c:v>
                  </c:pt>
                  <c:pt idx="8">
                    <c:v>7944080.70768</c:v>
                  </c:pt>
                  <c:pt idx="9">
                    <c:v>7975843.1496000001</c:v>
                  </c:pt>
                  <c:pt idx="10">
                    <c:v>8214585.9582399996</c:v>
                  </c:pt>
                  <c:pt idx="11">
                    <c:v>8369200.3681999994</c:v>
                  </c:pt>
                  <c:pt idx="12">
                    <c:v>8359500.4111000001</c:v>
                  </c:pt>
                  <c:pt idx="13">
                    <c:v>8416792.416720001</c:v>
                  </c:pt>
                  <c:pt idx="14">
                    <c:v>8439416.9515000004</c:v>
                  </c:pt>
                </c:numCache>
              </c:numRef>
            </c:minus>
            <c:spPr>
              <a:noFill/>
              <a:ln w="9525" cap="flat" cmpd="sng" algn="ctr">
                <a:solidFill>
                  <a:schemeClr val="tx1">
                    <a:lumMod val="65000"/>
                    <a:lumOff val="35000"/>
                  </a:schemeClr>
                </a:solidFill>
                <a:round/>
              </a:ln>
              <a:effectLst/>
            </c:spPr>
          </c:errBars>
          <c:cat>
            <c:numRef>
              <c:f>Missouri!$A$13:$A$27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Missouri!$E$13:$E$27</c:f>
              <c:numCache>
                <c:formatCode>#,##0</c:formatCode>
                <c:ptCount val="15"/>
                <c:pt idx="0">
                  <c:v>49816559</c:v>
                </c:pt>
                <c:pt idx="1">
                  <c:v>50371630</c:v>
                </c:pt>
                <c:pt idx="2">
                  <c:v>50702531</c:v>
                </c:pt>
                <c:pt idx="3">
                  <c:v>51197735</c:v>
                </c:pt>
                <c:pt idx="4">
                  <c:v>54706283</c:v>
                </c:pt>
                <c:pt idx="5">
                  <c:v>54966573</c:v>
                </c:pt>
                <c:pt idx="6">
                  <c:v>55384624</c:v>
                </c:pt>
                <c:pt idx="7">
                  <c:v>55705834</c:v>
                </c:pt>
                <c:pt idx="8">
                  <c:v>56285112</c:v>
                </c:pt>
                <c:pt idx="9">
                  <c:v>58302947</c:v>
                </c:pt>
                <c:pt idx="10">
                  <c:v>59803334</c:v>
                </c:pt>
                <c:pt idx="11">
                  <c:v>60690358</c:v>
                </c:pt>
                <c:pt idx="12">
                  <c:v>62244977</c:v>
                </c:pt>
                <c:pt idx="13">
                  <c:v>62587689</c:v>
                </c:pt>
                <c:pt idx="14">
                  <c:v>63311455</c:v>
                </c:pt>
              </c:numCache>
            </c:numRef>
          </c:val>
          <c:extLst>
            <c:ext xmlns:c16="http://schemas.microsoft.com/office/drawing/2014/chart" uri="{C3380CC4-5D6E-409C-BE32-E72D297353CC}">
              <c16:uniqueId val="{00000001-7665-46C9-A482-4D65D6F57F7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Missouri!$H$6:$H$12</c:f>
                <c:numCache>
                  <c:formatCode>General</c:formatCode>
                  <c:ptCount val="7"/>
                  <c:pt idx="0">
                    <c:v>4302070.4199000001</c:v>
                  </c:pt>
                  <c:pt idx="1">
                    <c:v>4170701.9825599999</c:v>
                  </c:pt>
                  <c:pt idx="2">
                    <c:v>4260829.3426799998</c:v>
                  </c:pt>
                  <c:pt idx="3">
                    <c:v>4238004.7736</c:v>
                  </c:pt>
                  <c:pt idx="4">
                    <c:v>4458983.7577599995</c:v>
                  </c:pt>
                  <c:pt idx="5">
                    <c:v>4188119.3792400002</c:v>
                  </c:pt>
                  <c:pt idx="6">
                    <c:v>3880751.9385600002</c:v>
                  </c:pt>
                </c:numCache>
              </c:numRef>
            </c:plus>
            <c:minus>
              <c:numRef>
                <c:f>Missouri!$H$6:$H$12</c:f>
                <c:numCache>
                  <c:formatCode>General</c:formatCode>
                  <c:ptCount val="7"/>
                  <c:pt idx="0">
                    <c:v>4302070.4199000001</c:v>
                  </c:pt>
                  <c:pt idx="1">
                    <c:v>4170701.9825599999</c:v>
                  </c:pt>
                  <c:pt idx="2">
                    <c:v>4260829.3426799998</c:v>
                  </c:pt>
                  <c:pt idx="3">
                    <c:v>4238004.7736</c:v>
                  </c:pt>
                  <c:pt idx="4">
                    <c:v>4458983.7577599995</c:v>
                  </c:pt>
                  <c:pt idx="5">
                    <c:v>4188119.3792400002</c:v>
                  </c:pt>
                  <c:pt idx="6">
                    <c:v>3880751.9385600002</c:v>
                  </c:pt>
                </c:numCache>
              </c:numRef>
            </c:minus>
            <c:spPr>
              <a:noFill/>
              <a:ln w="9525" cap="flat" cmpd="sng" algn="ctr">
                <a:solidFill>
                  <a:schemeClr val="tx1">
                    <a:lumMod val="65000"/>
                    <a:lumOff val="35000"/>
                  </a:schemeClr>
                </a:solidFill>
                <a:round/>
              </a:ln>
              <a:effectLst/>
            </c:spPr>
          </c:errBars>
          <c:cat>
            <c:numRef>
              <c:f>Missouri!$A$6:$A$12</c:f>
              <c:numCache>
                <c:formatCode>General</c:formatCode>
                <c:ptCount val="7"/>
                <c:pt idx="0">
                  <c:v>2003</c:v>
                </c:pt>
                <c:pt idx="1">
                  <c:v>2004</c:v>
                </c:pt>
                <c:pt idx="2">
                  <c:v>2005</c:v>
                </c:pt>
                <c:pt idx="3">
                  <c:v>2006</c:v>
                </c:pt>
                <c:pt idx="4">
                  <c:v>2007</c:v>
                </c:pt>
                <c:pt idx="5">
                  <c:v>2008</c:v>
                </c:pt>
                <c:pt idx="6">
                  <c:v>2009</c:v>
                </c:pt>
              </c:numCache>
            </c:numRef>
          </c:cat>
          <c:val>
            <c:numRef>
              <c:f>Missouri!$C$6:$C$12</c:f>
              <c:numCache>
                <c:formatCode>#,##0</c:formatCode>
                <c:ptCount val="7"/>
                <c:pt idx="0">
                  <c:v>102381495</c:v>
                </c:pt>
                <c:pt idx="1">
                  <c:v>103852141</c:v>
                </c:pt>
                <c:pt idx="2">
                  <c:v>104740151</c:v>
                </c:pt>
                <c:pt idx="3">
                  <c:v>106482532</c:v>
                </c:pt>
                <c:pt idx="4">
                  <c:v>105463192</c:v>
                </c:pt>
                <c:pt idx="5">
                  <c:v>106894318</c:v>
                </c:pt>
                <c:pt idx="6">
                  <c:v>108279909</c:v>
                </c:pt>
              </c:numCache>
            </c:numRef>
          </c:val>
          <c:extLst>
            <c:ext xmlns:c16="http://schemas.microsoft.com/office/drawing/2014/chart" uri="{C3380CC4-5D6E-409C-BE32-E72D297353CC}">
              <c16:uniqueId val="{00000001-F204-4DEF-A470-520AA2EFEA1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MO-08: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Missouri!$H$13:$H$27</c:f>
                <c:numCache>
                  <c:formatCode>General</c:formatCode>
                  <c:ptCount val="15"/>
                  <c:pt idx="0">
                    <c:v>4141670.3615999995</c:v>
                  </c:pt>
                  <c:pt idx="1">
                    <c:v>3932812.6268199999</c:v>
                  </c:pt>
                  <c:pt idx="2">
                    <c:v>3978466.3528799997</c:v>
                  </c:pt>
                  <c:pt idx="3">
                    <c:v>3954909.4295000001</c:v>
                  </c:pt>
                  <c:pt idx="4">
                    <c:v>4538978.4488399997</c:v>
                  </c:pt>
                  <c:pt idx="5">
                    <c:v>4466809.9082399998</c:v>
                  </c:pt>
                  <c:pt idx="6">
                    <c:v>3728391.0937000001</c:v>
                  </c:pt>
                  <c:pt idx="7">
                    <c:v>3716106.2256</c:v>
                  </c:pt>
                  <c:pt idx="8">
                    <c:v>3893562.2882400001</c:v>
                  </c:pt>
                  <c:pt idx="9">
                    <c:v>3852899.49394</c:v>
                  </c:pt>
                  <c:pt idx="10">
                    <c:v>3839191.5997600001</c:v>
                  </c:pt>
                  <c:pt idx="11">
                    <c:v>3846596.6363200005</c:v>
                  </c:pt>
                  <c:pt idx="12">
                    <c:v>3666245.0879999995</c:v>
                  </c:pt>
                  <c:pt idx="13">
                    <c:v>3734413.4426799999</c:v>
                  </c:pt>
                  <c:pt idx="14">
                    <c:v>3677215.6251200004</c:v>
                  </c:pt>
                </c:numCache>
              </c:numRef>
            </c:plus>
            <c:minus>
              <c:numRef>
                <c:f>Missouri!$H$13:$H$27</c:f>
                <c:numCache>
                  <c:formatCode>General</c:formatCode>
                  <c:ptCount val="15"/>
                  <c:pt idx="0">
                    <c:v>4141670.3615999995</c:v>
                  </c:pt>
                  <c:pt idx="1">
                    <c:v>3932812.6268199999</c:v>
                  </c:pt>
                  <c:pt idx="2">
                    <c:v>3978466.3528799997</c:v>
                  </c:pt>
                  <c:pt idx="3">
                    <c:v>3954909.4295000001</c:v>
                  </c:pt>
                  <c:pt idx="4">
                    <c:v>4538978.4488399997</c:v>
                  </c:pt>
                  <c:pt idx="5">
                    <c:v>4466809.9082399998</c:v>
                  </c:pt>
                  <c:pt idx="6">
                    <c:v>3728391.0937000001</c:v>
                  </c:pt>
                  <c:pt idx="7">
                    <c:v>3716106.2256</c:v>
                  </c:pt>
                  <c:pt idx="8">
                    <c:v>3893562.2882400001</c:v>
                  </c:pt>
                  <c:pt idx="9">
                    <c:v>3852899.49394</c:v>
                  </c:pt>
                  <c:pt idx="10">
                    <c:v>3839191.5997600001</c:v>
                  </c:pt>
                  <c:pt idx="11">
                    <c:v>3846596.6363200005</c:v>
                  </c:pt>
                  <c:pt idx="12">
                    <c:v>3666245.0879999995</c:v>
                  </c:pt>
                  <c:pt idx="13">
                    <c:v>3734413.4426799999</c:v>
                  </c:pt>
                  <c:pt idx="14">
                    <c:v>3677215.6251200004</c:v>
                  </c:pt>
                </c:numCache>
              </c:numRef>
            </c:minus>
            <c:spPr>
              <a:noFill/>
              <a:ln w="9525" cap="flat" cmpd="sng" algn="ctr">
                <a:solidFill>
                  <a:schemeClr val="tx1">
                    <a:lumMod val="65000"/>
                    <a:lumOff val="35000"/>
                  </a:schemeClr>
                </a:solidFill>
                <a:round/>
              </a:ln>
              <a:effectLst/>
            </c:spPr>
          </c:errBars>
          <c:cat>
            <c:numRef>
              <c:f>Missouri!$A$13:$A$27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Missouri!$C$13:$C$27</c:f>
              <c:numCache>
                <c:formatCode>#,##0</c:formatCode>
                <c:ptCount val="15"/>
                <c:pt idx="0">
                  <c:v>107855999</c:v>
                </c:pt>
                <c:pt idx="1">
                  <c:v>107395211</c:v>
                </c:pt>
                <c:pt idx="2">
                  <c:v>108228138</c:v>
                </c:pt>
                <c:pt idx="3">
                  <c:v>108353683</c:v>
                </c:pt>
                <c:pt idx="4">
                  <c:v>110923227</c:v>
                </c:pt>
                <c:pt idx="5">
                  <c:v>111447353</c:v>
                </c:pt>
                <c:pt idx="6">
                  <c:v>108320485</c:v>
                </c:pt>
                <c:pt idx="7">
                  <c:v>108849040</c:v>
                </c:pt>
                <c:pt idx="8">
                  <c:v>111371919</c:v>
                </c:pt>
                <c:pt idx="9">
                  <c:v>111162709</c:v>
                </c:pt>
                <c:pt idx="10">
                  <c:v>111152044</c:v>
                </c:pt>
                <c:pt idx="11">
                  <c:v>111754696</c:v>
                </c:pt>
                <c:pt idx="12">
                  <c:v>111098336</c:v>
                </c:pt>
                <c:pt idx="13">
                  <c:v>112279418</c:v>
                </c:pt>
                <c:pt idx="14">
                  <c:v>112315688</c:v>
                </c:pt>
              </c:numCache>
            </c:numRef>
          </c:val>
          <c:extLst>
            <c:ext xmlns:c16="http://schemas.microsoft.com/office/drawing/2014/chart" uri="{C3380CC4-5D6E-409C-BE32-E72D297353CC}">
              <c16:uniqueId val="{00000001-3325-45A8-9624-1799C9A9D87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MT-01: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Montana!$G$6:$G$10</c:f>
                <c:numCache>
                  <c:formatCode>General</c:formatCode>
                  <c:ptCount val="5"/>
                  <c:pt idx="0">
                    <c:v>62955166.870439999</c:v>
                  </c:pt>
                  <c:pt idx="1">
                    <c:v>53545755.910559997</c:v>
                  </c:pt>
                  <c:pt idx="2">
                    <c:v>48391648.841540001</c:v>
                  </c:pt>
                  <c:pt idx="3">
                    <c:v>43993338.682300001</c:v>
                  </c:pt>
                  <c:pt idx="4">
                    <c:v>40413160.352399997</c:v>
                  </c:pt>
                </c:numCache>
              </c:numRef>
            </c:plus>
            <c:minus>
              <c:numRef>
                <c:f>Montana!$G$6:$G$10</c:f>
                <c:numCache>
                  <c:formatCode>General</c:formatCode>
                  <c:ptCount val="5"/>
                  <c:pt idx="0">
                    <c:v>62955166.870439999</c:v>
                  </c:pt>
                  <c:pt idx="1">
                    <c:v>53545755.910559997</c:v>
                  </c:pt>
                  <c:pt idx="2">
                    <c:v>48391648.841540001</c:v>
                  </c:pt>
                  <c:pt idx="3">
                    <c:v>43993338.682300001</c:v>
                  </c:pt>
                  <c:pt idx="4">
                    <c:v>40413160.352399997</c:v>
                  </c:pt>
                </c:numCache>
              </c:numRef>
            </c:minus>
            <c:spPr>
              <a:noFill/>
              <a:ln w="9525" cap="flat" cmpd="sng" algn="ctr">
                <a:solidFill>
                  <a:schemeClr val="tx1">
                    <a:lumMod val="65000"/>
                    <a:lumOff val="35000"/>
                  </a:schemeClr>
                </a:solidFill>
                <a:round/>
              </a:ln>
              <a:effectLst/>
            </c:spPr>
          </c:errBars>
          <c:cat>
            <c:numRef>
              <c:f>Montana!$A$6:$A$10</c:f>
              <c:numCache>
                <c:formatCode>General</c:formatCode>
                <c:ptCount val="5"/>
                <c:pt idx="0">
                  <c:v>2005</c:v>
                </c:pt>
                <c:pt idx="1">
                  <c:v>2006</c:v>
                </c:pt>
                <c:pt idx="2">
                  <c:v>2007</c:v>
                </c:pt>
                <c:pt idx="3">
                  <c:v>2008</c:v>
                </c:pt>
                <c:pt idx="4">
                  <c:v>2009</c:v>
                </c:pt>
              </c:numCache>
            </c:numRef>
          </c:cat>
          <c:val>
            <c:numRef>
              <c:f>Montana!$B$6:$B$10</c:f>
              <c:numCache>
                <c:formatCode>#,##0</c:formatCode>
                <c:ptCount val="5"/>
                <c:pt idx="0">
                  <c:v>1754603313</c:v>
                </c:pt>
                <c:pt idx="1">
                  <c:v>1756750522</c:v>
                </c:pt>
                <c:pt idx="2">
                  <c:v>1775188879</c:v>
                </c:pt>
                <c:pt idx="3">
                  <c:v>1772495515</c:v>
                </c:pt>
                <c:pt idx="4">
                  <c:v>1772507033</c:v>
                </c:pt>
              </c:numCache>
            </c:numRef>
          </c:val>
          <c:extLst>
            <c:ext xmlns:c16="http://schemas.microsoft.com/office/drawing/2014/chart" uri="{C3380CC4-5D6E-409C-BE32-E72D297353CC}">
              <c16:uniqueId val="{00000001-3DEC-40FA-9E64-0EBC9943E88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AR-02: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Arkansas!$K$6:$K$10</c:f>
                <c:numCache>
                  <c:formatCode>General</c:formatCode>
                  <c:ptCount val="5"/>
                  <c:pt idx="0">
                    <c:v>20616263.465300001</c:v>
                  </c:pt>
                  <c:pt idx="1">
                    <c:v>20760996.332759999</c:v>
                  </c:pt>
                  <c:pt idx="2">
                    <c:v>20841839.297999997</c:v>
                  </c:pt>
                  <c:pt idx="3">
                    <c:v>20951127.504719999</c:v>
                  </c:pt>
                  <c:pt idx="4">
                    <c:v>21026881.122099999</c:v>
                  </c:pt>
                </c:numCache>
              </c:numRef>
            </c:plus>
            <c:minus>
              <c:numRef>
                <c:f>Arkansas!$K$6:$K$10</c:f>
                <c:numCache>
                  <c:formatCode>General</c:formatCode>
                  <c:ptCount val="5"/>
                  <c:pt idx="0">
                    <c:v>20616263.465300001</c:v>
                  </c:pt>
                  <c:pt idx="1">
                    <c:v>20760996.332759999</c:v>
                  </c:pt>
                  <c:pt idx="2">
                    <c:v>20841839.297999997</c:v>
                  </c:pt>
                  <c:pt idx="3">
                    <c:v>20951127.504719999</c:v>
                  </c:pt>
                  <c:pt idx="4">
                    <c:v>21026881.122099999</c:v>
                  </c:pt>
                </c:numCache>
              </c:numRef>
            </c:minus>
            <c:spPr>
              <a:noFill/>
              <a:ln w="9525" cap="flat" cmpd="sng" algn="ctr">
                <a:solidFill>
                  <a:schemeClr val="tx1">
                    <a:lumMod val="65000"/>
                    <a:lumOff val="35000"/>
                  </a:schemeClr>
                </a:solidFill>
                <a:round/>
              </a:ln>
              <a:effectLst/>
            </c:spPr>
          </c:errBars>
          <c:cat>
            <c:numRef>
              <c:f>Arkansas!$A$6:$A$10</c:f>
              <c:numCache>
                <c:formatCode>General</c:formatCode>
                <c:ptCount val="5"/>
                <c:pt idx="0">
                  <c:v>2005</c:v>
                </c:pt>
                <c:pt idx="1">
                  <c:v>2006</c:v>
                </c:pt>
                <c:pt idx="2">
                  <c:v>2007</c:v>
                </c:pt>
                <c:pt idx="3">
                  <c:v>2008</c:v>
                </c:pt>
                <c:pt idx="4">
                  <c:v>2009</c:v>
                </c:pt>
              </c:numCache>
            </c:numRef>
          </c:cat>
          <c:val>
            <c:numRef>
              <c:f>Arkansas!$F$6:$F$10</c:f>
              <c:numCache>
                <c:formatCode>#,##0</c:formatCode>
                <c:ptCount val="5"/>
                <c:pt idx="0">
                  <c:v>908205439</c:v>
                </c:pt>
                <c:pt idx="1">
                  <c:v>912972574</c:v>
                </c:pt>
                <c:pt idx="2">
                  <c:v>918952350</c:v>
                </c:pt>
                <c:pt idx="3">
                  <c:v>923771054</c:v>
                </c:pt>
                <c:pt idx="4">
                  <c:v>932869615</c:v>
                </c:pt>
              </c:numCache>
            </c:numRef>
          </c:val>
          <c:extLst>
            <c:ext xmlns:c16="http://schemas.microsoft.com/office/drawing/2014/chart" uri="{C3380CC4-5D6E-409C-BE32-E72D297353CC}">
              <c16:uniqueId val="{00000001-0A0D-4CE4-9AFE-CF73BAC31E3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MT-02: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Montana!$K$6:$K$10</c:f>
                <c:numCache>
                  <c:formatCode>General</c:formatCode>
                  <c:ptCount val="5"/>
                  <c:pt idx="0">
                    <c:v>46412082.955200002</c:v>
                  </c:pt>
                  <c:pt idx="1">
                    <c:v>39812730.619860001</c:v>
                  </c:pt>
                  <c:pt idx="2">
                    <c:v>35681641.067100003</c:v>
                  </c:pt>
                  <c:pt idx="3">
                    <c:v>32736434.120959997</c:v>
                  </c:pt>
                  <c:pt idx="4">
                    <c:v>30195348.22752</c:v>
                  </c:pt>
                </c:numCache>
              </c:numRef>
            </c:plus>
            <c:minus>
              <c:numRef>
                <c:f>Montana!$K$6:$K$10</c:f>
                <c:numCache>
                  <c:formatCode>General</c:formatCode>
                  <c:ptCount val="5"/>
                  <c:pt idx="0">
                    <c:v>46412082.955200002</c:v>
                  </c:pt>
                  <c:pt idx="1">
                    <c:v>39812730.619860001</c:v>
                  </c:pt>
                  <c:pt idx="2">
                    <c:v>35681641.067100003</c:v>
                  </c:pt>
                  <c:pt idx="3">
                    <c:v>32736434.120959997</c:v>
                  </c:pt>
                  <c:pt idx="4">
                    <c:v>30195348.22752</c:v>
                  </c:pt>
                </c:numCache>
              </c:numRef>
            </c:minus>
            <c:spPr>
              <a:noFill/>
              <a:ln w="9525" cap="flat" cmpd="sng" algn="ctr">
                <a:solidFill>
                  <a:schemeClr val="tx1">
                    <a:lumMod val="65000"/>
                    <a:lumOff val="35000"/>
                  </a:schemeClr>
                </a:solidFill>
                <a:round/>
              </a:ln>
              <a:effectLst/>
            </c:spPr>
          </c:errBars>
          <c:cat>
            <c:numRef>
              <c:f>Montana!$A$6:$A$10</c:f>
              <c:numCache>
                <c:formatCode>General</c:formatCode>
                <c:ptCount val="5"/>
                <c:pt idx="0">
                  <c:v>2005</c:v>
                </c:pt>
                <c:pt idx="1">
                  <c:v>2006</c:v>
                </c:pt>
                <c:pt idx="2">
                  <c:v>2007</c:v>
                </c:pt>
                <c:pt idx="3">
                  <c:v>2008</c:v>
                </c:pt>
                <c:pt idx="4">
                  <c:v>2009</c:v>
                </c:pt>
              </c:numCache>
            </c:numRef>
          </c:cat>
          <c:val>
            <c:numRef>
              <c:f>Montana!$F$6:$F$10</c:f>
              <c:numCache>
                <c:formatCode>#,##0</c:formatCode>
                <c:ptCount val="5"/>
                <c:pt idx="0">
                  <c:v>472628136</c:v>
                </c:pt>
                <c:pt idx="1">
                  <c:v>462831093</c:v>
                </c:pt>
                <c:pt idx="2">
                  <c:v>462796901</c:v>
                </c:pt>
                <c:pt idx="3">
                  <c:v>466863008</c:v>
                </c:pt>
                <c:pt idx="4">
                  <c:v>461985132</c:v>
                </c:pt>
              </c:numCache>
            </c:numRef>
          </c:val>
          <c:extLst>
            <c:ext xmlns:c16="http://schemas.microsoft.com/office/drawing/2014/chart" uri="{C3380CC4-5D6E-409C-BE32-E72D297353CC}">
              <c16:uniqueId val="{00000001-4148-4504-9E08-2AAA80C45F2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MT-06:</a:t>
            </a:r>
            <a:r>
              <a:rPr lang="en-US" baseline="0"/>
              <a:t> </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Montana!$G$11:$G$23</c:f>
                <c:numCache>
                  <c:formatCode>General</c:formatCode>
                  <c:ptCount val="13"/>
                  <c:pt idx="0">
                    <c:v>37693346.289760001</c:v>
                  </c:pt>
                  <c:pt idx="1">
                    <c:v>35183400.943599999</c:v>
                  </c:pt>
                  <c:pt idx="2">
                    <c:v>33289543.202880003</c:v>
                  </c:pt>
                  <c:pt idx="3">
                    <c:v>33363940.61028</c:v>
                  </c:pt>
                  <c:pt idx="4">
                    <c:v>33427300.870080005</c:v>
                  </c:pt>
                  <c:pt idx="5">
                    <c:v>33441859.189199999</c:v>
                  </c:pt>
                  <c:pt idx="6">
                    <c:v>33433333.167300001</c:v>
                  </c:pt>
                  <c:pt idx="7">
                    <c:v>33507867.795379996</c:v>
                  </c:pt>
                  <c:pt idx="8">
                    <c:v>33466077.4564</c:v>
                  </c:pt>
                  <c:pt idx="9">
                    <c:v>30320928.960179999</c:v>
                  </c:pt>
                  <c:pt idx="10">
                    <c:v>30304812.441339999</c:v>
                  </c:pt>
                  <c:pt idx="11">
                    <c:v>30122008.372620001</c:v>
                  </c:pt>
                  <c:pt idx="12">
                    <c:v>30094130.55046</c:v>
                  </c:pt>
                </c:numCache>
              </c:numRef>
            </c:plus>
            <c:minus>
              <c:numRef>
                <c:f>Montana!$G$11:$G$23</c:f>
                <c:numCache>
                  <c:formatCode>General</c:formatCode>
                  <c:ptCount val="13"/>
                  <c:pt idx="0">
                    <c:v>37693346.289760001</c:v>
                  </c:pt>
                  <c:pt idx="1">
                    <c:v>35183400.943599999</c:v>
                  </c:pt>
                  <c:pt idx="2">
                    <c:v>33289543.202880003</c:v>
                  </c:pt>
                  <c:pt idx="3">
                    <c:v>33363940.61028</c:v>
                  </c:pt>
                  <c:pt idx="4">
                    <c:v>33427300.870080005</c:v>
                  </c:pt>
                  <c:pt idx="5">
                    <c:v>33441859.189199999</c:v>
                  </c:pt>
                  <c:pt idx="6">
                    <c:v>33433333.167300001</c:v>
                  </c:pt>
                  <c:pt idx="7">
                    <c:v>33507867.795379996</c:v>
                  </c:pt>
                  <c:pt idx="8">
                    <c:v>33466077.4564</c:v>
                  </c:pt>
                  <c:pt idx="9">
                    <c:v>30320928.960179999</c:v>
                  </c:pt>
                  <c:pt idx="10">
                    <c:v>30304812.441339999</c:v>
                  </c:pt>
                  <c:pt idx="11">
                    <c:v>30122008.372620001</c:v>
                  </c:pt>
                  <c:pt idx="12">
                    <c:v>30094130.55046</c:v>
                  </c:pt>
                </c:numCache>
              </c:numRef>
            </c:minus>
            <c:spPr>
              <a:noFill/>
              <a:ln w="9525" cap="flat" cmpd="sng" algn="ctr">
                <a:solidFill>
                  <a:schemeClr val="tx1">
                    <a:lumMod val="65000"/>
                    <a:lumOff val="35000"/>
                  </a:schemeClr>
                </a:solidFill>
                <a:round/>
              </a:ln>
              <a:effectLst/>
            </c:spPr>
          </c:errBars>
          <c:cat>
            <c:numRef>
              <c:f>Montana!$A$11:$A$23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Montana!$B$11:$B$23</c:f>
              <c:numCache>
                <c:formatCode>#,##0</c:formatCode>
                <c:ptCount val="13"/>
                <c:pt idx="0">
                  <c:v>1771303867</c:v>
                </c:pt>
                <c:pt idx="1">
                  <c:v>1780536485</c:v>
                </c:pt>
                <c:pt idx="2">
                  <c:v>1776389712</c:v>
                </c:pt>
                <c:pt idx="3">
                  <c:v>1778461653</c:v>
                </c:pt>
                <c:pt idx="4">
                  <c:v>1785646414</c:v>
                </c:pt>
                <c:pt idx="5">
                  <c:v>1788334716</c:v>
                </c:pt>
                <c:pt idx="6">
                  <c:v>1787878779</c:v>
                </c:pt>
                <c:pt idx="7">
                  <c:v>1780439309</c:v>
                </c:pt>
                <c:pt idx="8">
                  <c:v>1780110503</c:v>
                </c:pt>
                <c:pt idx="9">
                  <c:v>1798394363</c:v>
                </c:pt>
                <c:pt idx="10">
                  <c:v>1801712987</c:v>
                </c:pt>
                <c:pt idx="11">
                  <c:v>1795113729</c:v>
                </c:pt>
                <c:pt idx="12">
                  <c:v>1793452357</c:v>
                </c:pt>
              </c:numCache>
            </c:numRef>
          </c:val>
          <c:extLst>
            <c:ext xmlns:c16="http://schemas.microsoft.com/office/drawing/2014/chart" uri="{C3380CC4-5D6E-409C-BE32-E72D297353CC}">
              <c16:uniqueId val="{00000001-3C41-48DB-9F77-F155E99F941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MT-07: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Montana!$K$11:$K$23</c:f>
                <c:numCache>
                  <c:formatCode>General</c:formatCode>
                  <c:ptCount val="13"/>
                  <c:pt idx="0">
                    <c:v>28265811.133559998</c:v>
                  </c:pt>
                  <c:pt idx="1">
                    <c:v>26450453.058639999</c:v>
                  </c:pt>
                  <c:pt idx="2">
                    <c:v>25051821.04256</c:v>
                  </c:pt>
                  <c:pt idx="3">
                    <c:v>25023862.245479997</c:v>
                  </c:pt>
                  <c:pt idx="4">
                    <c:v>25072232.616999999</c:v>
                  </c:pt>
                  <c:pt idx="5">
                    <c:v>24963760.23316</c:v>
                  </c:pt>
                  <c:pt idx="6">
                    <c:v>24977620.159839999</c:v>
                  </c:pt>
                  <c:pt idx="7">
                    <c:v>25066398.462999996</c:v>
                  </c:pt>
                  <c:pt idx="8">
                    <c:v>24672153.550679997</c:v>
                  </c:pt>
                  <c:pt idx="9">
                    <c:v>16319262.462839998</c:v>
                  </c:pt>
                  <c:pt idx="10">
                    <c:v>16015458.112939999</c:v>
                  </c:pt>
                  <c:pt idx="11">
                    <c:v>15994572.701599998</c:v>
                  </c:pt>
                  <c:pt idx="12">
                    <c:v>15914065.709040001</c:v>
                  </c:pt>
                </c:numCache>
              </c:numRef>
            </c:plus>
            <c:minus>
              <c:numRef>
                <c:f>Montana!$K$11:$K$23</c:f>
                <c:numCache>
                  <c:formatCode>General</c:formatCode>
                  <c:ptCount val="13"/>
                  <c:pt idx="0">
                    <c:v>28265811.133559998</c:v>
                  </c:pt>
                  <c:pt idx="1">
                    <c:v>26450453.058639999</c:v>
                  </c:pt>
                  <c:pt idx="2">
                    <c:v>25051821.04256</c:v>
                  </c:pt>
                  <c:pt idx="3">
                    <c:v>25023862.245479997</c:v>
                  </c:pt>
                  <c:pt idx="4">
                    <c:v>25072232.616999999</c:v>
                  </c:pt>
                  <c:pt idx="5">
                    <c:v>24963760.23316</c:v>
                  </c:pt>
                  <c:pt idx="6">
                    <c:v>24977620.159839999</c:v>
                  </c:pt>
                  <c:pt idx="7">
                    <c:v>25066398.462999996</c:v>
                  </c:pt>
                  <c:pt idx="8">
                    <c:v>24672153.550679997</c:v>
                  </c:pt>
                  <c:pt idx="9">
                    <c:v>16319262.462839998</c:v>
                  </c:pt>
                  <c:pt idx="10">
                    <c:v>16015458.112939999</c:v>
                  </c:pt>
                  <c:pt idx="11">
                    <c:v>15994572.701599998</c:v>
                  </c:pt>
                  <c:pt idx="12">
                    <c:v>15914065.709040001</c:v>
                  </c:pt>
                </c:numCache>
              </c:numRef>
            </c:minus>
            <c:spPr>
              <a:noFill/>
              <a:ln w="9525" cap="flat" cmpd="sng" algn="ctr">
                <a:solidFill>
                  <a:schemeClr val="tx1">
                    <a:lumMod val="65000"/>
                    <a:lumOff val="35000"/>
                  </a:schemeClr>
                </a:solidFill>
                <a:round/>
              </a:ln>
              <a:effectLst/>
            </c:spPr>
          </c:errBars>
          <c:cat>
            <c:numRef>
              <c:f>Montana!$A$11:$A$23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Montana!$F$11:$F$23</c:f>
              <c:numCache>
                <c:formatCode>#,##0</c:formatCode>
                <c:ptCount val="13"/>
                <c:pt idx="0">
                  <c:v>470626226</c:v>
                </c:pt>
                <c:pt idx="1">
                  <c:v>469146028</c:v>
                </c:pt>
                <c:pt idx="2">
                  <c:v>467733776</c:v>
                </c:pt>
                <c:pt idx="3">
                  <c:v>466341078</c:v>
                </c:pt>
                <c:pt idx="4">
                  <c:v>468639862</c:v>
                </c:pt>
                <c:pt idx="5">
                  <c:v>463493506</c:v>
                </c:pt>
                <c:pt idx="6">
                  <c:v>462891404</c:v>
                </c:pt>
                <c:pt idx="7">
                  <c:v>460948850</c:v>
                </c:pt>
                <c:pt idx="8">
                  <c:v>447933071</c:v>
                </c:pt>
                <c:pt idx="9">
                  <c:v>490952541</c:v>
                </c:pt>
                <c:pt idx="10">
                  <c:v>488574073</c:v>
                </c:pt>
                <c:pt idx="11">
                  <c:v>481764238</c:v>
                </c:pt>
                <c:pt idx="12">
                  <c:v>477040339</c:v>
                </c:pt>
              </c:numCache>
            </c:numRef>
          </c:val>
          <c:extLst>
            <c:ext xmlns:c16="http://schemas.microsoft.com/office/drawing/2014/chart" uri="{C3380CC4-5D6E-409C-BE32-E72D297353CC}">
              <c16:uniqueId val="{00000001-2762-4ECD-92CA-30163296A25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MT-03: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Montana!$H$6:$H$10</c:f>
                <c:numCache>
                  <c:formatCode>General</c:formatCode>
                  <c:ptCount val="5"/>
                  <c:pt idx="0">
                    <c:v>65201145.334080003</c:v>
                  </c:pt>
                  <c:pt idx="1">
                    <c:v>55220926.786479995</c:v>
                  </c:pt>
                  <c:pt idx="2">
                    <c:v>49817141.877599992</c:v>
                  </c:pt>
                  <c:pt idx="3">
                    <c:v>45320381.878800005</c:v>
                  </c:pt>
                  <c:pt idx="4">
                    <c:v>42028461.811019994</c:v>
                  </c:pt>
                </c:numCache>
              </c:numRef>
            </c:plus>
            <c:minus>
              <c:numRef>
                <c:f>Montana!$H$6:$H$10</c:f>
                <c:numCache>
                  <c:formatCode>General</c:formatCode>
                  <c:ptCount val="5"/>
                  <c:pt idx="0">
                    <c:v>65201145.334080003</c:v>
                  </c:pt>
                  <c:pt idx="1">
                    <c:v>55220926.786479995</c:v>
                  </c:pt>
                  <c:pt idx="2">
                    <c:v>49817141.877599992</c:v>
                  </c:pt>
                  <c:pt idx="3">
                    <c:v>45320381.878800005</c:v>
                  </c:pt>
                  <c:pt idx="4">
                    <c:v>42028461.811019994</c:v>
                  </c:pt>
                </c:numCache>
              </c:numRef>
            </c:minus>
            <c:spPr>
              <a:noFill/>
              <a:ln w="9525" cap="flat" cmpd="sng" algn="ctr">
                <a:solidFill>
                  <a:schemeClr val="tx1">
                    <a:lumMod val="65000"/>
                    <a:lumOff val="35000"/>
                  </a:schemeClr>
                </a:solidFill>
                <a:round/>
              </a:ln>
              <a:effectLst/>
            </c:spPr>
          </c:errBars>
          <c:cat>
            <c:numRef>
              <c:f>Montana!$A$6:$A$10</c:f>
              <c:numCache>
                <c:formatCode>General</c:formatCode>
                <c:ptCount val="5"/>
                <c:pt idx="0">
                  <c:v>2005</c:v>
                </c:pt>
                <c:pt idx="1">
                  <c:v>2006</c:v>
                </c:pt>
                <c:pt idx="2">
                  <c:v>2007</c:v>
                </c:pt>
                <c:pt idx="3">
                  <c:v>2008</c:v>
                </c:pt>
                <c:pt idx="4">
                  <c:v>2009</c:v>
                </c:pt>
              </c:numCache>
            </c:numRef>
          </c:cat>
          <c:val>
            <c:numRef>
              <c:f>Montana!$C$6:$C$10</c:f>
              <c:numCache>
                <c:formatCode>#,##0</c:formatCode>
                <c:ptCount val="5"/>
                <c:pt idx="0">
                  <c:v>1141476634</c:v>
                </c:pt>
                <c:pt idx="1">
                  <c:v>1152356569</c:v>
                </c:pt>
                <c:pt idx="2">
                  <c:v>1169416476</c:v>
                </c:pt>
                <c:pt idx="3">
                  <c:v>1163254155</c:v>
                </c:pt>
                <c:pt idx="4">
                  <c:v>1169406283</c:v>
                </c:pt>
              </c:numCache>
            </c:numRef>
          </c:val>
          <c:extLst>
            <c:ext xmlns:c16="http://schemas.microsoft.com/office/drawing/2014/chart" uri="{C3380CC4-5D6E-409C-BE32-E72D297353CC}">
              <c16:uniqueId val="{00000001-BBF4-4B14-9FDF-06AE083D14C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MT-08: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Montana!$H$11:$H$23</c:f>
                <c:numCache>
                  <c:formatCode>General</c:formatCode>
                  <c:ptCount val="13"/>
                  <c:pt idx="0">
                    <c:v>39131229.811379999</c:v>
                  </c:pt>
                  <c:pt idx="1">
                    <c:v>36729047.520879999</c:v>
                  </c:pt>
                  <c:pt idx="2">
                    <c:v>34756930.516199999</c:v>
                  </c:pt>
                  <c:pt idx="3">
                    <c:v>34779791.94404</c:v>
                  </c:pt>
                  <c:pt idx="4">
                    <c:v>34741019.333640002</c:v>
                  </c:pt>
                  <c:pt idx="5">
                    <c:v>34845320.761860006</c:v>
                  </c:pt>
                  <c:pt idx="6">
                    <c:v>34810489.603</c:v>
                  </c:pt>
                  <c:pt idx="7">
                    <c:v>34990710.640639998</c:v>
                  </c:pt>
                  <c:pt idx="8">
                    <c:v>34924063.118100002</c:v>
                  </c:pt>
                  <c:pt idx="9">
                    <c:v>29721708.633420002</c:v>
                  </c:pt>
                  <c:pt idx="10">
                    <c:v>29526593.612800002</c:v>
                  </c:pt>
                  <c:pt idx="11">
                    <c:v>29516942.807519998</c:v>
                  </c:pt>
                  <c:pt idx="12">
                    <c:v>29532986.922599997</c:v>
                  </c:pt>
                </c:numCache>
              </c:numRef>
            </c:plus>
            <c:minus>
              <c:numRef>
                <c:f>Montana!$H$11:$H$23</c:f>
                <c:numCache>
                  <c:formatCode>General</c:formatCode>
                  <c:ptCount val="13"/>
                  <c:pt idx="0">
                    <c:v>39131229.811379999</c:v>
                  </c:pt>
                  <c:pt idx="1">
                    <c:v>36729047.520879999</c:v>
                  </c:pt>
                  <c:pt idx="2">
                    <c:v>34756930.516199999</c:v>
                  </c:pt>
                  <c:pt idx="3">
                    <c:v>34779791.94404</c:v>
                  </c:pt>
                  <c:pt idx="4">
                    <c:v>34741019.333640002</c:v>
                  </c:pt>
                  <c:pt idx="5">
                    <c:v>34845320.761860006</c:v>
                  </c:pt>
                  <c:pt idx="6">
                    <c:v>34810489.603</c:v>
                  </c:pt>
                  <c:pt idx="7">
                    <c:v>34990710.640639998</c:v>
                  </c:pt>
                  <c:pt idx="8">
                    <c:v>34924063.118100002</c:v>
                  </c:pt>
                  <c:pt idx="9">
                    <c:v>29721708.633420002</c:v>
                  </c:pt>
                  <c:pt idx="10">
                    <c:v>29526593.612800002</c:v>
                  </c:pt>
                  <c:pt idx="11">
                    <c:v>29516942.807519998</c:v>
                  </c:pt>
                  <c:pt idx="12">
                    <c:v>29532986.922599997</c:v>
                  </c:pt>
                </c:numCache>
              </c:numRef>
            </c:minus>
            <c:spPr>
              <a:noFill/>
              <a:ln w="9525" cap="flat" cmpd="sng" algn="ctr">
                <a:solidFill>
                  <a:schemeClr val="tx1">
                    <a:lumMod val="65000"/>
                    <a:lumOff val="35000"/>
                  </a:schemeClr>
                </a:solidFill>
                <a:round/>
              </a:ln>
              <a:effectLst/>
            </c:spPr>
          </c:errBars>
          <c:cat>
            <c:numRef>
              <c:f>Montana!$A$11:$A$23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Montana!$C$11:$C$23</c:f>
              <c:numCache>
                <c:formatCode>#,##0</c:formatCode>
                <c:ptCount val="13"/>
                <c:pt idx="0">
                  <c:v>1159787487</c:v>
                </c:pt>
                <c:pt idx="1">
                  <c:v>1167484028</c:v>
                </c:pt>
                <c:pt idx="2">
                  <c:v>1157021655</c:v>
                </c:pt>
                <c:pt idx="3">
                  <c:v>1160099798</c:v>
                </c:pt>
                <c:pt idx="4">
                  <c:v>1163463474</c:v>
                </c:pt>
                <c:pt idx="5">
                  <c:v>1168521823</c:v>
                </c:pt>
                <c:pt idx="6">
                  <c:v>1168137235</c:v>
                </c:pt>
                <c:pt idx="7">
                  <c:v>1163255008</c:v>
                </c:pt>
                <c:pt idx="8">
                  <c:v>1174312815</c:v>
                </c:pt>
                <c:pt idx="9">
                  <c:v>1149331347</c:v>
                </c:pt>
                <c:pt idx="10">
                  <c:v>1153382563</c:v>
                </c:pt>
                <c:pt idx="11">
                  <c:v>1152105496</c:v>
                </c:pt>
                <c:pt idx="12">
                  <c:v>1152731730</c:v>
                </c:pt>
              </c:numCache>
            </c:numRef>
          </c:val>
          <c:extLst>
            <c:ext xmlns:c16="http://schemas.microsoft.com/office/drawing/2014/chart" uri="{C3380CC4-5D6E-409C-BE32-E72D297353CC}">
              <c16:uniqueId val="{00000001-0D71-45B7-8B53-22341DDA547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MT-04: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Montana!$I$6:$I$10</c:f>
                <c:numCache>
                  <c:formatCode>General</c:formatCode>
                  <c:ptCount val="5"/>
                  <c:pt idx="0">
                    <c:v>20987920.111760002</c:v>
                  </c:pt>
                  <c:pt idx="1">
                    <c:v>18424957.198959999</c:v>
                  </c:pt>
                  <c:pt idx="2">
                    <c:v>16164155.1624</c:v>
                  </c:pt>
                  <c:pt idx="3">
                    <c:v>14906621.662560001</c:v>
                  </c:pt>
                  <c:pt idx="4">
                    <c:v>13509569.237880001</c:v>
                  </c:pt>
                </c:numCache>
              </c:numRef>
            </c:plus>
            <c:minus>
              <c:numRef>
                <c:f>Montana!$I$6:$I$10</c:f>
                <c:numCache>
                  <c:formatCode>General</c:formatCode>
                  <c:ptCount val="5"/>
                  <c:pt idx="0">
                    <c:v>20987920.111760002</c:v>
                  </c:pt>
                  <c:pt idx="1">
                    <c:v>18424957.198959999</c:v>
                  </c:pt>
                  <c:pt idx="2">
                    <c:v>16164155.1624</c:v>
                  </c:pt>
                  <c:pt idx="3">
                    <c:v>14906621.662560001</c:v>
                  </c:pt>
                  <c:pt idx="4">
                    <c:v>13509569.237880001</c:v>
                  </c:pt>
                </c:numCache>
              </c:numRef>
            </c:minus>
            <c:spPr>
              <a:noFill/>
              <a:ln w="9525" cap="flat" cmpd="sng" algn="ctr">
                <a:solidFill>
                  <a:schemeClr val="tx1">
                    <a:lumMod val="65000"/>
                    <a:lumOff val="35000"/>
                  </a:schemeClr>
                </a:solidFill>
                <a:round/>
              </a:ln>
              <a:effectLst/>
            </c:spPr>
          </c:errBars>
          <c:cat>
            <c:numRef>
              <c:f>Montana!$A$6:$A$10</c:f>
              <c:numCache>
                <c:formatCode>General</c:formatCode>
                <c:ptCount val="5"/>
                <c:pt idx="0">
                  <c:v>2005</c:v>
                </c:pt>
                <c:pt idx="1">
                  <c:v>2006</c:v>
                </c:pt>
                <c:pt idx="2">
                  <c:v>2007</c:v>
                </c:pt>
                <c:pt idx="3">
                  <c:v>2008</c:v>
                </c:pt>
                <c:pt idx="4">
                  <c:v>2009</c:v>
                </c:pt>
              </c:numCache>
            </c:numRef>
          </c:cat>
          <c:val>
            <c:numRef>
              <c:f>Montana!$D$6:$D$10</c:f>
              <c:numCache>
                <c:formatCode>#,##0</c:formatCode>
                <c:ptCount val="5"/>
                <c:pt idx="0">
                  <c:v>71866594</c:v>
                </c:pt>
                <c:pt idx="1">
                  <c:v>73511639</c:v>
                </c:pt>
                <c:pt idx="2">
                  <c:v>71802395</c:v>
                </c:pt>
                <c:pt idx="3">
                  <c:v>72194022</c:v>
                </c:pt>
                <c:pt idx="4">
                  <c:v>70494517</c:v>
                </c:pt>
              </c:numCache>
            </c:numRef>
          </c:val>
          <c:extLst>
            <c:ext xmlns:c16="http://schemas.microsoft.com/office/drawing/2014/chart" uri="{C3380CC4-5D6E-409C-BE32-E72D297353CC}">
              <c16:uniqueId val="{00000001-73C1-41D9-AEA3-54367FF9D20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MT-09: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Montana!$I$11:$I$23</c:f>
                <c:numCache>
                  <c:formatCode>General</c:formatCode>
                  <c:ptCount val="13"/>
                  <c:pt idx="0">
                    <c:v>12777767.812139999</c:v>
                  </c:pt>
                  <c:pt idx="1">
                    <c:v>12181026.995119998</c:v>
                  </c:pt>
                  <c:pt idx="2">
                    <c:v>11688970.302480001</c:v>
                  </c:pt>
                  <c:pt idx="3">
                    <c:v>11678513.199560001</c:v>
                  </c:pt>
                  <c:pt idx="4">
                    <c:v>11688343.188339999</c:v>
                  </c:pt>
                  <c:pt idx="5">
                    <c:v>11702594.992620001</c:v>
                  </c:pt>
                  <c:pt idx="6">
                    <c:v>11650167.50568</c:v>
                  </c:pt>
                  <c:pt idx="7">
                    <c:v>11562419.434040001</c:v>
                  </c:pt>
                  <c:pt idx="8">
                    <c:v>11620894.044099998</c:v>
                  </c:pt>
                  <c:pt idx="9">
                    <c:v>11380676.688600002</c:v>
                  </c:pt>
                  <c:pt idx="10">
                    <c:v>11230592.154100001</c:v>
                  </c:pt>
                  <c:pt idx="11">
                    <c:v>11234025.728</c:v>
                  </c:pt>
                  <c:pt idx="12">
                    <c:v>11292811.54524</c:v>
                  </c:pt>
                </c:numCache>
              </c:numRef>
            </c:plus>
            <c:minus>
              <c:numRef>
                <c:f>Montana!$I$11:$I$23</c:f>
                <c:numCache>
                  <c:formatCode>General</c:formatCode>
                  <c:ptCount val="13"/>
                  <c:pt idx="0">
                    <c:v>12777767.812139999</c:v>
                  </c:pt>
                  <c:pt idx="1">
                    <c:v>12181026.995119998</c:v>
                  </c:pt>
                  <c:pt idx="2">
                    <c:v>11688970.302480001</c:v>
                  </c:pt>
                  <c:pt idx="3">
                    <c:v>11678513.199560001</c:v>
                  </c:pt>
                  <c:pt idx="4">
                    <c:v>11688343.188339999</c:v>
                  </c:pt>
                  <c:pt idx="5">
                    <c:v>11702594.992620001</c:v>
                  </c:pt>
                  <c:pt idx="6">
                    <c:v>11650167.50568</c:v>
                  </c:pt>
                  <c:pt idx="7">
                    <c:v>11562419.434040001</c:v>
                  </c:pt>
                  <c:pt idx="8">
                    <c:v>11620894.044099998</c:v>
                  </c:pt>
                  <c:pt idx="9">
                    <c:v>11380676.688600002</c:v>
                  </c:pt>
                  <c:pt idx="10">
                    <c:v>11230592.154100001</c:v>
                  </c:pt>
                  <c:pt idx="11">
                    <c:v>11234025.728</c:v>
                  </c:pt>
                  <c:pt idx="12">
                    <c:v>11292811.54524</c:v>
                  </c:pt>
                </c:numCache>
              </c:numRef>
            </c:minus>
            <c:spPr>
              <a:noFill/>
              <a:ln w="9525" cap="flat" cmpd="sng" algn="ctr">
                <a:solidFill>
                  <a:schemeClr val="tx1">
                    <a:lumMod val="65000"/>
                    <a:lumOff val="35000"/>
                  </a:schemeClr>
                </a:solidFill>
                <a:round/>
              </a:ln>
              <a:effectLst/>
            </c:spPr>
          </c:errBars>
          <c:cat>
            <c:numRef>
              <c:f>Montana!$A$11:$A$23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Montana!$D$11:$D$23</c:f>
              <c:numCache>
                <c:formatCode>#,##0</c:formatCode>
                <c:ptCount val="13"/>
                <c:pt idx="0">
                  <c:v>73919749</c:v>
                </c:pt>
                <c:pt idx="1">
                  <c:v>75043291</c:v>
                </c:pt>
                <c:pt idx="2">
                  <c:v>77999268</c:v>
                </c:pt>
                <c:pt idx="3">
                  <c:v>78127597</c:v>
                </c:pt>
                <c:pt idx="4">
                  <c:v>78540137</c:v>
                </c:pt>
                <c:pt idx="5">
                  <c:v>79253657</c:v>
                </c:pt>
                <c:pt idx="6">
                  <c:v>78526338</c:v>
                </c:pt>
                <c:pt idx="7">
                  <c:v>77527286</c:v>
                </c:pt>
                <c:pt idx="8">
                  <c:v>78487735</c:v>
                </c:pt>
                <c:pt idx="9">
                  <c:v>79142397</c:v>
                </c:pt>
                <c:pt idx="10">
                  <c:v>77936101</c:v>
                </c:pt>
                <c:pt idx="11">
                  <c:v>78625600</c:v>
                </c:pt>
                <c:pt idx="12">
                  <c:v>79774029</c:v>
                </c:pt>
              </c:numCache>
            </c:numRef>
          </c:val>
          <c:extLst>
            <c:ext xmlns:c16="http://schemas.microsoft.com/office/drawing/2014/chart" uri="{C3380CC4-5D6E-409C-BE32-E72D297353CC}">
              <c16:uniqueId val="{00000001-1C48-457A-80B3-16CB6F6BF80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MT-05: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Montana!$J$6:$J$10</c:f>
                <c:numCache>
                  <c:formatCode>General</c:formatCode>
                  <c:ptCount val="5"/>
                  <c:pt idx="0">
                    <c:v>22011638.683280002</c:v>
                  </c:pt>
                  <c:pt idx="1">
                    <c:v>18528986.181600001</c:v>
                  </c:pt>
                  <c:pt idx="2">
                    <c:v>16936352.541719999</c:v>
                  </c:pt>
                  <c:pt idx="3">
                    <c:v>15135952.607799999</c:v>
                  </c:pt>
                  <c:pt idx="4">
                    <c:v>13843148.21802</c:v>
                  </c:pt>
                </c:numCache>
              </c:numRef>
            </c:plus>
            <c:minus>
              <c:numRef>
                <c:f>Montana!$J$6:$J$10</c:f>
                <c:numCache>
                  <c:formatCode>General</c:formatCode>
                  <c:ptCount val="5"/>
                  <c:pt idx="0">
                    <c:v>22011638.683280002</c:v>
                  </c:pt>
                  <c:pt idx="1">
                    <c:v>18528986.181600001</c:v>
                  </c:pt>
                  <c:pt idx="2">
                    <c:v>16936352.541719999</c:v>
                  </c:pt>
                  <c:pt idx="3">
                    <c:v>15135952.607799999</c:v>
                  </c:pt>
                  <c:pt idx="4">
                    <c:v>13843148.21802</c:v>
                  </c:pt>
                </c:numCache>
              </c:numRef>
            </c:minus>
            <c:spPr>
              <a:noFill/>
              <a:ln w="9525" cap="flat" cmpd="sng" algn="ctr">
                <a:solidFill>
                  <a:schemeClr val="tx1">
                    <a:lumMod val="65000"/>
                    <a:lumOff val="35000"/>
                  </a:schemeClr>
                </a:solidFill>
                <a:round/>
              </a:ln>
              <a:effectLst/>
            </c:spPr>
          </c:errBars>
          <c:cat>
            <c:numRef>
              <c:f>Montana!$A$6:$A$10</c:f>
              <c:numCache>
                <c:formatCode>General</c:formatCode>
                <c:ptCount val="5"/>
                <c:pt idx="0">
                  <c:v>2005</c:v>
                </c:pt>
                <c:pt idx="1">
                  <c:v>2006</c:v>
                </c:pt>
                <c:pt idx="2">
                  <c:v>2007</c:v>
                </c:pt>
                <c:pt idx="3">
                  <c:v>2008</c:v>
                </c:pt>
                <c:pt idx="4">
                  <c:v>2009</c:v>
                </c:pt>
              </c:numCache>
            </c:numRef>
          </c:cat>
          <c:val>
            <c:numRef>
              <c:f>Montana!$E$6:$E$10</c:f>
              <c:numCache>
                <c:formatCode>#,##0</c:formatCode>
                <c:ptCount val="5"/>
                <c:pt idx="0">
                  <c:v>68631949</c:v>
                </c:pt>
                <c:pt idx="1">
                  <c:v>68051220</c:v>
                </c:pt>
                <c:pt idx="2">
                  <c:v>71173107</c:v>
                </c:pt>
                <c:pt idx="3">
                  <c:v>70184330</c:v>
                </c:pt>
                <c:pt idx="4">
                  <c:v>70621101</c:v>
                </c:pt>
              </c:numCache>
            </c:numRef>
          </c:val>
          <c:extLst>
            <c:ext xmlns:c16="http://schemas.microsoft.com/office/drawing/2014/chart" uri="{C3380CC4-5D6E-409C-BE32-E72D297353CC}">
              <c16:uniqueId val="{00000001-7A0D-4284-80EF-F1FB2212233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MT-10: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Montana!$J$11:$J$23</c:f>
                <c:numCache>
                  <c:formatCode>General</c:formatCode>
                  <c:ptCount val="13"/>
                  <c:pt idx="0">
                    <c:v>12536859.816</c:v>
                  </c:pt>
                  <c:pt idx="1">
                    <c:v>12111648.711440001</c:v>
                  </c:pt>
                  <c:pt idx="2">
                    <c:v>11787492.881039999</c:v>
                  </c:pt>
                  <c:pt idx="3">
                    <c:v>11784484.186919998</c:v>
                  </c:pt>
                  <c:pt idx="4">
                    <c:v>11835464.2476</c:v>
                  </c:pt>
                  <c:pt idx="5">
                    <c:v>12011464.833659999</c:v>
                  </c:pt>
                  <c:pt idx="6">
                    <c:v>12074397.470480001</c:v>
                  </c:pt>
                  <c:pt idx="7">
                    <c:v>12065961.8478</c:v>
                  </c:pt>
                  <c:pt idx="8">
                    <c:v>12103386.967360001</c:v>
                  </c:pt>
                  <c:pt idx="9">
                    <c:v>12048949.18866</c:v>
                  </c:pt>
                  <c:pt idx="10">
                    <c:v>12232127.225499999</c:v>
                  </c:pt>
                  <c:pt idx="11">
                    <c:v>12318402.843599999</c:v>
                  </c:pt>
                  <c:pt idx="12">
                    <c:v>12493642.114</c:v>
                  </c:pt>
                </c:numCache>
              </c:numRef>
            </c:plus>
            <c:minus>
              <c:numRef>
                <c:f>Montana!$J$11:$J$23</c:f>
                <c:numCache>
                  <c:formatCode>General</c:formatCode>
                  <c:ptCount val="13"/>
                  <c:pt idx="0">
                    <c:v>12536859.816</c:v>
                  </c:pt>
                  <c:pt idx="1">
                    <c:v>12111648.711440001</c:v>
                  </c:pt>
                  <c:pt idx="2">
                    <c:v>11787492.881039999</c:v>
                  </c:pt>
                  <c:pt idx="3">
                    <c:v>11784484.186919998</c:v>
                  </c:pt>
                  <c:pt idx="4">
                    <c:v>11835464.2476</c:v>
                  </c:pt>
                  <c:pt idx="5">
                    <c:v>12011464.833659999</c:v>
                  </c:pt>
                  <c:pt idx="6">
                    <c:v>12074397.470480001</c:v>
                  </c:pt>
                  <c:pt idx="7">
                    <c:v>12065961.8478</c:v>
                  </c:pt>
                  <c:pt idx="8">
                    <c:v>12103386.967360001</c:v>
                  </c:pt>
                  <c:pt idx="9">
                    <c:v>12048949.18866</c:v>
                  </c:pt>
                  <c:pt idx="10">
                    <c:v>12232127.225499999</c:v>
                  </c:pt>
                  <c:pt idx="11">
                    <c:v>12318402.843599999</c:v>
                  </c:pt>
                  <c:pt idx="12">
                    <c:v>12493642.114</c:v>
                  </c:pt>
                </c:numCache>
              </c:numRef>
            </c:minus>
            <c:spPr>
              <a:noFill/>
              <a:ln w="9525" cap="flat" cmpd="sng" algn="ctr">
                <a:solidFill>
                  <a:schemeClr val="tx1">
                    <a:lumMod val="65000"/>
                    <a:lumOff val="35000"/>
                  </a:schemeClr>
                </a:solidFill>
                <a:round/>
              </a:ln>
              <a:effectLst/>
            </c:spPr>
          </c:errBars>
          <c:cat>
            <c:numRef>
              <c:f>Montana!$A$11:$A$23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Montana!$E$11:$E$23</c:f>
              <c:numCache>
                <c:formatCode>#,##0</c:formatCode>
                <c:ptCount val="13"/>
                <c:pt idx="0">
                  <c:v>66970405</c:v>
                </c:pt>
                <c:pt idx="1">
                  <c:v>68863138</c:v>
                </c:pt>
                <c:pt idx="2">
                  <c:v>73635013</c:v>
                </c:pt>
                <c:pt idx="3">
                  <c:v>73893179</c:v>
                </c:pt>
                <c:pt idx="4">
                  <c:v>75002942</c:v>
                </c:pt>
                <c:pt idx="5">
                  <c:v>77065731</c:v>
                </c:pt>
                <c:pt idx="6">
                  <c:v>78323803</c:v>
                </c:pt>
                <c:pt idx="7">
                  <c:v>78708166</c:v>
                </c:pt>
                <c:pt idx="8">
                  <c:v>79376882</c:v>
                </c:pt>
                <c:pt idx="9">
                  <c:v>78968077</c:v>
                </c:pt>
                <c:pt idx="10">
                  <c:v>81820249</c:v>
                </c:pt>
                <c:pt idx="11">
                  <c:v>82618396</c:v>
                </c:pt>
                <c:pt idx="12">
                  <c:v>83906260</c:v>
                </c:pt>
              </c:numCache>
            </c:numRef>
          </c:val>
          <c:extLst>
            <c:ext xmlns:c16="http://schemas.microsoft.com/office/drawing/2014/chart" uri="{C3380CC4-5D6E-409C-BE32-E72D297353CC}">
              <c16:uniqueId val="{00000001-6CA6-4B50-96FB-CC3A7C8E76B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Nebraska!$G$6:$G$12</c:f>
                <c:numCache>
                  <c:formatCode>General</c:formatCode>
                  <c:ptCount val="7"/>
                  <c:pt idx="0">
                    <c:v>12341543.998880001</c:v>
                  </c:pt>
                  <c:pt idx="1">
                    <c:v>10596249.495300001</c:v>
                  </c:pt>
                  <c:pt idx="2">
                    <c:v>9296517.9969599992</c:v>
                  </c:pt>
                  <c:pt idx="3">
                    <c:v>7973132.5366799999</c:v>
                  </c:pt>
                  <c:pt idx="4">
                    <c:v>8136028.2707199994</c:v>
                  </c:pt>
                  <c:pt idx="5">
                    <c:v>8931082.7836000007</c:v>
                  </c:pt>
                  <c:pt idx="6">
                    <c:v>8535042.6424200013</c:v>
                  </c:pt>
                </c:numCache>
              </c:numRef>
            </c:plus>
            <c:minus>
              <c:numRef>
                <c:f>Nebraska!$G$6:$G$12</c:f>
                <c:numCache>
                  <c:formatCode>General</c:formatCode>
                  <c:ptCount val="7"/>
                  <c:pt idx="0">
                    <c:v>12341543.998880001</c:v>
                  </c:pt>
                  <c:pt idx="1">
                    <c:v>10596249.495300001</c:v>
                  </c:pt>
                  <c:pt idx="2">
                    <c:v>9296517.9969599992</c:v>
                  </c:pt>
                  <c:pt idx="3">
                    <c:v>7973132.5366799999</c:v>
                  </c:pt>
                  <c:pt idx="4">
                    <c:v>8136028.2707199994</c:v>
                  </c:pt>
                  <c:pt idx="5">
                    <c:v>8931082.7836000007</c:v>
                  </c:pt>
                  <c:pt idx="6">
                    <c:v>8535042.6424200013</c:v>
                  </c:pt>
                </c:numCache>
              </c:numRef>
            </c:minus>
            <c:spPr>
              <a:noFill/>
              <a:ln w="9525" cap="flat" cmpd="sng" algn="ctr">
                <a:solidFill>
                  <a:schemeClr val="tx1">
                    <a:lumMod val="65000"/>
                    <a:lumOff val="35000"/>
                  </a:schemeClr>
                </a:solidFill>
                <a:round/>
              </a:ln>
              <a:effectLst/>
            </c:spPr>
          </c:errBars>
          <c:cat>
            <c:numRef>
              <c:f>Nebraska!$A$6:$A$12</c:f>
              <c:numCache>
                <c:formatCode>General</c:formatCode>
                <c:ptCount val="7"/>
                <c:pt idx="0">
                  <c:v>2003</c:v>
                </c:pt>
                <c:pt idx="1">
                  <c:v>2004</c:v>
                </c:pt>
                <c:pt idx="2">
                  <c:v>2005</c:v>
                </c:pt>
                <c:pt idx="3">
                  <c:v>2006</c:v>
                </c:pt>
                <c:pt idx="4">
                  <c:v>2007</c:v>
                </c:pt>
                <c:pt idx="5">
                  <c:v>2008</c:v>
                </c:pt>
                <c:pt idx="6">
                  <c:v>2009</c:v>
                </c:pt>
              </c:numCache>
            </c:numRef>
          </c:cat>
          <c:val>
            <c:numRef>
              <c:f>Nebraska!$B$6:$B$12</c:f>
              <c:numCache>
                <c:formatCode>#,##0</c:formatCode>
                <c:ptCount val="7"/>
                <c:pt idx="0">
                  <c:v>87330484</c:v>
                </c:pt>
                <c:pt idx="1">
                  <c:v>85660869</c:v>
                </c:pt>
                <c:pt idx="2">
                  <c:v>83556696</c:v>
                </c:pt>
                <c:pt idx="3">
                  <c:v>88217886</c:v>
                </c:pt>
                <c:pt idx="4">
                  <c:v>88589158</c:v>
                </c:pt>
                <c:pt idx="5">
                  <c:v>86979770</c:v>
                </c:pt>
                <c:pt idx="6">
                  <c:v>98171643</c:v>
                </c:pt>
              </c:numCache>
            </c:numRef>
          </c:val>
          <c:extLst>
            <c:ext xmlns:c16="http://schemas.microsoft.com/office/drawing/2014/chart" uri="{C3380CC4-5D6E-409C-BE32-E72D297353CC}">
              <c16:uniqueId val="{00000001-D0CA-498C-9F36-E914066FEAB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Arkansas!$G$11:$G$25</c:f>
                <c:numCache>
                  <c:formatCode>General</c:formatCode>
                  <c:ptCount val="15"/>
                  <c:pt idx="0">
                    <c:v>18726866.920440003</c:v>
                  </c:pt>
                  <c:pt idx="1">
                    <c:v>18841121.44576</c:v>
                  </c:pt>
                  <c:pt idx="2">
                    <c:v>18774498.1072</c:v>
                  </c:pt>
                  <c:pt idx="3">
                    <c:v>18818990.06072</c:v>
                  </c:pt>
                  <c:pt idx="4">
                    <c:v>16673992.320660003</c:v>
                  </c:pt>
                  <c:pt idx="5">
                    <c:v>16704596.645280002</c:v>
                  </c:pt>
                  <c:pt idx="6">
                    <c:v>16838973.2938</c:v>
                  </c:pt>
                  <c:pt idx="7">
                    <c:v>17057793.271199998</c:v>
                  </c:pt>
                  <c:pt idx="8">
                    <c:v>17330714.844459999</c:v>
                  </c:pt>
                  <c:pt idx="9">
                    <c:v>17758025.555199999</c:v>
                  </c:pt>
                  <c:pt idx="10">
                    <c:v>18122319.733619999</c:v>
                  </c:pt>
                  <c:pt idx="11">
                    <c:v>18571733.380619999</c:v>
                  </c:pt>
                  <c:pt idx="12">
                    <c:v>18889910.080139998</c:v>
                  </c:pt>
                  <c:pt idx="13">
                    <c:v>19149488.30184</c:v>
                  </c:pt>
                  <c:pt idx="14">
                    <c:v>19501180.236300003</c:v>
                  </c:pt>
                </c:numCache>
              </c:numRef>
            </c:plus>
            <c:minus>
              <c:numRef>
                <c:f>Arkansas!$G$6:$G$25</c:f>
                <c:numCache>
                  <c:formatCode>General</c:formatCode>
                  <c:ptCount val="20"/>
                  <c:pt idx="0">
                    <c:v>18271216.102299999</c:v>
                  </c:pt>
                  <c:pt idx="1">
                    <c:v>18362832.36696</c:v>
                  </c:pt>
                  <c:pt idx="2">
                    <c:v>18429143.894280002</c:v>
                  </c:pt>
                  <c:pt idx="3">
                    <c:v>18542687.884920001</c:v>
                  </c:pt>
                  <c:pt idx="4">
                    <c:v>18581842.296640001</c:v>
                  </c:pt>
                  <c:pt idx="5">
                    <c:v>18726866.920440003</c:v>
                  </c:pt>
                  <c:pt idx="6">
                    <c:v>18841121.44576</c:v>
                  </c:pt>
                  <c:pt idx="7">
                    <c:v>18774498.1072</c:v>
                  </c:pt>
                  <c:pt idx="8">
                    <c:v>18818990.06072</c:v>
                  </c:pt>
                  <c:pt idx="9">
                    <c:v>16673992.320660003</c:v>
                  </c:pt>
                  <c:pt idx="10">
                    <c:v>16704596.645280002</c:v>
                  </c:pt>
                  <c:pt idx="11">
                    <c:v>16838973.2938</c:v>
                  </c:pt>
                  <c:pt idx="12">
                    <c:v>17057793.271199998</c:v>
                  </c:pt>
                  <c:pt idx="13">
                    <c:v>17330714.844459999</c:v>
                  </c:pt>
                  <c:pt idx="14">
                    <c:v>17758025.555199999</c:v>
                  </c:pt>
                  <c:pt idx="15">
                    <c:v>18122319.733619999</c:v>
                  </c:pt>
                  <c:pt idx="16">
                    <c:v>18571733.380619999</c:v>
                  </c:pt>
                  <c:pt idx="17">
                    <c:v>18889910.080139998</c:v>
                  </c:pt>
                  <c:pt idx="18">
                    <c:v>19149488.30184</c:v>
                  </c:pt>
                  <c:pt idx="19">
                    <c:v>19501180.236300003</c:v>
                  </c:pt>
                </c:numCache>
              </c:numRef>
            </c:minus>
            <c:spPr>
              <a:noFill/>
              <a:ln w="9525" cap="flat" cmpd="sng" algn="ctr">
                <a:solidFill>
                  <a:schemeClr val="tx1">
                    <a:lumMod val="65000"/>
                    <a:lumOff val="35000"/>
                  </a:schemeClr>
                </a:solidFill>
                <a:round/>
              </a:ln>
              <a:effectLst/>
            </c:spPr>
          </c:errBars>
          <c:cat>
            <c:numRef>
              <c:f>Arkansas!$A$11:$A$25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Arkansas!$B$11:$B$25</c:f>
              <c:numCache>
                <c:formatCode>#,##0</c:formatCode>
                <c:ptCount val="15"/>
                <c:pt idx="0">
                  <c:v>1173362589</c:v>
                </c:pt>
                <c:pt idx="1">
                  <c:v>1183487528</c:v>
                </c:pt>
                <c:pt idx="2">
                  <c:v>1200415480</c:v>
                </c:pt>
                <c:pt idx="3">
                  <c:v>1209446662</c:v>
                </c:pt>
                <c:pt idx="4">
                  <c:v>1213536559</c:v>
                </c:pt>
                <c:pt idx="5">
                  <c:v>1221096246</c:v>
                </c:pt>
                <c:pt idx="6">
                  <c:v>1227330415</c:v>
                </c:pt>
                <c:pt idx="7">
                  <c:v>1234283160</c:v>
                </c:pt>
                <c:pt idx="8">
                  <c:v>1243236359</c:v>
                </c:pt>
                <c:pt idx="9">
                  <c:v>1255871680</c:v>
                </c:pt>
                <c:pt idx="10">
                  <c:v>1263760093</c:v>
                </c:pt>
                <c:pt idx="11">
                  <c:v>1273781439</c:v>
                </c:pt>
                <c:pt idx="12">
                  <c:v>1281540711</c:v>
                </c:pt>
                <c:pt idx="13">
                  <c:v>1292138212</c:v>
                </c:pt>
                <c:pt idx="14">
                  <c:v>1301814435</c:v>
                </c:pt>
              </c:numCache>
            </c:numRef>
          </c:val>
          <c:extLst>
            <c:ext xmlns:c16="http://schemas.microsoft.com/office/drawing/2014/chart" uri="{C3380CC4-5D6E-409C-BE32-E72D297353CC}">
              <c16:uniqueId val="{00000001-4470-440D-88D2-5CB9C8591D5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NE-02: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Nebraska!$K$6:$K$12</c:f>
                <c:numCache>
                  <c:formatCode>General</c:formatCode>
                  <c:ptCount val="7"/>
                  <c:pt idx="0">
                    <c:v>11722404.82894</c:v>
                  </c:pt>
                  <c:pt idx="1">
                    <c:v>10048187.396020001</c:v>
                  </c:pt>
                  <c:pt idx="2">
                    <c:v>8847019.5740399994</c:v>
                  </c:pt>
                  <c:pt idx="3">
                    <c:v>7852569.6537599992</c:v>
                  </c:pt>
                  <c:pt idx="4">
                    <c:v>7889741.0140000014</c:v>
                  </c:pt>
                  <c:pt idx="5">
                    <c:v>8579636.2174600009</c:v>
                  </c:pt>
                  <c:pt idx="6">
                    <c:v>8324429.3984000003</c:v>
                  </c:pt>
                </c:numCache>
              </c:numRef>
            </c:plus>
            <c:minus>
              <c:numRef>
                <c:f>Nebraska!$K$6:$K$12</c:f>
                <c:numCache>
                  <c:formatCode>General</c:formatCode>
                  <c:ptCount val="7"/>
                  <c:pt idx="0">
                    <c:v>11722404.82894</c:v>
                  </c:pt>
                  <c:pt idx="1">
                    <c:v>10048187.396020001</c:v>
                  </c:pt>
                  <c:pt idx="2">
                    <c:v>8847019.5740399994</c:v>
                  </c:pt>
                  <c:pt idx="3">
                    <c:v>7852569.6537599992</c:v>
                  </c:pt>
                  <c:pt idx="4">
                    <c:v>7889741.0140000014</c:v>
                  </c:pt>
                  <c:pt idx="5">
                    <c:v>8579636.2174600009</c:v>
                  </c:pt>
                  <c:pt idx="6">
                    <c:v>8324429.3984000003</c:v>
                  </c:pt>
                </c:numCache>
              </c:numRef>
            </c:minus>
            <c:spPr>
              <a:noFill/>
              <a:ln w="9525" cap="flat" cmpd="sng" algn="ctr">
                <a:solidFill>
                  <a:schemeClr val="tx1">
                    <a:lumMod val="65000"/>
                    <a:lumOff val="35000"/>
                  </a:schemeClr>
                </a:solidFill>
                <a:round/>
              </a:ln>
              <a:effectLst/>
            </c:spPr>
          </c:errBars>
          <c:cat>
            <c:numRef>
              <c:f>Nebraska!$A$6:$A$12</c:f>
              <c:numCache>
                <c:formatCode>General</c:formatCode>
                <c:ptCount val="7"/>
                <c:pt idx="0">
                  <c:v>2003</c:v>
                </c:pt>
                <c:pt idx="1">
                  <c:v>2004</c:v>
                </c:pt>
                <c:pt idx="2">
                  <c:v>2005</c:v>
                </c:pt>
                <c:pt idx="3">
                  <c:v>2006</c:v>
                </c:pt>
                <c:pt idx="4">
                  <c:v>2007</c:v>
                </c:pt>
                <c:pt idx="5">
                  <c:v>2008</c:v>
                </c:pt>
                <c:pt idx="6">
                  <c:v>2009</c:v>
                </c:pt>
              </c:numCache>
            </c:numRef>
          </c:cat>
          <c:val>
            <c:numRef>
              <c:f>Nebraska!$F$6:$F$12</c:f>
              <c:numCache>
                <c:formatCode>#,##0</c:formatCode>
                <c:ptCount val="7"/>
                <c:pt idx="0">
                  <c:v>78138947</c:v>
                </c:pt>
                <c:pt idx="1">
                  <c:v>77880851</c:v>
                </c:pt>
                <c:pt idx="2">
                  <c:v>75370758</c:v>
                </c:pt>
                <c:pt idx="3">
                  <c:v>80324976</c:v>
                </c:pt>
                <c:pt idx="4">
                  <c:v>80903825</c:v>
                </c:pt>
                <c:pt idx="5">
                  <c:v>79104151</c:v>
                </c:pt>
                <c:pt idx="6">
                  <c:v>89317912</c:v>
                </c:pt>
              </c:numCache>
            </c:numRef>
          </c:val>
          <c:extLst>
            <c:ext xmlns:c16="http://schemas.microsoft.com/office/drawing/2014/chart" uri="{C3380CC4-5D6E-409C-BE32-E72D297353CC}">
              <c16:uniqueId val="{00000001-8642-4D29-B661-9211E4DC71A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Nebraska!$G$13:$G$27</c:f>
                <c:numCache>
                  <c:formatCode>General</c:formatCode>
                  <c:ptCount val="15"/>
                  <c:pt idx="0">
                    <c:v>8653101.7750000004</c:v>
                  </c:pt>
                  <c:pt idx="1">
                    <c:v>8696065.9873600006</c:v>
                  </c:pt>
                  <c:pt idx="2">
                    <c:v>8579024.8919799998</c:v>
                  </c:pt>
                  <c:pt idx="3">
                    <c:v>8839202.9135200009</c:v>
                  </c:pt>
                  <c:pt idx="4">
                    <c:v>8201189.0602600006</c:v>
                  </c:pt>
                  <c:pt idx="5">
                    <c:v>8263441.6200599996</c:v>
                  </c:pt>
                  <c:pt idx="6">
                    <c:v>8225903.8258599993</c:v>
                  </c:pt>
                  <c:pt idx="7">
                    <c:v>8176415.9851600006</c:v>
                  </c:pt>
                  <c:pt idx="8">
                    <c:v>8293925.1296799993</c:v>
                  </c:pt>
                  <c:pt idx="9">
                    <c:v>8090306.9947199998</c:v>
                  </c:pt>
                  <c:pt idx="10">
                    <c:v>8187806.9397800006</c:v>
                  </c:pt>
                  <c:pt idx="11">
                    <c:v>8288513.5835199999</c:v>
                  </c:pt>
                  <c:pt idx="12">
                    <c:v>8168153.9750399999</c:v>
                  </c:pt>
                  <c:pt idx="13">
                    <c:v>8197097.4468400003</c:v>
                  </c:pt>
                  <c:pt idx="14">
                    <c:v>8122293.4548399998</c:v>
                  </c:pt>
                </c:numCache>
              </c:numRef>
            </c:plus>
            <c:minus>
              <c:numRef>
                <c:f>Nebraska!$G$13:$G$27</c:f>
                <c:numCache>
                  <c:formatCode>General</c:formatCode>
                  <c:ptCount val="15"/>
                  <c:pt idx="0">
                    <c:v>8653101.7750000004</c:v>
                  </c:pt>
                  <c:pt idx="1">
                    <c:v>8696065.9873600006</c:v>
                  </c:pt>
                  <c:pt idx="2">
                    <c:v>8579024.8919799998</c:v>
                  </c:pt>
                  <c:pt idx="3">
                    <c:v>8839202.9135200009</c:v>
                  </c:pt>
                  <c:pt idx="4">
                    <c:v>8201189.0602600006</c:v>
                  </c:pt>
                  <c:pt idx="5">
                    <c:v>8263441.6200599996</c:v>
                  </c:pt>
                  <c:pt idx="6">
                    <c:v>8225903.8258599993</c:v>
                  </c:pt>
                  <c:pt idx="7">
                    <c:v>8176415.9851600006</c:v>
                  </c:pt>
                  <c:pt idx="8">
                    <c:v>8293925.1296799993</c:v>
                  </c:pt>
                  <c:pt idx="9">
                    <c:v>8090306.9947199998</c:v>
                  </c:pt>
                  <c:pt idx="10">
                    <c:v>8187806.9397800006</c:v>
                  </c:pt>
                  <c:pt idx="11">
                    <c:v>8288513.5835199999</c:v>
                  </c:pt>
                  <c:pt idx="12">
                    <c:v>8168153.9750399999</c:v>
                  </c:pt>
                  <c:pt idx="13">
                    <c:v>8197097.4468400003</c:v>
                  </c:pt>
                  <c:pt idx="14">
                    <c:v>8122293.4548399998</c:v>
                  </c:pt>
                </c:numCache>
              </c:numRef>
            </c:minus>
            <c:spPr>
              <a:noFill/>
              <a:ln w="9525" cap="flat" cmpd="sng" algn="ctr">
                <a:solidFill>
                  <a:schemeClr val="tx1">
                    <a:lumMod val="65000"/>
                    <a:lumOff val="35000"/>
                  </a:schemeClr>
                </a:solidFill>
                <a:round/>
              </a:ln>
              <a:effectLst/>
            </c:spPr>
          </c:errBars>
          <c:cat>
            <c:numRef>
              <c:f>Nebraska!$A$13:$A$27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Nebraska!$B$13:$B$27</c:f>
              <c:numCache>
                <c:formatCode>#,##0</c:formatCode>
                <c:ptCount val="15"/>
                <c:pt idx="0">
                  <c:v>99621250</c:v>
                </c:pt>
                <c:pt idx="1">
                  <c:v>103573916</c:v>
                </c:pt>
                <c:pt idx="2">
                  <c:v>103038973</c:v>
                </c:pt>
                <c:pt idx="3">
                  <c:v>101506694</c:v>
                </c:pt>
                <c:pt idx="4">
                  <c:v>102952411</c:v>
                </c:pt>
                <c:pt idx="5">
                  <c:v>101691381</c:v>
                </c:pt>
                <c:pt idx="6">
                  <c:v>100096177</c:v>
                </c:pt>
                <c:pt idx="7">
                  <c:v>98416177</c:v>
                </c:pt>
                <c:pt idx="8">
                  <c:v>98831329</c:v>
                </c:pt>
                <c:pt idx="9">
                  <c:v>93898642</c:v>
                </c:pt>
                <c:pt idx="10">
                  <c:v>95943367</c:v>
                </c:pt>
                <c:pt idx="11">
                  <c:v>98298311</c:v>
                </c:pt>
                <c:pt idx="12">
                  <c:v>104398696</c:v>
                </c:pt>
                <c:pt idx="13">
                  <c:v>104902706</c:v>
                </c:pt>
                <c:pt idx="14">
                  <c:v>102735814</c:v>
                </c:pt>
              </c:numCache>
            </c:numRef>
          </c:val>
          <c:extLst>
            <c:ext xmlns:c16="http://schemas.microsoft.com/office/drawing/2014/chart" uri="{C3380CC4-5D6E-409C-BE32-E72D297353CC}">
              <c16:uniqueId val="{00000001-21FA-402C-A9A0-C0DC0488175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NE-07: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Nebraska!$K$13:$K$27</c:f>
                <c:numCache>
                  <c:formatCode>General</c:formatCode>
                  <c:ptCount val="15"/>
                  <c:pt idx="0">
                    <c:v>8441774.5170000009</c:v>
                  </c:pt>
                  <c:pt idx="1">
                    <c:v>8479286.9406400006</c:v>
                  </c:pt>
                  <c:pt idx="2">
                    <c:v>8356293.4329199996</c:v>
                  </c:pt>
                  <c:pt idx="3">
                    <c:v>8320955.8608000008</c:v>
                  </c:pt>
                  <c:pt idx="4">
                    <c:v>7952116.2786999997</c:v>
                  </c:pt>
                  <c:pt idx="5">
                    <c:v>8038824.8796799993</c:v>
                  </c:pt>
                  <c:pt idx="6">
                    <c:v>7988150.206079999</c:v>
                  </c:pt>
                  <c:pt idx="7">
                    <c:v>7947541.0066799996</c:v>
                  </c:pt>
                  <c:pt idx="8">
                    <c:v>8051102.8876799988</c:v>
                  </c:pt>
                  <c:pt idx="9">
                    <c:v>7671328.9928799998</c:v>
                  </c:pt>
                  <c:pt idx="10">
                    <c:v>7753644.2921600007</c:v>
                  </c:pt>
                  <c:pt idx="11">
                    <c:v>7874547.1412800001</c:v>
                  </c:pt>
                  <c:pt idx="12">
                    <c:v>7797755.9448600002</c:v>
                  </c:pt>
                  <c:pt idx="13">
                    <c:v>7842549.2043999992</c:v>
                  </c:pt>
                  <c:pt idx="14">
                    <c:v>7760442.6075200001</c:v>
                  </c:pt>
                </c:numCache>
              </c:numRef>
            </c:plus>
            <c:minus>
              <c:numRef>
                <c:f>Nebraska!$K$13:$K$27</c:f>
                <c:numCache>
                  <c:formatCode>General</c:formatCode>
                  <c:ptCount val="15"/>
                  <c:pt idx="0">
                    <c:v>8441774.5170000009</c:v>
                  </c:pt>
                  <c:pt idx="1">
                    <c:v>8479286.9406400006</c:v>
                  </c:pt>
                  <c:pt idx="2">
                    <c:v>8356293.4329199996</c:v>
                  </c:pt>
                  <c:pt idx="3">
                    <c:v>8320955.8608000008</c:v>
                  </c:pt>
                  <c:pt idx="4">
                    <c:v>7952116.2786999997</c:v>
                  </c:pt>
                  <c:pt idx="5">
                    <c:v>8038824.8796799993</c:v>
                  </c:pt>
                  <c:pt idx="6">
                    <c:v>7988150.206079999</c:v>
                  </c:pt>
                  <c:pt idx="7">
                    <c:v>7947541.0066799996</c:v>
                  </c:pt>
                  <c:pt idx="8">
                    <c:v>8051102.8876799988</c:v>
                  </c:pt>
                  <c:pt idx="9">
                    <c:v>7671328.9928799998</c:v>
                  </c:pt>
                  <c:pt idx="10">
                    <c:v>7753644.2921600007</c:v>
                  </c:pt>
                  <c:pt idx="11">
                    <c:v>7874547.1412800001</c:v>
                  </c:pt>
                  <c:pt idx="12">
                    <c:v>7797755.9448600002</c:v>
                  </c:pt>
                  <c:pt idx="13">
                    <c:v>7842549.2043999992</c:v>
                  </c:pt>
                  <c:pt idx="14">
                    <c:v>7760442.6075200001</c:v>
                  </c:pt>
                </c:numCache>
              </c:numRef>
            </c:minus>
            <c:spPr>
              <a:noFill/>
              <a:ln w="9525" cap="flat" cmpd="sng" algn="ctr">
                <a:solidFill>
                  <a:schemeClr val="tx1">
                    <a:lumMod val="65000"/>
                    <a:lumOff val="35000"/>
                  </a:schemeClr>
                </a:solidFill>
                <a:round/>
              </a:ln>
              <a:effectLst/>
            </c:spPr>
          </c:errBars>
          <c:cat>
            <c:numRef>
              <c:f>Nebraska!$A$13:$A$27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Nebraska!$F$13:$F$27</c:f>
              <c:numCache>
                <c:formatCode>#,##0</c:formatCode>
                <c:ptCount val="15"/>
                <c:pt idx="0">
                  <c:v>90771769</c:v>
                </c:pt>
                <c:pt idx="1">
                  <c:v>93880502</c:v>
                </c:pt>
                <c:pt idx="2">
                  <c:v>93303857</c:v>
                </c:pt>
                <c:pt idx="3">
                  <c:v>91358760</c:v>
                </c:pt>
                <c:pt idx="4">
                  <c:v>92920265</c:v>
                </c:pt>
                <c:pt idx="5">
                  <c:v>91433404</c:v>
                </c:pt>
                <c:pt idx="6">
                  <c:v>90548064</c:v>
                </c:pt>
                <c:pt idx="7">
                  <c:v>89058057</c:v>
                </c:pt>
                <c:pt idx="8">
                  <c:v>89218782</c:v>
                </c:pt>
                <c:pt idx="9">
                  <c:v>84822302</c:v>
                </c:pt>
                <c:pt idx="10">
                  <c:v>86691014</c:v>
                </c:pt>
                <c:pt idx="11">
                  <c:v>89018168</c:v>
                </c:pt>
                <c:pt idx="12">
                  <c:v>95490521</c:v>
                </c:pt>
                <c:pt idx="13">
                  <c:v>95945060</c:v>
                </c:pt>
                <c:pt idx="14">
                  <c:v>93770452</c:v>
                </c:pt>
              </c:numCache>
            </c:numRef>
          </c:val>
          <c:extLst>
            <c:ext xmlns:c16="http://schemas.microsoft.com/office/drawing/2014/chart" uri="{C3380CC4-5D6E-409C-BE32-E72D297353CC}">
              <c16:uniqueId val="{00000001-8E8C-40B8-A918-17A54A85EA9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NE-04: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Nebraska!$I$6:$I$12</c:f>
                <c:numCache>
                  <c:formatCode>General</c:formatCode>
                  <c:ptCount val="7"/>
                  <c:pt idx="0">
                    <c:v>2453996.1404800001</c:v>
                  </c:pt>
                  <c:pt idx="1">
                    <c:v>1800614.1661200002</c:v>
                  </c:pt>
                  <c:pt idx="2">
                    <c:v>1550584.66176</c:v>
                  </c:pt>
                  <c:pt idx="3">
                    <c:v>1568309.0743799999</c:v>
                  </c:pt>
                  <c:pt idx="4">
                    <c:v>1567305.2251599999</c:v>
                  </c:pt>
                  <c:pt idx="5">
                    <c:v>1028168.8758</c:v>
                  </c:pt>
                  <c:pt idx="6">
                    <c:v>1707335.9739600001</c:v>
                  </c:pt>
                </c:numCache>
              </c:numRef>
            </c:plus>
            <c:minus>
              <c:numRef>
                <c:f>Nebraska!$I$6:$I$12</c:f>
                <c:numCache>
                  <c:formatCode>General</c:formatCode>
                  <c:ptCount val="7"/>
                  <c:pt idx="0">
                    <c:v>2453996.1404800001</c:v>
                  </c:pt>
                  <c:pt idx="1">
                    <c:v>1800614.1661200002</c:v>
                  </c:pt>
                  <c:pt idx="2">
                    <c:v>1550584.66176</c:v>
                  </c:pt>
                  <c:pt idx="3">
                    <c:v>1568309.0743799999</c:v>
                  </c:pt>
                  <c:pt idx="4">
                    <c:v>1567305.2251599999</c:v>
                  </c:pt>
                  <c:pt idx="5">
                    <c:v>1028168.8758</c:v>
                  </c:pt>
                  <c:pt idx="6">
                    <c:v>1707335.9739600001</c:v>
                  </c:pt>
                </c:numCache>
              </c:numRef>
            </c:minus>
            <c:spPr>
              <a:noFill/>
              <a:ln w="9525" cap="flat" cmpd="sng" algn="ctr">
                <a:solidFill>
                  <a:schemeClr val="tx1">
                    <a:lumMod val="65000"/>
                    <a:lumOff val="35000"/>
                  </a:schemeClr>
                </a:solidFill>
                <a:round/>
              </a:ln>
              <a:effectLst/>
            </c:spPr>
          </c:errBars>
          <c:cat>
            <c:numRef>
              <c:f>Nebraska!$A$6:$A$12</c:f>
              <c:numCache>
                <c:formatCode>General</c:formatCode>
                <c:ptCount val="7"/>
                <c:pt idx="0">
                  <c:v>2003</c:v>
                </c:pt>
                <c:pt idx="1">
                  <c:v>2004</c:v>
                </c:pt>
                <c:pt idx="2">
                  <c:v>2005</c:v>
                </c:pt>
                <c:pt idx="3">
                  <c:v>2006</c:v>
                </c:pt>
                <c:pt idx="4">
                  <c:v>2007</c:v>
                </c:pt>
                <c:pt idx="5">
                  <c:v>2008</c:v>
                </c:pt>
                <c:pt idx="6">
                  <c:v>2009</c:v>
                </c:pt>
              </c:numCache>
            </c:numRef>
          </c:cat>
          <c:val>
            <c:numRef>
              <c:f>Nebraska!$D$6:$D$12</c:f>
              <c:numCache>
                <c:formatCode>#,##0</c:formatCode>
                <c:ptCount val="7"/>
                <c:pt idx="0">
                  <c:v>2262248</c:v>
                </c:pt>
                <c:pt idx="1">
                  <c:v>1625778</c:v>
                </c:pt>
                <c:pt idx="2">
                  <c:v>1556062</c:v>
                </c:pt>
                <c:pt idx="3">
                  <c:v>1563213</c:v>
                </c:pt>
                <c:pt idx="4">
                  <c:v>1556194</c:v>
                </c:pt>
                <c:pt idx="5">
                  <c:v>693715</c:v>
                </c:pt>
                <c:pt idx="6">
                  <c:v>1943423</c:v>
                </c:pt>
              </c:numCache>
            </c:numRef>
          </c:val>
          <c:extLst>
            <c:ext xmlns:c16="http://schemas.microsoft.com/office/drawing/2014/chart" uri="{C3380CC4-5D6E-409C-BE32-E72D297353CC}">
              <c16:uniqueId val="{00000001-50A3-4C98-B421-5EDFF076208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NE-09: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Nebraska!$I$13:$I$27</c:f>
                <c:numCache>
                  <c:formatCode>General</c:formatCode>
                  <c:ptCount val="15"/>
                  <c:pt idx="0">
                    <c:v>1730582.6694</c:v>
                  </c:pt>
                  <c:pt idx="1">
                    <c:v>1824621.3398199999</c:v>
                  </c:pt>
                  <c:pt idx="2">
                    <c:v>1841791.1769599998</c:v>
                  </c:pt>
                  <c:pt idx="3">
                    <c:v>2008166.2238400001</c:v>
                  </c:pt>
                  <c:pt idx="4">
                    <c:v>1846726.5773000002</c:v>
                  </c:pt>
                  <c:pt idx="5">
                    <c:v>1902525.3226399999</c:v>
                  </c:pt>
                  <c:pt idx="6">
                    <c:v>1895834.5983800001</c:v>
                  </c:pt>
                  <c:pt idx="7">
                    <c:v>1928865.9840800003</c:v>
                  </c:pt>
                  <c:pt idx="8">
                    <c:v>2027361.7884</c:v>
                  </c:pt>
                  <c:pt idx="9">
                    <c:v>2027799.1904799999</c:v>
                  </c:pt>
                  <c:pt idx="10">
                    <c:v>2048957.17236</c:v>
                  </c:pt>
                  <c:pt idx="11">
                    <c:v>2049176.6646</c:v>
                  </c:pt>
                  <c:pt idx="12">
                    <c:v>1860933.2157600001</c:v>
                  </c:pt>
                  <c:pt idx="13">
                    <c:v>1880665.54284</c:v>
                  </c:pt>
                  <c:pt idx="14">
                    <c:v>1846817.6320000002</c:v>
                  </c:pt>
                </c:numCache>
              </c:numRef>
            </c:plus>
            <c:minus>
              <c:numRef>
                <c:f>Nebraska!$I$13:$I$27</c:f>
                <c:numCache>
                  <c:formatCode>General</c:formatCode>
                  <c:ptCount val="15"/>
                  <c:pt idx="0">
                    <c:v>1730582.6694</c:v>
                  </c:pt>
                  <c:pt idx="1">
                    <c:v>1824621.3398199999</c:v>
                  </c:pt>
                  <c:pt idx="2">
                    <c:v>1841791.1769599998</c:v>
                  </c:pt>
                  <c:pt idx="3">
                    <c:v>2008166.2238400001</c:v>
                  </c:pt>
                  <c:pt idx="4">
                    <c:v>1846726.5773000002</c:v>
                  </c:pt>
                  <c:pt idx="5">
                    <c:v>1902525.3226399999</c:v>
                  </c:pt>
                  <c:pt idx="6">
                    <c:v>1895834.5983800001</c:v>
                  </c:pt>
                  <c:pt idx="7">
                    <c:v>1928865.9840800003</c:v>
                  </c:pt>
                  <c:pt idx="8">
                    <c:v>2027361.7884</c:v>
                  </c:pt>
                  <c:pt idx="9">
                    <c:v>2027799.1904799999</c:v>
                  </c:pt>
                  <c:pt idx="10">
                    <c:v>2048957.17236</c:v>
                  </c:pt>
                  <c:pt idx="11">
                    <c:v>2049176.6646</c:v>
                  </c:pt>
                  <c:pt idx="12">
                    <c:v>1860933.2157600001</c:v>
                  </c:pt>
                  <c:pt idx="13">
                    <c:v>1880665.54284</c:v>
                  </c:pt>
                  <c:pt idx="14">
                    <c:v>1846817.6320000002</c:v>
                  </c:pt>
                </c:numCache>
              </c:numRef>
            </c:minus>
            <c:spPr>
              <a:noFill/>
              <a:ln w="9525" cap="flat" cmpd="sng" algn="ctr">
                <a:solidFill>
                  <a:schemeClr val="tx1">
                    <a:lumMod val="65000"/>
                    <a:lumOff val="35000"/>
                  </a:schemeClr>
                </a:solidFill>
                <a:round/>
              </a:ln>
              <a:effectLst/>
            </c:spPr>
          </c:errBars>
          <c:cat>
            <c:numRef>
              <c:f>Nebraska!$A$13:$A$27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Nebraska!$D$13:$D$27</c:f>
              <c:numCache>
                <c:formatCode>#,##0</c:formatCode>
                <c:ptCount val="15"/>
                <c:pt idx="0">
                  <c:v>1954798</c:v>
                </c:pt>
                <c:pt idx="1">
                  <c:v>2218061</c:v>
                </c:pt>
                <c:pt idx="2">
                  <c:v>2254224</c:v>
                </c:pt>
                <c:pt idx="3">
                  <c:v>2463524</c:v>
                </c:pt>
                <c:pt idx="4">
                  <c:v>2121845</c:v>
                </c:pt>
                <c:pt idx="5">
                  <c:v>2169653</c:v>
                </c:pt>
                <c:pt idx="6">
                  <c:v>2157643</c:v>
                </c:pt>
                <c:pt idx="7">
                  <c:v>2190748</c:v>
                </c:pt>
                <c:pt idx="8">
                  <c:v>2375295</c:v>
                </c:pt>
                <c:pt idx="9">
                  <c:v>2311778</c:v>
                </c:pt>
                <c:pt idx="10">
                  <c:v>2335473</c:v>
                </c:pt>
                <c:pt idx="11">
                  <c:v>2337855</c:v>
                </c:pt>
                <c:pt idx="12">
                  <c:v>2125372</c:v>
                </c:pt>
                <c:pt idx="13">
                  <c:v>2151742</c:v>
                </c:pt>
                <c:pt idx="14">
                  <c:v>2108480</c:v>
                </c:pt>
              </c:numCache>
            </c:numRef>
          </c:val>
          <c:extLst>
            <c:ext xmlns:c16="http://schemas.microsoft.com/office/drawing/2014/chart" uri="{C3380CC4-5D6E-409C-BE32-E72D297353CC}">
              <c16:uniqueId val="{00000001-6730-458D-ADEC-F33FB6A3131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NE-05: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Nebraska!$J$6:$J$12</c:f>
                <c:numCache>
                  <c:formatCode>General</c:formatCode>
                  <c:ptCount val="7"/>
                  <c:pt idx="0">
                    <c:v>3451025.3332799999</c:v>
                  </c:pt>
                  <c:pt idx="1">
                    <c:v>2840725.9928400004</c:v>
                  </c:pt>
                  <c:pt idx="2">
                    <c:v>2654128.8824</c:v>
                  </c:pt>
                  <c:pt idx="3">
                    <c:v>2767596.2548000002</c:v>
                  </c:pt>
                  <c:pt idx="4">
                    <c:v>2766303.5224800003</c:v>
                  </c:pt>
                  <c:pt idx="5">
                    <c:v>3235520.0702999998</c:v>
                  </c:pt>
                  <c:pt idx="6">
                    <c:v>2690901.7881199997</c:v>
                  </c:pt>
                </c:numCache>
              </c:numRef>
            </c:plus>
            <c:minus>
              <c:numRef>
                <c:f>Nebraska!$J$6:$J$12</c:f>
                <c:numCache>
                  <c:formatCode>General</c:formatCode>
                  <c:ptCount val="7"/>
                  <c:pt idx="0">
                    <c:v>3451025.3332799999</c:v>
                  </c:pt>
                  <c:pt idx="1">
                    <c:v>2840725.9928400004</c:v>
                  </c:pt>
                  <c:pt idx="2">
                    <c:v>2654128.8824</c:v>
                  </c:pt>
                  <c:pt idx="3">
                    <c:v>2767596.2548000002</c:v>
                  </c:pt>
                  <c:pt idx="4">
                    <c:v>2766303.5224800003</c:v>
                  </c:pt>
                  <c:pt idx="5">
                    <c:v>3235520.0702999998</c:v>
                  </c:pt>
                  <c:pt idx="6">
                    <c:v>2690901.7881199997</c:v>
                  </c:pt>
                </c:numCache>
              </c:numRef>
            </c:minus>
            <c:spPr>
              <a:noFill/>
              <a:ln w="9525" cap="flat" cmpd="sng" algn="ctr">
                <a:solidFill>
                  <a:schemeClr val="tx1">
                    <a:lumMod val="65000"/>
                    <a:lumOff val="35000"/>
                  </a:schemeClr>
                </a:solidFill>
                <a:round/>
              </a:ln>
              <a:effectLst/>
            </c:spPr>
          </c:errBars>
          <c:cat>
            <c:numRef>
              <c:f>Nebraska!$A$6:$A$12</c:f>
              <c:numCache>
                <c:formatCode>General</c:formatCode>
                <c:ptCount val="7"/>
                <c:pt idx="0">
                  <c:v>2003</c:v>
                </c:pt>
                <c:pt idx="1">
                  <c:v>2004</c:v>
                </c:pt>
                <c:pt idx="2">
                  <c:v>2005</c:v>
                </c:pt>
                <c:pt idx="3">
                  <c:v>2006</c:v>
                </c:pt>
                <c:pt idx="4">
                  <c:v>2007</c:v>
                </c:pt>
                <c:pt idx="5">
                  <c:v>2008</c:v>
                </c:pt>
                <c:pt idx="6">
                  <c:v>2009</c:v>
                </c:pt>
              </c:numCache>
            </c:numRef>
          </c:cat>
          <c:val>
            <c:numRef>
              <c:f>Nebraska!$E$6:$E$12</c:f>
              <c:numCache>
                <c:formatCode>#,##0</c:formatCode>
                <c:ptCount val="7"/>
                <c:pt idx="0">
                  <c:v>4258212</c:v>
                </c:pt>
                <c:pt idx="1">
                  <c:v>3390778</c:v>
                </c:pt>
                <c:pt idx="2">
                  <c:v>4349890</c:v>
                </c:pt>
                <c:pt idx="3">
                  <c:v>4760555</c:v>
                </c:pt>
                <c:pt idx="4">
                  <c:v>4464228</c:v>
                </c:pt>
                <c:pt idx="5">
                  <c:v>5483003</c:v>
                </c:pt>
                <c:pt idx="6">
                  <c:v>4426699</c:v>
                </c:pt>
              </c:numCache>
            </c:numRef>
          </c:val>
          <c:extLst>
            <c:ext xmlns:c16="http://schemas.microsoft.com/office/drawing/2014/chart" uri="{C3380CC4-5D6E-409C-BE32-E72D297353CC}">
              <c16:uniqueId val="{00000001-02B0-46CF-BDEB-7AF1B4CF35A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NE-10: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Nebraska!$J$13:$J$27</c:f>
                <c:numCache>
                  <c:formatCode>General</c:formatCode>
                  <c:ptCount val="15"/>
                  <c:pt idx="0">
                    <c:v>2708967.0342000001</c:v>
                  </c:pt>
                  <c:pt idx="1">
                    <c:v>2844280.6802000003</c:v>
                  </c:pt>
                  <c:pt idx="2">
                    <c:v>2850024.5783999995</c:v>
                  </c:pt>
                  <c:pt idx="3">
                    <c:v>3319482.9016000004</c:v>
                  </c:pt>
                  <c:pt idx="4">
                    <c:v>3036048.5037199999</c:v>
                  </c:pt>
                  <c:pt idx="5">
                    <c:v>3064460.8716799999</c:v>
                  </c:pt>
                  <c:pt idx="6">
                    <c:v>2912549.4415199999</c:v>
                  </c:pt>
                  <c:pt idx="7">
                    <c:v>2876136.2791599999</c:v>
                  </c:pt>
                  <c:pt idx="8">
                    <c:v>2914379.2539600004</c:v>
                  </c:pt>
                  <c:pt idx="9">
                    <c:v>2850388.2381199999</c:v>
                  </c:pt>
                  <c:pt idx="10">
                    <c:v>2888581.2907999996</c:v>
                  </c:pt>
                  <c:pt idx="11">
                    <c:v>2896151.5226799999</c:v>
                  </c:pt>
                  <c:pt idx="12">
                    <c:v>2736584.0049800002</c:v>
                  </c:pt>
                  <c:pt idx="13">
                    <c:v>2748708.3426999999</c:v>
                  </c:pt>
                  <c:pt idx="14">
                    <c:v>2773531.7514200001</c:v>
                  </c:pt>
                </c:numCache>
              </c:numRef>
            </c:plus>
            <c:minus>
              <c:numRef>
                <c:f>Nebraska!$J$13:$J$27</c:f>
                <c:numCache>
                  <c:formatCode>General</c:formatCode>
                  <c:ptCount val="15"/>
                  <c:pt idx="0">
                    <c:v>2708967.0342000001</c:v>
                  </c:pt>
                  <c:pt idx="1">
                    <c:v>2844280.6802000003</c:v>
                  </c:pt>
                  <c:pt idx="2">
                    <c:v>2850024.5783999995</c:v>
                  </c:pt>
                  <c:pt idx="3">
                    <c:v>3319482.9016000004</c:v>
                  </c:pt>
                  <c:pt idx="4">
                    <c:v>3036048.5037199999</c:v>
                  </c:pt>
                  <c:pt idx="5">
                    <c:v>3064460.8716799999</c:v>
                  </c:pt>
                  <c:pt idx="6">
                    <c:v>2912549.4415199999</c:v>
                  </c:pt>
                  <c:pt idx="7">
                    <c:v>2876136.2791599999</c:v>
                  </c:pt>
                  <c:pt idx="8">
                    <c:v>2914379.2539600004</c:v>
                  </c:pt>
                  <c:pt idx="9">
                    <c:v>2850388.2381199999</c:v>
                  </c:pt>
                  <c:pt idx="10">
                    <c:v>2888581.2907999996</c:v>
                  </c:pt>
                  <c:pt idx="11">
                    <c:v>2896151.5226799999</c:v>
                  </c:pt>
                  <c:pt idx="12">
                    <c:v>2736584.0049800002</c:v>
                  </c:pt>
                  <c:pt idx="13">
                    <c:v>2748708.3426999999</c:v>
                  </c:pt>
                  <c:pt idx="14">
                    <c:v>2773531.7514200001</c:v>
                  </c:pt>
                </c:numCache>
              </c:numRef>
            </c:minus>
            <c:spPr>
              <a:noFill/>
              <a:ln w="9525" cap="flat" cmpd="sng" algn="ctr">
                <a:solidFill>
                  <a:schemeClr val="tx1">
                    <a:lumMod val="65000"/>
                    <a:lumOff val="35000"/>
                  </a:schemeClr>
                </a:solidFill>
                <a:round/>
              </a:ln>
              <a:effectLst/>
            </c:spPr>
          </c:errBars>
          <c:cat>
            <c:numRef>
              <c:f>Nebraska!$A$13:$A$27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Nebraska!$E$13:$E$27</c:f>
              <c:numCache>
                <c:formatCode>#,##0</c:formatCode>
                <c:ptCount val="15"/>
                <c:pt idx="0">
                  <c:v>4474673</c:v>
                </c:pt>
                <c:pt idx="1">
                  <c:v>5112854</c:v>
                </c:pt>
                <c:pt idx="2">
                  <c:v>5122995</c:v>
                </c:pt>
                <c:pt idx="3">
                  <c:v>5326513</c:v>
                </c:pt>
                <c:pt idx="4">
                  <c:v>5576666</c:v>
                </c:pt>
                <c:pt idx="5">
                  <c:v>5741056</c:v>
                </c:pt>
                <c:pt idx="6">
                  <c:v>5043201</c:v>
                </c:pt>
                <c:pt idx="7">
                  <c:v>4891721</c:v>
                </c:pt>
                <c:pt idx="8">
                  <c:v>5119053</c:v>
                </c:pt>
                <c:pt idx="9">
                  <c:v>4688447</c:v>
                </c:pt>
                <c:pt idx="10">
                  <c:v>4840765</c:v>
                </c:pt>
                <c:pt idx="11">
                  <c:v>4866173</c:v>
                </c:pt>
                <c:pt idx="12">
                  <c:v>4763087</c:v>
                </c:pt>
                <c:pt idx="13">
                  <c:v>4786189</c:v>
                </c:pt>
                <c:pt idx="14">
                  <c:v>4860899</c:v>
                </c:pt>
              </c:numCache>
            </c:numRef>
          </c:val>
          <c:extLst>
            <c:ext xmlns:c16="http://schemas.microsoft.com/office/drawing/2014/chart" uri="{C3380CC4-5D6E-409C-BE32-E72D297353CC}">
              <c16:uniqueId val="{00000001-D4BF-43F5-A6CE-9D4CBE27C97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Nebraska!$H$6:$H$12</c:f>
                <c:numCache>
                  <c:formatCode>General</c:formatCode>
                  <c:ptCount val="7"/>
                  <c:pt idx="0">
                    <c:v>2247069.3957600002</c:v>
                  </c:pt>
                  <c:pt idx="1">
                    <c:v>2075470.5004800002</c:v>
                  </c:pt>
                  <c:pt idx="2">
                    <c:v>1559008.1433000001</c:v>
                  </c:pt>
                  <c:pt idx="3">
                    <c:v>877998.27422000002</c:v>
                  </c:pt>
                  <c:pt idx="4">
                    <c:v>950431.66431999998</c:v>
                  </c:pt>
                  <c:pt idx="5">
                    <c:v>961102.83944000001</c:v>
                  </c:pt>
                  <c:pt idx="6">
                    <c:v>1647974.5793999999</c:v>
                  </c:pt>
                </c:numCache>
              </c:numRef>
            </c:plus>
            <c:minus>
              <c:numRef>
                <c:f>Nebraska!$H$6:$H$12</c:f>
                <c:numCache>
                  <c:formatCode>General</c:formatCode>
                  <c:ptCount val="7"/>
                  <c:pt idx="0">
                    <c:v>2247069.3957600002</c:v>
                  </c:pt>
                  <c:pt idx="1">
                    <c:v>2075470.5004800002</c:v>
                  </c:pt>
                  <c:pt idx="2">
                    <c:v>1559008.1433000001</c:v>
                  </c:pt>
                  <c:pt idx="3">
                    <c:v>877998.27422000002</c:v>
                  </c:pt>
                  <c:pt idx="4">
                    <c:v>950431.66431999998</c:v>
                  </c:pt>
                  <c:pt idx="5">
                    <c:v>961102.83944000001</c:v>
                  </c:pt>
                  <c:pt idx="6">
                    <c:v>1647974.5793999999</c:v>
                  </c:pt>
                </c:numCache>
              </c:numRef>
            </c:minus>
            <c:spPr>
              <a:noFill/>
              <a:ln w="9525" cap="flat" cmpd="sng" algn="ctr">
                <a:solidFill>
                  <a:schemeClr val="tx1">
                    <a:lumMod val="65000"/>
                    <a:lumOff val="35000"/>
                  </a:schemeClr>
                </a:solidFill>
                <a:round/>
              </a:ln>
              <a:effectLst/>
            </c:spPr>
          </c:errBars>
          <c:cat>
            <c:numRef>
              <c:f>Nebraska!$A$6:$A$12</c:f>
              <c:numCache>
                <c:formatCode>General</c:formatCode>
                <c:ptCount val="7"/>
                <c:pt idx="0">
                  <c:v>2003</c:v>
                </c:pt>
                <c:pt idx="1">
                  <c:v>2004</c:v>
                </c:pt>
                <c:pt idx="2">
                  <c:v>2005</c:v>
                </c:pt>
                <c:pt idx="3">
                  <c:v>2006</c:v>
                </c:pt>
                <c:pt idx="4">
                  <c:v>2007</c:v>
                </c:pt>
                <c:pt idx="5">
                  <c:v>2008</c:v>
                </c:pt>
                <c:pt idx="6">
                  <c:v>2009</c:v>
                </c:pt>
              </c:numCache>
            </c:numRef>
          </c:cat>
          <c:val>
            <c:numRef>
              <c:f>Nebraska!$C$6:$C$12</c:f>
              <c:numCache>
                <c:formatCode>#,##0</c:formatCode>
                <c:ptCount val="7"/>
                <c:pt idx="0">
                  <c:v>2671076</c:v>
                </c:pt>
                <c:pt idx="1">
                  <c:v>2763462</c:v>
                </c:pt>
                <c:pt idx="2">
                  <c:v>2279985</c:v>
                </c:pt>
                <c:pt idx="3">
                  <c:v>1569143</c:v>
                </c:pt>
                <c:pt idx="4">
                  <c:v>1664912</c:v>
                </c:pt>
                <c:pt idx="5">
                  <c:v>1698902</c:v>
                </c:pt>
                <c:pt idx="6">
                  <c:v>2483610</c:v>
                </c:pt>
              </c:numCache>
            </c:numRef>
          </c:val>
          <c:extLst>
            <c:ext xmlns:c16="http://schemas.microsoft.com/office/drawing/2014/chart" uri="{C3380CC4-5D6E-409C-BE32-E72D297353CC}">
              <c16:uniqueId val="{00000001-82EA-405A-933C-80E5F015CA5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NE-08: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Nebraska!$H$13:$H$27</c:f>
                <c:numCache>
                  <c:formatCode>General</c:formatCode>
                  <c:ptCount val="15"/>
                  <c:pt idx="0">
                    <c:v>1643042.2683400002</c:v>
                  </c:pt>
                  <c:pt idx="1">
                    <c:v>1596151.5743799999</c:v>
                  </c:pt>
                  <c:pt idx="2">
                    <c:v>1585639.24704</c:v>
                  </c:pt>
                  <c:pt idx="3">
                    <c:v>1585639.24704</c:v>
                  </c:pt>
                  <c:pt idx="4">
                    <c:v>1569322.1923200001</c:v>
                  </c:pt>
                  <c:pt idx="5">
                    <c:v>1581776.9598400004</c:v>
                  </c:pt>
                  <c:pt idx="6">
                    <c:v>1581776.9598400004</c:v>
                  </c:pt>
                  <c:pt idx="7">
                    <c:v>1533560.5349999999</c:v>
                  </c:pt>
                  <c:pt idx="8">
                    <c:v>1425081.2504400001</c:v>
                  </c:pt>
                  <c:pt idx="9">
                    <c:v>1403661.3515000001</c:v>
                  </c:pt>
                  <c:pt idx="10">
                    <c:v>1403661.3515000001</c:v>
                  </c:pt>
                  <c:pt idx="11">
                    <c:v>1403661.3515000001</c:v>
                  </c:pt>
                  <c:pt idx="12">
                    <c:v>1346301.6247</c:v>
                  </c:pt>
                  <c:pt idx="13">
                    <c:v>1346301.6247</c:v>
                  </c:pt>
                  <c:pt idx="14">
                    <c:v>1330322.6695000001</c:v>
                  </c:pt>
                </c:numCache>
              </c:numRef>
            </c:plus>
            <c:minus>
              <c:numRef>
                <c:f>Nebraska!$H$13:$H$27</c:f>
                <c:numCache>
                  <c:formatCode>General</c:formatCode>
                  <c:ptCount val="15"/>
                  <c:pt idx="0">
                    <c:v>1643042.2683400002</c:v>
                  </c:pt>
                  <c:pt idx="1">
                    <c:v>1596151.5743799999</c:v>
                  </c:pt>
                  <c:pt idx="2">
                    <c:v>1585639.24704</c:v>
                  </c:pt>
                  <c:pt idx="3">
                    <c:v>1585639.24704</c:v>
                  </c:pt>
                  <c:pt idx="4">
                    <c:v>1569322.1923200001</c:v>
                  </c:pt>
                  <c:pt idx="5">
                    <c:v>1581776.9598400004</c:v>
                  </c:pt>
                  <c:pt idx="6">
                    <c:v>1581776.9598400004</c:v>
                  </c:pt>
                  <c:pt idx="7">
                    <c:v>1533560.5349999999</c:v>
                  </c:pt>
                  <c:pt idx="8">
                    <c:v>1425081.2504400001</c:v>
                  </c:pt>
                  <c:pt idx="9">
                    <c:v>1403661.3515000001</c:v>
                  </c:pt>
                  <c:pt idx="10">
                    <c:v>1403661.3515000001</c:v>
                  </c:pt>
                  <c:pt idx="11">
                    <c:v>1403661.3515000001</c:v>
                  </c:pt>
                  <c:pt idx="12">
                    <c:v>1346301.6247</c:v>
                  </c:pt>
                  <c:pt idx="13">
                    <c:v>1346301.6247</c:v>
                  </c:pt>
                  <c:pt idx="14">
                    <c:v>1330322.6695000001</c:v>
                  </c:pt>
                </c:numCache>
              </c:numRef>
            </c:minus>
            <c:spPr>
              <a:noFill/>
              <a:ln w="9525" cap="flat" cmpd="sng" algn="ctr">
                <a:solidFill>
                  <a:schemeClr val="tx1">
                    <a:lumMod val="65000"/>
                    <a:lumOff val="35000"/>
                  </a:schemeClr>
                </a:solidFill>
                <a:round/>
              </a:ln>
              <a:effectLst/>
            </c:spPr>
          </c:errBars>
          <c:cat>
            <c:numRef>
              <c:f>Nebraska!$A$13:$A$27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Nebraska!$C$13:$C$27</c:f>
              <c:numCache>
                <c:formatCode>#,##0</c:formatCode>
                <c:ptCount val="15"/>
                <c:pt idx="0">
                  <c:v>2420011</c:v>
                </c:pt>
                <c:pt idx="1">
                  <c:v>2362499</c:v>
                </c:pt>
                <c:pt idx="2">
                  <c:v>2357898</c:v>
                </c:pt>
                <c:pt idx="3">
                  <c:v>2357898</c:v>
                </c:pt>
                <c:pt idx="4">
                  <c:v>2333634</c:v>
                </c:pt>
                <c:pt idx="5">
                  <c:v>2347268</c:v>
                </c:pt>
                <c:pt idx="6">
                  <c:v>2347268</c:v>
                </c:pt>
                <c:pt idx="7">
                  <c:v>2275650</c:v>
                </c:pt>
                <c:pt idx="8">
                  <c:v>2118198</c:v>
                </c:pt>
                <c:pt idx="9">
                  <c:v>2076115</c:v>
                </c:pt>
                <c:pt idx="10">
                  <c:v>2076115</c:v>
                </c:pt>
                <c:pt idx="11">
                  <c:v>2076115</c:v>
                </c:pt>
                <c:pt idx="12">
                  <c:v>2019715</c:v>
                </c:pt>
                <c:pt idx="13">
                  <c:v>2019715</c:v>
                </c:pt>
                <c:pt idx="14">
                  <c:v>1995983</c:v>
                </c:pt>
              </c:numCache>
            </c:numRef>
          </c:val>
          <c:extLst>
            <c:ext xmlns:c16="http://schemas.microsoft.com/office/drawing/2014/chart" uri="{C3380CC4-5D6E-409C-BE32-E72D297353CC}">
              <c16:uniqueId val="{00000001-06A1-4751-8166-8EAD475FA52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NV-01: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Nevada!$G$6:$G$8</c:f>
                <c:numCache>
                  <c:formatCode>General</c:formatCode>
                  <c:ptCount val="3"/>
                  <c:pt idx="0">
                    <c:v>38410593.892719999</c:v>
                  </c:pt>
                  <c:pt idx="1">
                    <c:v>17384066.474280003</c:v>
                  </c:pt>
                  <c:pt idx="2">
                    <c:v>16457864.023159999</c:v>
                  </c:pt>
                </c:numCache>
              </c:numRef>
            </c:plus>
            <c:minus>
              <c:numRef>
                <c:f>Nevada!$G$6:$G$8</c:f>
                <c:numCache>
                  <c:formatCode>General</c:formatCode>
                  <c:ptCount val="3"/>
                  <c:pt idx="0">
                    <c:v>38410593.892719999</c:v>
                  </c:pt>
                  <c:pt idx="1">
                    <c:v>17384066.474280003</c:v>
                  </c:pt>
                  <c:pt idx="2">
                    <c:v>16457864.023159999</c:v>
                  </c:pt>
                </c:numCache>
              </c:numRef>
            </c:minus>
            <c:spPr>
              <a:noFill/>
              <a:ln w="9525" cap="flat" cmpd="sng" algn="ctr">
                <a:solidFill>
                  <a:schemeClr val="tx1">
                    <a:lumMod val="65000"/>
                    <a:lumOff val="35000"/>
                  </a:schemeClr>
                </a:solidFill>
                <a:round/>
              </a:ln>
              <a:effectLst/>
            </c:spPr>
          </c:errBars>
          <c:cat>
            <c:numRef>
              <c:f>Nevada!$A$6:$A$8</c:f>
              <c:numCache>
                <c:formatCode>General</c:formatCode>
                <c:ptCount val="3"/>
                <c:pt idx="0">
                  <c:v>2005</c:v>
                </c:pt>
                <c:pt idx="1">
                  <c:v>2012</c:v>
                </c:pt>
                <c:pt idx="2">
                  <c:v>2013</c:v>
                </c:pt>
              </c:numCache>
            </c:numRef>
          </c:cat>
          <c:val>
            <c:numRef>
              <c:f>Nevada!$B$6:$B$8</c:f>
              <c:numCache>
                <c:formatCode>#,##0</c:formatCode>
                <c:ptCount val="3"/>
                <c:pt idx="0">
                  <c:v>377166083</c:v>
                </c:pt>
                <c:pt idx="1">
                  <c:v>355939117</c:v>
                </c:pt>
                <c:pt idx="2">
                  <c:v>355001381</c:v>
                </c:pt>
              </c:numCache>
            </c:numRef>
          </c:val>
          <c:extLst>
            <c:ext xmlns:c16="http://schemas.microsoft.com/office/drawing/2014/chart" uri="{C3380CC4-5D6E-409C-BE32-E72D297353CC}">
              <c16:uniqueId val="{00000001-AE34-46FE-9663-15CBB4201AD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AR-07: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Arkansas!$K$11:$K$25</c:f>
                <c:numCache>
                  <c:formatCode>General</c:formatCode>
                  <c:ptCount val="15"/>
                  <c:pt idx="0">
                    <c:v>21127351.891520001</c:v>
                  </c:pt>
                  <c:pt idx="1">
                    <c:v>21296740.707200002</c:v>
                  </c:pt>
                  <c:pt idx="2">
                    <c:v>21399113.043360002</c:v>
                  </c:pt>
                  <c:pt idx="3">
                    <c:v>21430197.434280001</c:v>
                  </c:pt>
                  <c:pt idx="4">
                    <c:v>17114108.437520001</c:v>
                  </c:pt>
                  <c:pt idx="5">
                    <c:v>17133784.029719997</c:v>
                  </c:pt>
                  <c:pt idx="6">
                    <c:v>17207104.87968</c:v>
                  </c:pt>
                  <c:pt idx="7">
                    <c:v>17359047.5975</c:v>
                  </c:pt>
                  <c:pt idx="8">
                    <c:v>17625978.1404</c:v>
                  </c:pt>
                  <c:pt idx="9">
                    <c:v>17961762.626279999</c:v>
                  </c:pt>
                  <c:pt idx="10">
                    <c:v>18339686.608200002</c:v>
                  </c:pt>
                  <c:pt idx="11">
                    <c:v>18752638.612799998</c:v>
                  </c:pt>
                  <c:pt idx="12">
                    <c:v>19059569.903560001</c:v>
                  </c:pt>
                  <c:pt idx="13">
                    <c:v>19361404.202399999</c:v>
                  </c:pt>
                  <c:pt idx="14">
                    <c:v>19652374.723159999</c:v>
                  </c:pt>
                </c:numCache>
              </c:numRef>
            </c:plus>
            <c:minus>
              <c:numRef>
                <c:f>Arkansas!$K$11:$K$25</c:f>
                <c:numCache>
                  <c:formatCode>General</c:formatCode>
                  <c:ptCount val="15"/>
                  <c:pt idx="0">
                    <c:v>21127351.891520001</c:v>
                  </c:pt>
                  <c:pt idx="1">
                    <c:v>21296740.707200002</c:v>
                  </c:pt>
                  <c:pt idx="2">
                    <c:v>21399113.043360002</c:v>
                  </c:pt>
                  <c:pt idx="3">
                    <c:v>21430197.434280001</c:v>
                  </c:pt>
                  <c:pt idx="4">
                    <c:v>17114108.437520001</c:v>
                  </c:pt>
                  <c:pt idx="5">
                    <c:v>17133784.029719997</c:v>
                  </c:pt>
                  <c:pt idx="6">
                    <c:v>17207104.87968</c:v>
                  </c:pt>
                  <c:pt idx="7">
                    <c:v>17359047.5975</c:v>
                  </c:pt>
                  <c:pt idx="8">
                    <c:v>17625978.1404</c:v>
                  </c:pt>
                  <c:pt idx="9">
                    <c:v>17961762.626279999</c:v>
                  </c:pt>
                  <c:pt idx="10">
                    <c:v>18339686.608200002</c:v>
                  </c:pt>
                  <c:pt idx="11">
                    <c:v>18752638.612799998</c:v>
                  </c:pt>
                  <c:pt idx="12">
                    <c:v>19059569.903560001</c:v>
                  </c:pt>
                  <c:pt idx="13">
                    <c:v>19361404.202399999</c:v>
                  </c:pt>
                  <c:pt idx="14">
                    <c:v>19652374.723159999</c:v>
                  </c:pt>
                </c:numCache>
              </c:numRef>
            </c:minus>
            <c:spPr>
              <a:noFill/>
              <a:ln w="9525" cap="flat" cmpd="sng" algn="ctr">
                <a:solidFill>
                  <a:schemeClr val="tx1">
                    <a:lumMod val="65000"/>
                    <a:lumOff val="35000"/>
                  </a:schemeClr>
                </a:solidFill>
                <a:round/>
              </a:ln>
              <a:effectLst/>
            </c:spPr>
          </c:errBars>
          <c:cat>
            <c:numRef>
              <c:f>Arkansas!$A$11:$A$25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Arkansas!$F$11:$F$25</c:f>
              <c:numCache>
                <c:formatCode>#,##0</c:formatCode>
                <c:ptCount val="15"/>
                <c:pt idx="0">
                  <c:v>940665712</c:v>
                </c:pt>
                <c:pt idx="1">
                  <c:v>950747353</c:v>
                </c:pt>
                <c:pt idx="2">
                  <c:v>965663946</c:v>
                </c:pt>
                <c:pt idx="3">
                  <c:v>972332007</c:v>
                </c:pt>
                <c:pt idx="4">
                  <c:v>974607542</c:v>
                </c:pt>
                <c:pt idx="5">
                  <c:v>981316382</c:v>
                </c:pt>
                <c:pt idx="6">
                  <c:v>986645922</c:v>
                </c:pt>
                <c:pt idx="7">
                  <c:v>991945577</c:v>
                </c:pt>
                <c:pt idx="8">
                  <c:v>999205110</c:v>
                </c:pt>
                <c:pt idx="9">
                  <c:v>1007955254</c:v>
                </c:pt>
                <c:pt idx="10">
                  <c:v>1012123985</c:v>
                </c:pt>
                <c:pt idx="11">
                  <c:v>1019165142</c:v>
                </c:pt>
                <c:pt idx="12">
                  <c:v>1025811082</c:v>
                </c:pt>
                <c:pt idx="13">
                  <c:v>1034263045</c:v>
                </c:pt>
                <c:pt idx="14">
                  <c:v>1042013506</c:v>
                </c:pt>
              </c:numCache>
            </c:numRef>
          </c:val>
          <c:extLst>
            <c:ext xmlns:c16="http://schemas.microsoft.com/office/drawing/2014/chart" uri="{C3380CC4-5D6E-409C-BE32-E72D297353CC}">
              <c16:uniqueId val="{00000001-F254-4328-B381-8A52096B70F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NV-02: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Nevada!$K$6:$K$8</c:f>
                <c:numCache>
                  <c:formatCode>General</c:formatCode>
                  <c:ptCount val="3"/>
                  <c:pt idx="0">
                    <c:v>7599114.2417400004</c:v>
                  </c:pt>
                  <c:pt idx="1">
                    <c:v>4688493.2727999995</c:v>
                  </c:pt>
                  <c:pt idx="2">
                    <c:v>4466624.6074400004</c:v>
                  </c:pt>
                </c:numCache>
              </c:numRef>
            </c:plus>
            <c:minus>
              <c:numRef>
                <c:f>Nevada!$K$6:$K$8</c:f>
                <c:numCache>
                  <c:formatCode>General</c:formatCode>
                  <c:ptCount val="3"/>
                  <c:pt idx="0">
                    <c:v>7599114.2417400004</c:v>
                  </c:pt>
                  <c:pt idx="1">
                    <c:v>4688493.2727999995</c:v>
                  </c:pt>
                  <c:pt idx="2">
                    <c:v>4466624.6074400004</c:v>
                  </c:pt>
                </c:numCache>
              </c:numRef>
            </c:minus>
            <c:spPr>
              <a:noFill/>
              <a:ln w="9525" cap="flat" cmpd="sng" algn="ctr">
                <a:solidFill>
                  <a:schemeClr val="tx1">
                    <a:lumMod val="65000"/>
                    <a:lumOff val="35000"/>
                  </a:schemeClr>
                </a:solidFill>
                <a:round/>
              </a:ln>
              <a:effectLst/>
            </c:spPr>
          </c:errBars>
          <c:cat>
            <c:numRef>
              <c:f>Nevada!$A$6:$A$8</c:f>
              <c:numCache>
                <c:formatCode>General</c:formatCode>
                <c:ptCount val="3"/>
                <c:pt idx="0">
                  <c:v>2005</c:v>
                </c:pt>
                <c:pt idx="1">
                  <c:v>2012</c:v>
                </c:pt>
                <c:pt idx="2">
                  <c:v>2013</c:v>
                </c:pt>
              </c:numCache>
            </c:numRef>
          </c:cat>
          <c:val>
            <c:numRef>
              <c:f>Nevada!$F$6:$F$8</c:f>
              <c:numCache>
                <c:formatCode>#,##0</c:formatCode>
                <c:ptCount val="3"/>
                <c:pt idx="0">
                  <c:v>10170393</c:v>
                </c:pt>
                <c:pt idx="1">
                  <c:v>15860938</c:v>
                </c:pt>
                <c:pt idx="2">
                  <c:v>16004818</c:v>
                </c:pt>
              </c:numCache>
            </c:numRef>
          </c:val>
          <c:extLst>
            <c:ext xmlns:c16="http://schemas.microsoft.com/office/drawing/2014/chart" uri="{C3380CC4-5D6E-409C-BE32-E72D297353CC}">
              <c16:uniqueId val="{00000001-FF8C-4594-A23F-36673D4A487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NV-06: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Nevada!$G$9:$G$18</c:f>
                <c:numCache>
                  <c:formatCode>General</c:formatCode>
                  <c:ptCount val="10"/>
                  <c:pt idx="0">
                    <c:v>16477471.760680001</c:v>
                  </c:pt>
                  <c:pt idx="1">
                    <c:v>16427480.190640001</c:v>
                  </c:pt>
                  <c:pt idx="2">
                    <c:v>16398534.53256</c:v>
                  </c:pt>
                  <c:pt idx="3">
                    <c:v>16412881.35984</c:v>
                  </c:pt>
                  <c:pt idx="4">
                    <c:v>16451643.148799999</c:v>
                  </c:pt>
                  <c:pt idx="5">
                    <c:v>15548028.473599998</c:v>
                  </c:pt>
                  <c:pt idx="6">
                    <c:v>15601581.460800001</c:v>
                  </c:pt>
                  <c:pt idx="7">
                    <c:v>15605243.059840001</c:v>
                  </c:pt>
                  <c:pt idx="8">
                    <c:v>15596972.3574</c:v>
                  </c:pt>
                  <c:pt idx="9">
                    <c:v>15591978.9168</c:v>
                  </c:pt>
                </c:numCache>
              </c:numRef>
            </c:plus>
            <c:minus>
              <c:numRef>
                <c:f>Nevada!$G$9:$G$18</c:f>
                <c:numCache>
                  <c:formatCode>General</c:formatCode>
                  <c:ptCount val="10"/>
                  <c:pt idx="0">
                    <c:v>16477471.760680001</c:v>
                  </c:pt>
                  <c:pt idx="1">
                    <c:v>16427480.190640001</c:v>
                  </c:pt>
                  <c:pt idx="2">
                    <c:v>16398534.53256</c:v>
                  </c:pt>
                  <c:pt idx="3">
                    <c:v>16412881.35984</c:v>
                  </c:pt>
                  <c:pt idx="4">
                    <c:v>16451643.148799999</c:v>
                  </c:pt>
                  <c:pt idx="5">
                    <c:v>15548028.473599998</c:v>
                  </c:pt>
                  <c:pt idx="6">
                    <c:v>15601581.460800001</c:v>
                  </c:pt>
                  <c:pt idx="7">
                    <c:v>15605243.059840001</c:v>
                  </c:pt>
                  <c:pt idx="8">
                    <c:v>15596972.3574</c:v>
                  </c:pt>
                  <c:pt idx="9">
                    <c:v>15591978.9168</c:v>
                  </c:pt>
                </c:numCache>
              </c:numRef>
            </c:minus>
            <c:spPr>
              <a:noFill/>
              <a:ln w="9525" cap="flat" cmpd="sng" algn="ctr">
                <a:solidFill>
                  <a:schemeClr val="tx1">
                    <a:lumMod val="65000"/>
                    <a:lumOff val="35000"/>
                  </a:schemeClr>
                </a:solidFill>
                <a:round/>
              </a:ln>
              <a:effectLst/>
            </c:spPr>
          </c:errBars>
          <c:cat>
            <c:numRef>
              <c:f>Nevada!$A$9:$A$18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Nevada!$B$9:$B$18</c:f>
              <c:numCache>
                <c:formatCode>#,##0</c:formatCode>
                <c:ptCount val="10"/>
                <c:pt idx="0">
                  <c:v>357273889</c:v>
                </c:pt>
                <c:pt idx="1">
                  <c:v>356808866</c:v>
                </c:pt>
                <c:pt idx="2">
                  <c:v>355408204</c:v>
                </c:pt>
                <c:pt idx="3">
                  <c:v>359616156</c:v>
                </c:pt>
                <c:pt idx="4">
                  <c:v>360781648</c:v>
                </c:pt>
                <c:pt idx="5">
                  <c:v>358249504</c:v>
                </c:pt>
                <c:pt idx="6">
                  <c:v>361147719</c:v>
                </c:pt>
                <c:pt idx="7">
                  <c:v>363928243</c:v>
                </c:pt>
                <c:pt idx="8">
                  <c:v>364074985</c:v>
                </c:pt>
                <c:pt idx="9">
                  <c:v>363449392</c:v>
                </c:pt>
              </c:numCache>
            </c:numRef>
          </c:val>
          <c:extLst>
            <c:ext xmlns:c16="http://schemas.microsoft.com/office/drawing/2014/chart" uri="{C3380CC4-5D6E-409C-BE32-E72D297353CC}">
              <c16:uniqueId val="{00000001-ABA1-4399-9E2D-6345A0C9139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NV-07: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Nevada!$K$9:$K$18</c:f>
                <c:numCache>
                  <c:formatCode>General</c:formatCode>
                  <c:ptCount val="10"/>
                  <c:pt idx="0">
                    <c:v>4460127.0132799996</c:v>
                  </c:pt>
                  <c:pt idx="1">
                    <c:v>4424278.8183599999</c:v>
                  </c:pt>
                  <c:pt idx="2">
                    <c:v>4287790.1012800001</c:v>
                  </c:pt>
                  <c:pt idx="3">
                    <c:v>4376209.3651199993</c:v>
                  </c:pt>
                  <c:pt idx="4">
                    <c:v>4164071.9229799998</c:v>
                  </c:pt>
                  <c:pt idx="5">
                    <c:v>3983123.7891199999</c:v>
                  </c:pt>
                  <c:pt idx="6">
                    <c:v>4102829.59772</c:v>
                  </c:pt>
                  <c:pt idx="7">
                    <c:v>3993284.9089799998</c:v>
                  </c:pt>
                  <c:pt idx="8">
                    <c:v>3996295.0635600002</c:v>
                  </c:pt>
                  <c:pt idx="9">
                    <c:v>4007087.2053200002</c:v>
                  </c:pt>
                </c:numCache>
              </c:numRef>
            </c:plus>
            <c:minus>
              <c:numRef>
                <c:f>Nevada!$K$9:$K$18</c:f>
                <c:numCache>
                  <c:formatCode>General</c:formatCode>
                  <c:ptCount val="10"/>
                  <c:pt idx="0">
                    <c:v>4460127.0132799996</c:v>
                  </c:pt>
                  <c:pt idx="1">
                    <c:v>4424278.8183599999</c:v>
                  </c:pt>
                  <c:pt idx="2">
                    <c:v>4287790.1012800001</c:v>
                  </c:pt>
                  <c:pt idx="3">
                    <c:v>4376209.3651199993</c:v>
                  </c:pt>
                  <c:pt idx="4">
                    <c:v>4164071.9229799998</c:v>
                  </c:pt>
                  <c:pt idx="5">
                    <c:v>3983123.7891199999</c:v>
                  </c:pt>
                  <c:pt idx="6">
                    <c:v>4102829.59772</c:v>
                  </c:pt>
                  <c:pt idx="7">
                    <c:v>3993284.9089799998</c:v>
                  </c:pt>
                  <c:pt idx="8">
                    <c:v>3996295.0635600002</c:v>
                  </c:pt>
                  <c:pt idx="9">
                    <c:v>4007087.2053200002</c:v>
                  </c:pt>
                </c:numCache>
              </c:numRef>
            </c:minus>
            <c:spPr>
              <a:noFill/>
              <a:ln w="9525" cap="flat" cmpd="sng" algn="ctr">
                <a:solidFill>
                  <a:schemeClr val="tx1">
                    <a:lumMod val="65000"/>
                    <a:lumOff val="35000"/>
                  </a:schemeClr>
                </a:solidFill>
                <a:round/>
              </a:ln>
              <a:effectLst/>
            </c:spPr>
          </c:errBars>
          <c:cat>
            <c:numRef>
              <c:f>Nevada!$A$9:$A$18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Nevada!$F$9:$F$18</c:f>
              <c:numCache>
                <c:formatCode>#,##0</c:formatCode>
                <c:ptCount val="10"/>
                <c:pt idx="0">
                  <c:v>15967804</c:v>
                </c:pt>
                <c:pt idx="1">
                  <c:v>15580641</c:v>
                </c:pt>
                <c:pt idx="2">
                  <c:v>14433116</c:v>
                </c:pt>
                <c:pt idx="3">
                  <c:v>15096624</c:v>
                </c:pt>
                <c:pt idx="4">
                  <c:v>14059261</c:v>
                </c:pt>
                <c:pt idx="5">
                  <c:v>15788504</c:v>
                </c:pt>
                <c:pt idx="6">
                  <c:v>16408693</c:v>
                </c:pt>
                <c:pt idx="7">
                  <c:v>16527129</c:v>
                </c:pt>
                <c:pt idx="8">
                  <c:v>16482286</c:v>
                </c:pt>
                <c:pt idx="9">
                  <c:v>16548638</c:v>
                </c:pt>
              </c:numCache>
            </c:numRef>
          </c:val>
          <c:extLst>
            <c:ext xmlns:c16="http://schemas.microsoft.com/office/drawing/2014/chart" uri="{C3380CC4-5D6E-409C-BE32-E72D297353CC}">
              <c16:uniqueId val="{00000001-93F0-40A3-9703-D22E83B1207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NV-04: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Nevada!$I$6:$I$8</c:f>
                <c:numCache>
                  <c:formatCode>General</c:formatCode>
                  <c:ptCount val="3"/>
                  <c:pt idx="0">
                    <c:v>34233583.55844</c:v>
                  </c:pt>
                  <c:pt idx="1">
                    <c:v>15422619.812039999</c:v>
                  </c:pt>
                  <c:pt idx="2">
                    <c:v>14566976.47436</c:v>
                  </c:pt>
                </c:numCache>
              </c:numRef>
            </c:plus>
            <c:minus>
              <c:numRef>
                <c:f>Nevada!$I$6:$I$8</c:f>
                <c:numCache>
                  <c:formatCode>General</c:formatCode>
                  <c:ptCount val="3"/>
                  <c:pt idx="0">
                    <c:v>34233583.55844</c:v>
                  </c:pt>
                  <c:pt idx="1">
                    <c:v>15422619.812039999</c:v>
                  </c:pt>
                  <c:pt idx="2">
                    <c:v>14566976.47436</c:v>
                  </c:pt>
                </c:numCache>
              </c:numRef>
            </c:minus>
            <c:spPr>
              <a:noFill/>
              <a:ln w="9525" cap="flat" cmpd="sng" algn="ctr">
                <a:solidFill>
                  <a:schemeClr val="tx1">
                    <a:lumMod val="65000"/>
                    <a:lumOff val="35000"/>
                  </a:schemeClr>
                </a:solidFill>
                <a:round/>
              </a:ln>
              <a:effectLst/>
            </c:spPr>
          </c:errBars>
          <c:cat>
            <c:numRef>
              <c:f>Nevada!$A$6:$A$8</c:f>
              <c:numCache>
                <c:formatCode>General</c:formatCode>
                <c:ptCount val="3"/>
                <c:pt idx="0">
                  <c:v>2005</c:v>
                </c:pt>
                <c:pt idx="1">
                  <c:v>2012</c:v>
                </c:pt>
                <c:pt idx="2">
                  <c:v>2013</c:v>
                </c:pt>
              </c:numCache>
            </c:numRef>
          </c:cat>
          <c:val>
            <c:numRef>
              <c:f>Nevada!$D$6:$D$8</c:f>
              <c:numCache>
                <c:formatCode>#,##0</c:formatCode>
                <c:ptCount val="3"/>
                <c:pt idx="0">
                  <c:v>259581313</c:v>
                </c:pt>
                <c:pt idx="1">
                  <c:v>242952423</c:v>
                </c:pt>
                <c:pt idx="2">
                  <c:v>239352226</c:v>
                </c:pt>
              </c:numCache>
            </c:numRef>
          </c:val>
          <c:extLst>
            <c:ext xmlns:c16="http://schemas.microsoft.com/office/drawing/2014/chart" uri="{C3380CC4-5D6E-409C-BE32-E72D297353CC}">
              <c16:uniqueId val="{00000001-3469-46A3-9238-9B97BD0FAF4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NV-09: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Nevada!$I$9:$I$18</c:f>
                <c:numCache>
                  <c:formatCode>General</c:formatCode>
                  <c:ptCount val="10"/>
                  <c:pt idx="0">
                    <c:v>14671995.489</c:v>
                  </c:pt>
                  <c:pt idx="1">
                    <c:v>14664170.542579999</c:v>
                  </c:pt>
                  <c:pt idx="2">
                    <c:v>14658513.626820002</c:v>
                  </c:pt>
                  <c:pt idx="3">
                    <c:v>14697165.72504</c:v>
                  </c:pt>
                  <c:pt idx="4">
                    <c:v>14675948.695799999</c:v>
                  </c:pt>
                  <c:pt idx="5">
                    <c:v>13968114.182399999</c:v>
                  </c:pt>
                  <c:pt idx="6">
                    <c:v>14082858.743840002</c:v>
                  </c:pt>
                  <c:pt idx="7">
                    <c:v>14114015.531699998</c:v>
                  </c:pt>
                  <c:pt idx="8">
                    <c:v>14102183.562080001</c:v>
                  </c:pt>
                  <c:pt idx="9">
                    <c:v>14103760.822640002</c:v>
                  </c:pt>
                </c:numCache>
              </c:numRef>
            </c:plus>
            <c:minus>
              <c:numRef>
                <c:f>Nevada!$I$9:$I$18</c:f>
                <c:numCache>
                  <c:formatCode>General</c:formatCode>
                  <c:ptCount val="10"/>
                  <c:pt idx="0">
                    <c:v>14671995.489</c:v>
                  </c:pt>
                  <c:pt idx="1">
                    <c:v>14664170.542579999</c:v>
                  </c:pt>
                  <c:pt idx="2">
                    <c:v>14658513.626820002</c:v>
                  </c:pt>
                  <c:pt idx="3">
                    <c:v>14697165.72504</c:v>
                  </c:pt>
                  <c:pt idx="4">
                    <c:v>14675948.695799999</c:v>
                  </c:pt>
                  <c:pt idx="5">
                    <c:v>13968114.182399999</c:v>
                  </c:pt>
                  <c:pt idx="6">
                    <c:v>14082858.743840002</c:v>
                  </c:pt>
                  <c:pt idx="7">
                    <c:v>14114015.531699998</c:v>
                  </c:pt>
                  <c:pt idx="8">
                    <c:v>14102183.562080001</c:v>
                  </c:pt>
                  <c:pt idx="9">
                    <c:v>14103760.822640002</c:v>
                  </c:pt>
                </c:numCache>
              </c:numRef>
            </c:minus>
            <c:spPr>
              <a:noFill/>
              <a:ln w="9525" cap="flat" cmpd="sng" algn="ctr">
                <a:solidFill>
                  <a:schemeClr val="tx1">
                    <a:lumMod val="65000"/>
                    <a:lumOff val="35000"/>
                  </a:schemeClr>
                </a:solidFill>
                <a:round/>
              </a:ln>
              <a:effectLst/>
            </c:spPr>
          </c:errBars>
          <c:cat>
            <c:numRef>
              <c:f>Nevada!$A$9:$A$18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Nevada!$D$9:$D$18</c:f>
              <c:numCache>
                <c:formatCode>#,##0</c:formatCode>
                <c:ptCount val="10"/>
                <c:pt idx="0">
                  <c:v>241713270</c:v>
                </c:pt>
                <c:pt idx="1">
                  <c:v>242062901</c:v>
                </c:pt>
                <c:pt idx="2">
                  <c:v>240856287</c:v>
                </c:pt>
                <c:pt idx="3">
                  <c:v>243250012</c:v>
                </c:pt>
                <c:pt idx="4">
                  <c:v>244192158</c:v>
                </c:pt>
                <c:pt idx="5">
                  <c:v>238526540</c:v>
                </c:pt>
                <c:pt idx="6">
                  <c:v>240814958</c:v>
                </c:pt>
                <c:pt idx="7">
                  <c:v>242926257</c:v>
                </c:pt>
                <c:pt idx="8">
                  <c:v>242639084</c:v>
                </c:pt>
                <c:pt idx="9">
                  <c:v>242666222</c:v>
                </c:pt>
              </c:numCache>
            </c:numRef>
          </c:val>
          <c:extLst>
            <c:ext xmlns:c16="http://schemas.microsoft.com/office/drawing/2014/chart" uri="{C3380CC4-5D6E-409C-BE32-E72D297353CC}">
              <c16:uniqueId val="{00000001-DA59-4EAA-8DE7-0CD5D93615F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NV-05: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Nevada!$J$6:$J$8</c:f>
                <c:numCache>
                  <c:formatCode>General</c:formatCode>
                  <c:ptCount val="3"/>
                  <c:pt idx="0">
                    <c:v>2903480</c:v>
                  </c:pt>
                  <c:pt idx="1">
                    <c:v>593200.62036000006</c:v>
                  </c:pt>
                  <c:pt idx="2">
                    <c:v>534970.89339999994</c:v>
                  </c:pt>
                </c:numCache>
              </c:numRef>
            </c:plus>
            <c:minus>
              <c:numRef>
                <c:f>Nevada!$J$6:$J$8</c:f>
                <c:numCache>
                  <c:formatCode>General</c:formatCode>
                  <c:ptCount val="3"/>
                  <c:pt idx="0">
                    <c:v>2903480</c:v>
                  </c:pt>
                  <c:pt idx="1">
                    <c:v>593200.62036000006</c:v>
                  </c:pt>
                  <c:pt idx="2">
                    <c:v>534970.89339999994</c:v>
                  </c:pt>
                </c:numCache>
              </c:numRef>
            </c:minus>
            <c:spPr>
              <a:noFill/>
              <a:ln w="9525" cap="flat" cmpd="sng" algn="ctr">
                <a:solidFill>
                  <a:schemeClr val="tx1">
                    <a:lumMod val="65000"/>
                    <a:lumOff val="35000"/>
                  </a:schemeClr>
                </a:solidFill>
                <a:round/>
              </a:ln>
              <a:effectLst/>
            </c:spPr>
          </c:errBars>
          <c:cat>
            <c:numRef>
              <c:f>Nevada!$A$6:$A$8</c:f>
              <c:numCache>
                <c:formatCode>General</c:formatCode>
                <c:ptCount val="3"/>
                <c:pt idx="0">
                  <c:v>2005</c:v>
                </c:pt>
                <c:pt idx="1">
                  <c:v>2012</c:v>
                </c:pt>
                <c:pt idx="2">
                  <c:v>2013</c:v>
                </c:pt>
              </c:numCache>
            </c:numRef>
          </c:cat>
          <c:val>
            <c:numRef>
              <c:f>Nevada!$E$6:$E$8</c:f>
              <c:numCache>
                <c:formatCode>#,##0</c:formatCode>
                <c:ptCount val="3"/>
                <c:pt idx="0">
                  <c:v>1451740</c:v>
                </c:pt>
                <c:pt idx="1">
                  <c:v>287178</c:v>
                </c:pt>
                <c:pt idx="2">
                  <c:v>260086</c:v>
                </c:pt>
              </c:numCache>
            </c:numRef>
          </c:val>
          <c:extLst>
            <c:ext xmlns:c16="http://schemas.microsoft.com/office/drawing/2014/chart" uri="{C3380CC4-5D6E-409C-BE32-E72D297353CC}">
              <c16:uniqueId val="{00000001-689D-4E27-8875-9E2D5DEF225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NV-10: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Nevada!$J$9:$J$18</c:f>
                <c:numCache>
                  <c:formatCode>General</c:formatCode>
                  <c:ptCount val="10"/>
                  <c:pt idx="0">
                    <c:v>228328.2414</c:v>
                  </c:pt>
                  <c:pt idx="1">
                    <c:v>228328.2414</c:v>
                  </c:pt>
                  <c:pt idx="2">
                    <c:v>231995.62050000002</c:v>
                  </c:pt>
                  <c:pt idx="3">
                    <c:v>231995.62050000002</c:v>
                  </c:pt>
                  <c:pt idx="4">
                    <c:v>231995.62050000002</c:v>
                  </c:pt>
                  <c:pt idx="5">
                    <c:v>216975.35999999999</c:v>
                  </c:pt>
                  <c:pt idx="6">
                    <c:v>217103.20512000003</c:v>
                  </c:pt>
                  <c:pt idx="7">
                    <c:v>217103.20512000003</c:v>
                  </c:pt>
                  <c:pt idx="8">
                    <c:v>217103.20512000003</c:v>
                  </c:pt>
                  <c:pt idx="9">
                    <c:v>217103.20512000003</c:v>
                  </c:pt>
                </c:numCache>
              </c:numRef>
            </c:plus>
            <c:minus>
              <c:numRef>
                <c:f>Nevada!$J$9:$J$18</c:f>
                <c:numCache>
                  <c:formatCode>General</c:formatCode>
                  <c:ptCount val="10"/>
                  <c:pt idx="0">
                    <c:v>228328.2414</c:v>
                  </c:pt>
                  <c:pt idx="1">
                    <c:v>228328.2414</c:v>
                  </c:pt>
                  <c:pt idx="2">
                    <c:v>231995.62050000002</c:v>
                  </c:pt>
                  <c:pt idx="3">
                    <c:v>231995.62050000002</c:v>
                  </c:pt>
                  <c:pt idx="4">
                    <c:v>231995.62050000002</c:v>
                  </c:pt>
                  <c:pt idx="5">
                    <c:v>216975.35999999999</c:v>
                  </c:pt>
                  <c:pt idx="6">
                    <c:v>217103.20512000003</c:v>
                  </c:pt>
                  <c:pt idx="7">
                    <c:v>217103.20512000003</c:v>
                  </c:pt>
                  <c:pt idx="8">
                    <c:v>217103.20512000003</c:v>
                  </c:pt>
                  <c:pt idx="9">
                    <c:v>217103.20512000003</c:v>
                  </c:pt>
                </c:numCache>
              </c:numRef>
            </c:minus>
            <c:spPr>
              <a:noFill/>
              <a:ln w="9525" cap="flat" cmpd="sng" algn="ctr">
                <a:solidFill>
                  <a:schemeClr val="tx1">
                    <a:lumMod val="65000"/>
                    <a:lumOff val="35000"/>
                  </a:schemeClr>
                </a:solidFill>
                <a:round/>
              </a:ln>
              <a:effectLst/>
            </c:spPr>
          </c:errBars>
          <c:cat>
            <c:numRef>
              <c:f>Nevada!$A$9:$A$18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Nevada!$E$9:$E$18</c:f>
              <c:numCache>
                <c:formatCode>#,##0</c:formatCode>
                <c:ptCount val="10"/>
                <c:pt idx="0">
                  <c:v>111006</c:v>
                </c:pt>
                <c:pt idx="1">
                  <c:v>111006</c:v>
                </c:pt>
                <c:pt idx="2">
                  <c:v>113141</c:v>
                </c:pt>
                <c:pt idx="3">
                  <c:v>113141</c:v>
                </c:pt>
                <c:pt idx="4">
                  <c:v>113141</c:v>
                </c:pt>
                <c:pt idx="5">
                  <c:v>89600</c:v>
                </c:pt>
                <c:pt idx="6">
                  <c:v>89718</c:v>
                </c:pt>
                <c:pt idx="7">
                  <c:v>89718</c:v>
                </c:pt>
                <c:pt idx="8">
                  <c:v>89718</c:v>
                </c:pt>
                <c:pt idx="9">
                  <c:v>89718</c:v>
                </c:pt>
              </c:numCache>
            </c:numRef>
          </c:val>
          <c:extLst>
            <c:ext xmlns:c16="http://schemas.microsoft.com/office/drawing/2014/chart" uri="{C3380CC4-5D6E-409C-BE32-E72D297353CC}">
              <c16:uniqueId val="{00000001-B3A6-45C4-8A70-CF71C1ED295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NV-03: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dPt>
            <c:idx val="0"/>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01-F7BF-4D4D-A261-AC811A01B24A}"/>
              </c:ext>
            </c:extLst>
          </c:dPt>
          <c:trendline>
            <c:spPr>
              <a:ln w="19050" cap="rnd">
                <a:solidFill>
                  <a:srgbClr val="FF0000"/>
                </a:solidFill>
                <a:prstDash val="sysDot"/>
              </a:ln>
              <a:effectLst/>
            </c:spPr>
            <c:trendlineType val="linear"/>
            <c:dispRSqr val="0"/>
            <c:dispEq val="0"/>
          </c:trendline>
          <c:errBars>
            <c:errBarType val="both"/>
            <c:errValType val="cust"/>
            <c:noEndCap val="0"/>
            <c:plus>
              <c:numRef>
                <c:f>Nevada!$H$6:$H$8</c:f>
                <c:numCache>
                  <c:formatCode>General</c:formatCode>
                  <c:ptCount val="3"/>
                  <c:pt idx="0">
                    <c:v>25566664.81408</c:v>
                  </c:pt>
                  <c:pt idx="1">
                    <c:v>11578020.385679998</c:v>
                  </c:pt>
                  <c:pt idx="2">
                    <c:v>11097245.46666</c:v>
                  </c:pt>
                </c:numCache>
              </c:numRef>
            </c:plus>
            <c:minus>
              <c:numRef>
                <c:f>Nevada!$H$6:$H$8</c:f>
                <c:numCache>
                  <c:formatCode>General</c:formatCode>
                  <c:ptCount val="3"/>
                  <c:pt idx="0">
                    <c:v>25566664.81408</c:v>
                  </c:pt>
                  <c:pt idx="1">
                    <c:v>11578020.385679998</c:v>
                  </c:pt>
                  <c:pt idx="2">
                    <c:v>11097245.46666</c:v>
                  </c:pt>
                </c:numCache>
              </c:numRef>
            </c:minus>
            <c:spPr>
              <a:noFill/>
              <a:ln w="9525" cap="flat" cmpd="sng" algn="ctr">
                <a:solidFill>
                  <a:schemeClr val="tx1">
                    <a:lumMod val="65000"/>
                    <a:lumOff val="35000"/>
                  </a:schemeClr>
                </a:solidFill>
                <a:round/>
              </a:ln>
              <a:effectLst/>
            </c:spPr>
          </c:errBars>
          <c:cat>
            <c:numRef>
              <c:f>Nevada!$A$6:$A$8</c:f>
              <c:numCache>
                <c:formatCode>General</c:formatCode>
                <c:ptCount val="3"/>
                <c:pt idx="0">
                  <c:v>2005</c:v>
                </c:pt>
                <c:pt idx="1">
                  <c:v>2012</c:v>
                </c:pt>
                <c:pt idx="2">
                  <c:v>2013</c:v>
                </c:pt>
              </c:numCache>
            </c:numRef>
          </c:cat>
          <c:val>
            <c:numRef>
              <c:f>Nevada!$C$6:$C$8</c:f>
              <c:numCache>
                <c:formatCode>#,##0</c:formatCode>
                <c:ptCount val="3"/>
                <c:pt idx="0">
                  <c:v>105962636</c:v>
                </c:pt>
                <c:pt idx="1">
                  <c:v>96838578</c:v>
                </c:pt>
                <c:pt idx="2">
                  <c:v>99384251</c:v>
                </c:pt>
              </c:numCache>
            </c:numRef>
          </c:val>
          <c:extLst>
            <c:ext xmlns:c16="http://schemas.microsoft.com/office/drawing/2014/chart" uri="{C3380CC4-5D6E-409C-BE32-E72D297353CC}">
              <c16:uniqueId val="{00000003-F7BF-4D4D-A261-AC811A01B24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NV-08: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Nevada!$H$9:$H$18</c:f>
                <c:numCache>
                  <c:formatCode>General</c:formatCode>
                  <c:ptCount val="10"/>
                  <c:pt idx="0">
                    <c:v>11064366.908199999</c:v>
                  </c:pt>
                  <c:pt idx="1">
                    <c:v>11062386.234240001</c:v>
                  </c:pt>
                  <c:pt idx="2">
                    <c:v>11096628.033599999</c:v>
                  </c:pt>
                  <c:pt idx="3">
                    <c:v>11088762.26598</c:v>
                  </c:pt>
                  <c:pt idx="4">
                    <c:v>11204429.536599999</c:v>
                  </c:pt>
                  <c:pt idx="5">
                    <c:v>11063631.490940001</c:v>
                  </c:pt>
                  <c:pt idx="6">
                    <c:v>11074971.664340001</c:v>
                  </c:pt>
                  <c:pt idx="7">
                    <c:v>11114929.60072</c:v>
                  </c:pt>
                  <c:pt idx="8">
                    <c:v>11090405.64096</c:v>
                  </c:pt>
                  <c:pt idx="9">
                    <c:v>11053930.55796</c:v>
                  </c:pt>
                </c:numCache>
              </c:numRef>
            </c:plus>
            <c:minus>
              <c:numRef>
                <c:f>Nevada!$H$9:$H$18</c:f>
                <c:numCache>
                  <c:formatCode>General</c:formatCode>
                  <c:ptCount val="10"/>
                  <c:pt idx="0">
                    <c:v>11064366.908199999</c:v>
                  </c:pt>
                  <c:pt idx="1">
                    <c:v>11062386.234240001</c:v>
                  </c:pt>
                  <c:pt idx="2">
                    <c:v>11096628.033599999</c:v>
                  </c:pt>
                  <c:pt idx="3">
                    <c:v>11088762.26598</c:v>
                  </c:pt>
                  <c:pt idx="4">
                    <c:v>11204429.536599999</c:v>
                  </c:pt>
                  <c:pt idx="5">
                    <c:v>11063631.490940001</c:v>
                  </c:pt>
                  <c:pt idx="6">
                    <c:v>11074971.664340001</c:v>
                  </c:pt>
                  <c:pt idx="7">
                    <c:v>11114929.60072</c:v>
                  </c:pt>
                  <c:pt idx="8">
                    <c:v>11090405.64096</c:v>
                  </c:pt>
                  <c:pt idx="9">
                    <c:v>11053930.55796</c:v>
                  </c:pt>
                </c:numCache>
              </c:numRef>
            </c:minus>
            <c:spPr>
              <a:noFill/>
              <a:ln w="9525" cap="flat" cmpd="sng" algn="ctr">
                <a:solidFill>
                  <a:schemeClr val="tx1">
                    <a:lumMod val="65000"/>
                    <a:lumOff val="35000"/>
                  </a:schemeClr>
                </a:solidFill>
                <a:round/>
              </a:ln>
              <a:effectLst/>
            </c:spPr>
          </c:errBars>
          <c:cat>
            <c:numRef>
              <c:f>Nevada!$A$9:$A$18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Nevada!$C$9:$C$18</c:f>
              <c:numCache>
                <c:formatCode>#,##0</c:formatCode>
                <c:ptCount val="10"/>
                <c:pt idx="0">
                  <c:v>99481810</c:v>
                </c:pt>
                <c:pt idx="1">
                  <c:v>99054318</c:v>
                </c:pt>
                <c:pt idx="2">
                  <c:v>100005660</c:v>
                </c:pt>
                <c:pt idx="3">
                  <c:v>101156379</c:v>
                </c:pt>
                <c:pt idx="4">
                  <c:v>102417089</c:v>
                </c:pt>
                <c:pt idx="5">
                  <c:v>103844861</c:v>
                </c:pt>
                <c:pt idx="6">
                  <c:v>103834349</c:v>
                </c:pt>
                <c:pt idx="7">
                  <c:v>104385139</c:v>
                </c:pt>
                <c:pt idx="8">
                  <c:v>104863896</c:v>
                </c:pt>
                <c:pt idx="9">
                  <c:v>104144814</c:v>
                </c:pt>
              </c:numCache>
            </c:numRef>
          </c:val>
          <c:extLst>
            <c:ext xmlns:c16="http://schemas.microsoft.com/office/drawing/2014/chart" uri="{C3380CC4-5D6E-409C-BE32-E72D297353CC}">
              <c16:uniqueId val="{00000001-E518-44D4-92EE-25D3377407D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NH-01: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Hampshire'!$G$6:$G$10</c:f>
                <c:numCache>
                  <c:formatCode>General</c:formatCode>
                  <c:ptCount val="5"/>
                  <c:pt idx="0">
                    <c:v>20150158.015559997</c:v>
                  </c:pt>
                  <c:pt idx="1">
                    <c:v>15044506.11792</c:v>
                  </c:pt>
                  <c:pt idx="2">
                    <c:v>12521571.342699999</c:v>
                  </c:pt>
                  <c:pt idx="3">
                    <c:v>12923871.690179998</c:v>
                  </c:pt>
                  <c:pt idx="4">
                    <c:v>12763315.586799998</c:v>
                  </c:pt>
                </c:numCache>
              </c:numRef>
            </c:plus>
            <c:minus>
              <c:numRef>
                <c:f>'New Hampshire'!$G$6:$G$10</c:f>
                <c:numCache>
                  <c:formatCode>General</c:formatCode>
                  <c:ptCount val="5"/>
                  <c:pt idx="0">
                    <c:v>20150158.015559997</c:v>
                  </c:pt>
                  <c:pt idx="1">
                    <c:v>15044506.11792</c:v>
                  </c:pt>
                  <c:pt idx="2">
                    <c:v>12521571.342699999</c:v>
                  </c:pt>
                  <c:pt idx="3">
                    <c:v>12923871.690179998</c:v>
                  </c:pt>
                  <c:pt idx="4">
                    <c:v>12763315.586799998</c:v>
                  </c:pt>
                </c:numCache>
              </c:numRef>
            </c:minus>
            <c:spPr>
              <a:noFill/>
              <a:ln w="9525" cap="flat" cmpd="sng" algn="ctr">
                <a:solidFill>
                  <a:schemeClr val="tx1">
                    <a:lumMod val="65000"/>
                    <a:lumOff val="35000"/>
                  </a:schemeClr>
                </a:solidFill>
                <a:round/>
              </a:ln>
              <a:effectLst/>
            </c:spPr>
          </c:errBars>
          <c:cat>
            <c:numRef>
              <c:f>'New Hampshire'!$A$6:$A$10</c:f>
              <c:numCache>
                <c:formatCode>General</c:formatCode>
                <c:ptCount val="5"/>
                <c:pt idx="0">
                  <c:v>2005</c:v>
                </c:pt>
                <c:pt idx="1">
                  <c:v>2006</c:v>
                </c:pt>
                <c:pt idx="2">
                  <c:v>2007</c:v>
                </c:pt>
                <c:pt idx="3">
                  <c:v>2008</c:v>
                </c:pt>
                <c:pt idx="4">
                  <c:v>2009</c:v>
                </c:pt>
              </c:numCache>
            </c:numRef>
          </c:cat>
          <c:val>
            <c:numRef>
              <c:f>'New Hampshire'!$B$6:$B$10</c:f>
              <c:numCache>
                <c:formatCode>#,##0</c:formatCode>
                <c:ptCount val="5"/>
                <c:pt idx="0">
                  <c:v>487661133</c:v>
                </c:pt>
                <c:pt idx="1">
                  <c:v>477300321</c:v>
                </c:pt>
                <c:pt idx="2">
                  <c:v>483458353</c:v>
                </c:pt>
                <c:pt idx="3">
                  <c:v>486225421</c:v>
                </c:pt>
                <c:pt idx="4">
                  <c:v>488267620</c:v>
                </c:pt>
              </c:numCache>
            </c:numRef>
          </c:val>
          <c:extLst>
            <c:ext xmlns:c16="http://schemas.microsoft.com/office/drawing/2014/chart" uri="{C3380CC4-5D6E-409C-BE32-E72D297353CC}">
              <c16:uniqueId val="{00000001-6E78-474A-BA0A-886EB02F636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AR-03: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Arkansas!$H$6:$H$10</c:f>
                <c:numCache>
                  <c:formatCode>General</c:formatCode>
                  <c:ptCount val="5"/>
                  <c:pt idx="0">
                    <c:v>14843275.230180001</c:v>
                  </c:pt>
                  <c:pt idx="1">
                    <c:v>14853966.241439998</c:v>
                  </c:pt>
                  <c:pt idx="2">
                    <c:v>14868099.394399999</c:v>
                  </c:pt>
                  <c:pt idx="3">
                    <c:v>14861581.089599999</c:v>
                  </c:pt>
                  <c:pt idx="4">
                    <c:v>14856619.601879999</c:v>
                  </c:pt>
                </c:numCache>
              </c:numRef>
            </c:plus>
            <c:minus>
              <c:numRef>
                <c:f>Arkansas!$H$6:$H$10</c:f>
                <c:numCache>
                  <c:formatCode>General</c:formatCode>
                  <c:ptCount val="5"/>
                  <c:pt idx="0">
                    <c:v>14843275.230180001</c:v>
                  </c:pt>
                  <c:pt idx="1">
                    <c:v>14853966.241439998</c:v>
                  </c:pt>
                  <c:pt idx="2">
                    <c:v>14868099.394399999</c:v>
                  </c:pt>
                  <c:pt idx="3">
                    <c:v>14861581.089599999</c:v>
                  </c:pt>
                  <c:pt idx="4">
                    <c:v>14856619.601879999</c:v>
                  </c:pt>
                </c:numCache>
              </c:numRef>
            </c:minus>
            <c:spPr>
              <a:noFill/>
              <a:ln w="9525" cap="flat" cmpd="sng" algn="ctr">
                <a:solidFill>
                  <a:schemeClr val="tx1">
                    <a:lumMod val="65000"/>
                    <a:lumOff val="35000"/>
                  </a:schemeClr>
                </a:solidFill>
                <a:round/>
              </a:ln>
              <a:effectLst/>
            </c:spPr>
          </c:errBars>
          <c:cat>
            <c:numRef>
              <c:f>Arkansas!$A$6:$A$10</c:f>
              <c:numCache>
                <c:formatCode>General</c:formatCode>
                <c:ptCount val="5"/>
                <c:pt idx="0">
                  <c:v>2005</c:v>
                </c:pt>
                <c:pt idx="1">
                  <c:v>2006</c:v>
                </c:pt>
                <c:pt idx="2">
                  <c:v>2007</c:v>
                </c:pt>
                <c:pt idx="3">
                  <c:v>2008</c:v>
                </c:pt>
                <c:pt idx="4">
                  <c:v>2009</c:v>
                </c:pt>
              </c:numCache>
            </c:numRef>
          </c:cat>
          <c:val>
            <c:numRef>
              <c:f>Arkansas!$C$6:$C$10</c:f>
              <c:numCache>
                <c:formatCode>#,##0</c:formatCode>
                <c:ptCount val="5"/>
                <c:pt idx="0">
                  <c:v>174257751</c:v>
                </c:pt>
                <c:pt idx="1">
                  <c:v>175330102</c:v>
                </c:pt>
                <c:pt idx="2">
                  <c:v>175828990</c:v>
                </c:pt>
                <c:pt idx="3">
                  <c:v>176085084</c:v>
                </c:pt>
                <c:pt idx="4">
                  <c:v>175651686</c:v>
                </c:pt>
              </c:numCache>
            </c:numRef>
          </c:val>
          <c:extLst>
            <c:ext xmlns:c16="http://schemas.microsoft.com/office/drawing/2014/chart" uri="{C3380CC4-5D6E-409C-BE32-E72D297353CC}">
              <c16:uniqueId val="{00000001-FF0F-4FA9-911D-EBD50C2EA44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NH-02: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Hampshire'!$K$6:$K$10</c:f>
                <c:numCache>
                  <c:formatCode>General</c:formatCode>
                  <c:ptCount val="5"/>
                  <c:pt idx="0">
                    <c:v>23789775.488080002</c:v>
                  </c:pt>
                  <c:pt idx="1">
                    <c:v>16208578.117279999</c:v>
                  </c:pt>
                  <c:pt idx="2">
                    <c:v>11775886.556400001</c:v>
                  </c:pt>
                  <c:pt idx="3">
                    <c:v>12162083.975360001</c:v>
                  </c:pt>
                  <c:pt idx="4">
                    <c:v>11811832.372000001</c:v>
                  </c:pt>
                </c:numCache>
              </c:numRef>
            </c:plus>
            <c:minus>
              <c:numRef>
                <c:f>'New Hampshire'!$K$6:$K$10</c:f>
                <c:numCache>
                  <c:formatCode>General</c:formatCode>
                  <c:ptCount val="5"/>
                  <c:pt idx="0">
                    <c:v>23789775.488080002</c:v>
                  </c:pt>
                  <c:pt idx="1">
                    <c:v>16208578.117279999</c:v>
                  </c:pt>
                  <c:pt idx="2">
                    <c:v>11775886.556400001</c:v>
                  </c:pt>
                  <c:pt idx="3">
                    <c:v>12162083.975360001</c:v>
                  </c:pt>
                  <c:pt idx="4">
                    <c:v>11811832.372000001</c:v>
                  </c:pt>
                </c:numCache>
              </c:numRef>
            </c:minus>
            <c:spPr>
              <a:noFill/>
              <a:ln w="9525" cap="flat" cmpd="sng" algn="ctr">
                <a:solidFill>
                  <a:schemeClr val="tx1">
                    <a:lumMod val="65000"/>
                    <a:lumOff val="35000"/>
                  </a:schemeClr>
                </a:solidFill>
                <a:round/>
              </a:ln>
              <a:effectLst/>
            </c:spPr>
          </c:errBars>
          <c:cat>
            <c:numRef>
              <c:f>'New Hampshire'!$A$6:$A$10</c:f>
              <c:numCache>
                <c:formatCode>General</c:formatCode>
                <c:ptCount val="5"/>
                <c:pt idx="0">
                  <c:v>2005</c:v>
                </c:pt>
                <c:pt idx="1">
                  <c:v>2006</c:v>
                </c:pt>
                <c:pt idx="2">
                  <c:v>2007</c:v>
                </c:pt>
                <c:pt idx="3">
                  <c:v>2008</c:v>
                </c:pt>
                <c:pt idx="4">
                  <c:v>2009</c:v>
                </c:pt>
              </c:numCache>
            </c:numRef>
          </c:cat>
          <c:val>
            <c:numRef>
              <c:f>'New Hampshire'!$F$6:$F$10</c:f>
              <c:numCache>
                <c:formatCode>#,##0</c:formatCode>
                <c:ptCount val="5"/>
                <c:pt idx="0">
                  <c:v>382964834</c:v>
                </c:pt>
                <c:pt idx="1">
                  <c:v>367374844</c:v>
                </c:pt>
                <c:pt idx="2">
                  <c:v>384832894</c:v>
                </c:pt>
                <c:pt idx="3">
                  <c:v>385852918</c:v>
                </c:pt>
                <c:pt idx="4">
                  <c:v>382507525</c:v>
                </c:pt>
              </c:numCache>
            </c:numRef>
          </c:val>
          <c:extLst>
            <c:ext xmlns:c16="http://schemas.microsoft.com/office/drawing/2014/chart" uri="{C3380CC4-5D6E-409C-BE32-E72D297353CC}">
              <c16:uniqueId val="{00000001-F7A6-423A-B2DA-B7CBD9A229E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NH-06: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Hampshire'!$G$11:$G$25</c:f>
                <c:numCache>
                  <c:formatCode>General</c:formatCode>
                  <c:ptCount val="15"/>
                  <c:pt idx="0">
                    <c:v>12920827.157400001</c:v>
                  </c:pt>
                  <c:pt idx="1">
                    <c:v>12831358.869419999</c:v>
                  </c:pt>
                  <c:pt idx="2">
                    <c:v>12856858.995800002</c:v>
                  </c:pt>
                  <c:pt idx="3">
                    <c:v>11898723.80204</c:v>
                  </c:pt>
                  <c:pt idx="4">
                    <c:v>11896353.139600001</c:v>
                  </c:pt>
                  <c:pt idx="5">
                    <c:v>11796141.000599999</c:v>
                  </c:pt>
                  <c:pt idx="6">
                    <c:v>11747212.300100001</c:v>
                  </c:pt>
                  <c:pt idx="7">
                    <c:v>11999032.884960001</c:v>
                  </c:pt>
                  <c:pt idx="8">
                    <c:v>11993022.24966</c:v>
                  </c:pt>
                  <c:pt idx="9">
                    <c:v>12445925.945939999</c:v>
                  </c:pt>
                  <c:pt idx="10">
                    <c:v>12502737.273739999</c:v>
                  </c:pt>
                  <c:pt idx="11">
                    <c:v>12504793.627799999</c:v>
                  </c:pt>
                  <c:pt idx="12">
                    <c:v>12765413.650239998</c:v>
                  </c:pt>
                  <c:pt idx="13">
                    <c:v>12871438.784259999</c:v>
                  </c:pt>
                  <c:pt idx="14">
                    <c:v>12896295.272299999</c:v>
                  </c:pt>
                </c:numCache>
              </c:numRef>
            </c:plus>
            <c:minus>
              <c:numRef>
                <c:f>'New Hampshire'!$G$6:$G$25</c:f>
                <c:numCache>
                  <c:formatCode>General</c:formatCode>
                  <c:ptCount val="20"/>
                  <c:pt idx="0">
                    <c:v>20150158.015559997</c:v>
                  </c:pt>
                  <c:pt idx="1">
                    <c:v>15044506.11792</c:v>
                  </c:pt>
                  <c:pt idx="2">
                    <c:v>12521571.342699999</c:v>
                  </c:pt>
                  <c:pt idx="3">
                    <c:v>12923871.690179998</c:v>
                  </c:pt>
                  <c:pt idx="4">
                    <c:v>12763315.586799998</c:v>
                  </c:pt>
                  <c:pt idx="5">
                    <c:v>12920827.157400001</c:v>
                  </c:pt>
                  <c:pt idx="6">
                    <c:v>12831358.869419999</c:v>
                  </c:pt>
                  <c:pt idx="7">
                    <c:v>12856858.995800002</c:v>
                  </c:pt>
                  <c:pt idx="8">
                    <c:v>11898723.80204</c:v>
                  </c:pt>
                  <c:pt idx="9">
                    <c:v>11896353.139600001</c:v>
                  </c:pt>
                  <c:pt idx="10">
                    <c:v>11796141.000599999</c:v>
                  </c:pt>
                  <c:pt idx="11">
                    <c:v>11747212.300100001</c:v>
                  </c:pt>
                  <c:pt idx="12">
                    <c:v>11999032.884960001</c:v>
                  </c:pt>
                  <c:pt idx="13">
                    <c:v>11993022.24966</c:v>
                  </c:pt>
                  <c:pt idx="14">
                    <c:v>12445925.945939999</c:v>
                  </c:pt>
                  <c:pt idx="15">
                    <c:v>12502737.273739999</c:v>
                  </c:pt>
                  <c:pt idx="16">
                    <c:v>12504793.627799999</c:v>
                  </c:pt>
                  <c:pt idx="17">
                    <c:v>12765413.650239998</c:v>
                  </c:pt>
                  <c:pt idx="18">
                    <c:v>12871438.784259999</c:v>
                  </c:pt>
                  <c:pt idx="19">
                    <c:v>12896295.272299999</c:v>
                  </c:pt>
                </c:numCache>
              </c:numRef>
            </c:minus>
            <c:spPr>
              <a:noFill/>
              <a:ln w="9525" cap="flat" cmpd="sng" algn="ctr">
                <a:solidFill>
                  <a:schemeClr val="tx1">
                    <a:lumMod val="65000"/>
                    <a:lumOff val="35000"/>
                  </a:schemeClr>
                </a:solidFill>
                <a:round/>
              </a:ln>
              <a:effectLst/>
            </c:spPr>
          </c:errBars>
          <c:cat>
            <c:numRef>
              <c:f>'New Hampshire'!$A$11:$A$25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Hampshire'!$B$11:$B$25</c:f>
              <c:numCache>
                <c:formatCode>#,##0</c:formatCode>
                <c:ptCount val="15"/>
                <c:pt idx="0">
                  <c:v>492785170</c:v>
                </c:pt>
                <c:pt idx="1">
                  <c:v>490870653</c:v>
                </c:pt>
                <c:pt idx="2">
                  <c:v>490719809</c:v>
                </c:pt>
                <c:pt idx="3">
                  <c:v>488052658</c:v>
                </c:pt>
                <c:pt idx="4">
                  <c:v>487955420</c:v>
                </c:pt>
                <c:pt idx="5">
                  <c:v>487443843</c:v>
                </c:pt>
                <c:pt idx="6">
                  <c:v>491515159</c:v>
                </c:pt>
                <c:pt idx="7">
                  <c:v>491360888</c:v>
                </c:pt>
                <c:pt idx="8">
                  <c:v>490311621</c:v>
                </c:pt>
                <c:pt idx="9">
                  <c:v>490383213</c:v>
                </c:pt>
                <c:pt idx="10">
                  <c:v>493399261</c:v>
                </c:pt>
                <c:pt idx="11">
                  <c:v>497406270</c:v>
                </c:pt>
                <c:pt idx="12">
                  <c:v>504960983</c:v>
                </c:pt>
                <c:pt idx="13">
                  <c:v>507949439</c:v>
                </c:pt>
                <c:pt idx="14">
                  <c:v>509734991</c:v>
                </c:pt>
              </c:numCache>
            </c:numRef>
          </c:val>
          <c:extLst>
            <c:ext xmlns:c16="http://schemas.microsoft.com/office/drawing/2014/chart" uri="{C3380CC4-5D6E-409C-BE32-E72D297353CC}">
              <c16:uniqueId val="{00000001-1ABE-45EA-A3FD-13191A0567E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NH-07: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Hampshire'!$K$11:$K$25</c:f>
                <c:numCache>
                  <c:formatCode>General</c:formatCode>
                  <c:ptCount val="15"/>
                  <c:pt idx="0">
                    <c:v>12347621.605440002</c:v>
                  </c:pt>
                  <c:pt idx="1">
                    <c:v>12581597.1184</c:v>
                  </c:pt>
                  <c:pt idx="2">
                    <c:v>12672342.92646</c:v>
                  </c:pt>
                  <c:pt idx="3">
                    <c:v>12383385.102</c:v>
                  </c:pt>
                  <c:pt idx="4">
                    <c:v>12379724.163520001</c:v>
                  </c:pt>
                  <c:pt idx="5">
                    <c:v>12293077.316640001</c:v>
                  </c:pt>
                  <c:pt idx="6">
                    <c:v>12364836.244619999</c:v>
                  </c:pt>
                  <c:pt idx="7">
                    <c:v>12560299.04384</c:v>
                  </c:pt>
                  <c:pt idx="8">
                    <c:v>12521529.711279999</c:v>
                  </c:pt>
                  <c:pt idx="9">
                    <c:v>12446008.34348</c:v>
                  </c:pt>
                  <c:pt idx="10">
                    <c:v>12564534.19248</c:v>
                  </c:pt>
                  <c:pt idx="11">
                    <c:v>12450628.608719999</c:v>
                  </c:pt>
                  <c:pt idx="12">
                    <c:v>12524498.563499998</c:v>
                  </c:pt>
                  <c:pt idx="13">
                    <c:v>12568998.479400001</c:v>
                  </c:pt>
                  <c:pt idx="14">
                    <c:v>12612666.49408</c:v>
                  </c:pt>
                </c:numCache>
              </c:numRef>
            </c:plus>
            <c:minus>
              <c:numRef>
                <c:f>'New Hampshire'!$K$11:$K$25</c:f>
                <c:numCache>
                  <c:formatCode>General</c:formatCode>
                  <c:ptCount val="15"/>
                  <c:pt idx="0">
                    <c:v>12347621.605440002</c:v>
                  </c:pt>
                  <c:pt idx="1">
                    <c:v>12581597.1184</c:v>
                  </c:pt>
                  <c:pt idx="2">
                    <c:v>12672342.92646</c:v>
                  </c:pt>
                  <c:pt idx="3">
                    <c:v>12383385.102</c:v>
                  </c:pt>
                  <c:pt idx="4">
                    <c:v>12379724.163520001</c:v>
                  </c:pt>
                  <c:pt idx="5">
                    <c:v>12293077.316640001</c:v>
                  </c:pt>
                  <c:pt idx="6">
                    <c:v>12364836.244619999</c:v>
                  </c:pt>
                  <c:pt idx="7">
                    <c:v>12560299.04384</c:v>
                  </c:pt>
                  <c:pt idx="8">
                    <c:v>12521529.711279999</c:v>
                  </c:pt>
                  <c:pt idx="9">
                    <c:v>12446008.34348</c:v>
                  </c:pt>
                  <c:pt idx="10">
                    <c:v>12564534.19248</c:v>
                  </c:pt>
                  <c:pt idx="11">
                    <c:v>12450628.608719999</c:v>
                  </c:pt>
                  <c:pt idx="12">
                    <c:v>12524498.563499998</c:v>
                  </c:pt>
                  <c:pt idx="13">
                    <c:v>12568998.479400001</c:v>
                  </c:pt>
                  <c:pt idx="14">
                    <c:v>12612666.49408</c:v>
                  </c:pt>
                </c:numCache>
              </c:numRef>
            </c:minus>
            <c:spPr>
              <a:noFill/>
              <a:ln w="9525" cap="flat" cmpd="sng" algn="ctr">
                <a:solidFill>
                  <a:schemeClr val="tx1">
                    <a:lumMod val="65000"/>
                    <a:lumOff val="35000"/>
                  </a:schemeClr>
                </a:solidFill>
                <a:round/>
              </a:ln>
              <a:effectLst/>
            </c:spPr>
          </c:errBars>
          <c:cat>
            <c:numRef>
              <c:f>'New Hampshire'!$A$11:$A$25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Hampshire'!$F$11:$F$25</c:f>
              <c:numCache>
                <c:formatCode>#,##0</c:formatCode>
                <c:ptCount val="15"/>
                <c:pt idx="0">
                  <c:v>394240792</c:v>
                </c:pt>
                <c:pt idx="1">
                  <c:v>383585278</c:v>
                </c:pt>
                <c:pt idx="2">
                  <c:v>382388139</c:v>
                </c:pt>
                <c:pt idx="3">
                  <c:v>375254094</c:v>
                </c:pt>
                <c:pt idx="4">
                  <c:v>374688988</c:v>
                </c:pt>
                <c:pt idx="5">
                  <c:v>374560552</c:v>
                </c:pt>
                <c:pt idx="6">
                  <c:v>376746991</c:v>
                </c:pt>
                <c:pt idx="7">
                  <c:v>374710592</c:v>
                </c:pt>
                <c:pt idx="8">
                  <c:v>373553989</c:v>
                </c:pt>
                <c:pt idx="9">
                  <c:v>374203498</c:v>
                </c:pt>
                <c:pt idx="10">
                  <c:v>376634718</c:v>
                </c:pt>
                <c:pt idx="11">
                  <c:v>381219492</c:v>
                </c:pt>
                <c:pt idx="12">
                  <c:v>387275775</c:v>
                </c:pt>
                <c:pt idx="13">
                  <c:v>390099270</c:v>
                </c:pt>
                <c:pt idx="14">
                  <c:v>390243394</c:v>
                </c:pt>
              </c:numCache>
            </c:numRef>
          </c:val>
          <c:extLst>
            <c:ext xmlns:c16="http://schemas.microsoft.com/office/drawing/2014/chart" uri="{C3380CC4-5D6E-409C-BE32-E72D297353CC}">
              <c16:uniqueId val="{00000001-5766-4687-83A9-F16CCBA07B3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NH-03: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Hampshire'!$H$6:$H$10</c:f>
                <c:numCache>
                  <c:formatCode>General</c:formatCode>
                  <c:ptCount val="5"/>
                  <c:pt idx="0">
                    <c:v>15561834.775359999</c:v>
                  </c:pt>
                  <c:pt idx="1">
                    <c:v>6794667.4932000004</c:v>
                  </c:pt>
                  <c:pt idx="2">
                    <c:v>6141512.8988999994</c:v>
                  </c:pt>
                  <c:pt idx="3">
                    <c:v>6304329.1084200004</c:v>
                  </c:pt>
                  <c:pt idx="4">
                    <c:v>6932640.4156799996</c:v>
                  </c:pt>
                </c:numCache>
              </c:numRef>
            </c:plus>
            <c:minus>
              <c:numRef>
                <c:f>'New Hampshire'!$H$6:$H$10</c:f>
                <c:numCache>
                  <c:formatCode>General</c:formatCode>
                  <c:ptCount val="5"/>
                  <c:pt idx="0">
                    <c:v>15561834.775359999</c:v>
                  </c:pt>
                  <c:pt idx="1">
                    <c:v>6794667.4932000004</c:v>
                  </c:pt>
                  <c:pt idx="2">
                    <c:v>6141512.8988999994</c:v>
                  </c:pt>
                  <c:pt idx="3">
                    <c:v>6304329.1084200004</c:v>
                  </c:pt>
                  <c:pt idx="4">
                    <c:v>6932640.4156799996</c:v>
                  </c:pt>
                </c:numCache>
              </c:numRef>
            </c:minus>
            <c:spPr>
              <a:noFill/>
              <a:ln w="9525" cap="flat" cmpd="sng" algn="ctr">
                <a:solidFill>
                  <a:schemeClr val="tx1">
                    <a:lumMod val="65000"/>
                    <a:lumOff val="35000"/>
                  </a:schemeClr>
                </a:solidFill>
                <a:round/>
              </a:ln>
              <a:effectLst/>
            </c:spPr>
          </c:errBars>
          <c:cat>
            <c:numRef>
              <c:f>'New Hampshire'!$A$6:$A$10</c:f>
              <c:numCache>
                <c:formatCode>General</c:formatCode>
                <c:ptCount val="5"/>
                <c:pt idx="0">
                  <c:v>2005</c:v>
                </c:pt>
                <c:pt idx="1">
                  <c:v>2006</c:v>
                </c:pt>
                <c:pt idx="2">
                  <c:v>2007</c:v>
                </c:pt>
                <c:pt idx="3">
                  <c:v>2008</c:v>
                </c:pt>
                <c:pt idx="4">
                  <c:v>2009</c:v>
                </c:pt>
              </c:numCache>
            </c:numRef>
          </c:cat>
          <c:val>
            <c:numRef>
              <c:f>'New Hampshire'!$C$6:$C$10</c:f>
              <c:numCache>
                <c:formatCode>#,##0</c:formatCode>
                <c:ptCount val="5"/>
                <c:pt idx="0">
                  <c:v>67030646</c:v>
                </c:pt>
                <c:pt idx="1">
                  <c:v>69009420</c:v>
                </c:pt>
                <c:pt idx="2">
                  <c:v>65825433</c:v>
                </c:pt>
                <c:pt idx="3">
                  <c:v>65683779</c:v>
                </c:pt>
                <c:pt idx="4">
                  <c:v>67648716</c:v>
                </c:pt>
              </c:numCache>
            </c:numRef>
          </c:val>
          <c:extLst>
            <c:ext xmlns:c16="http://schemas.microsoft.com/office/drawing/2014/chart" uri="{C3380CC4-5D6E-409C-BE32-E72D297353CC}">
              <c16:uniqueId val="{00000001-7143-4515-81C0-DA0C6BE72BD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NH-08: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Hampshire'!$H$11:$H$25</c:f>
                <c:numCache>
                  <c:formatCode>General</c:formatCode>
                  <c:ptCount val="15"/>
                  <c:pt idx="0">
                    <c:v>6308697.9616</c:v>
                  </c:pt>
                  <c:pt idx="1">
                    <c:v>6684348.0430399999</c:v>
                  </c:pt>
                  <c:pt idx="2">
                    <c:v>6251967.8522000005</c:v>
                  </c:pt>
                  <c:pt idx="3">
                    <c:v>5944555.0807400001</c:v>
                  </c:pt>
                  <c:pt idx="4">
                    <c:v>5721127.8423000006</c:v>
                  </c:pt>
                  <c:pt idx="5">
                    <c:v>5589137.7174399998</c:v>
                  </c:pt>
                  <c:pt idx="6">
                    <c:v>5554624.825600001</c:v>
                  </c:pt>
                  <c:pt idx="7">
                    <c:v>5557833.5991999991</c:v>
                  </c:pt>
                  <c:pt idx="8">
                    <c:v>5519584.8148800004</c:v>
                  </c:pt>
                  <c:pt idx="9">
                    <c:v>4687391.9755800003</c:v>
                  </c:pt>
                  <c:pt idx="10">
                    <c:v>4739266.9340399997</c:v>
                  </c:pt>
                  <c:pt idx="11">
                    <c:v>4748680.5882000001</c:v>
                  </c:pt>
                  <c:pt idx="12">
                    <c:v>4810815.9673000006</c:v>
                  </c:pt>
                  <c:pt idx="13">
                    <c:v>4623672.1501599997</c:v>
                  </c:pt>
                  <c:pt idx="14">
                    <c:v>4311962.2517400002</c:v>
                  </c:pt>
                </c:numCache>
              </c:numRef>
            </c:plus>
            <c:minus>
              <c:numRef>
                <c:f>'New Hampshire'!$H$11:$H$25</c:f>
                <c:numCache>
                  <c:formatCode>General</c:formatCode>
                  <c:ptCount val="15"/>
                  <c:pt idx="0">
                    <c:v>6308697.9616</c:v>
                  </c:pt>
                  <c:pt idx="1">
                    <c:v>6684348.0430399999</c:v>
                  </c:pt>
                  <c:pt idx="2">
                    <c:v>6251967.8522000005</c:v>
                  </c:pt>
                  <c:pt idx="3">
                    <c:v>5944555.0807400001</c:v>
                  </c:pt>
                  <c:pt idx="4">
                    <c:v>5721127.8423000006</c:v>
                  </c:pt>
                  <c:pt idx="5">
                    <c:v>5589137.7174399998</c:v>
                  </c:pt>
                  <c:pt idx="6">
                    <c:v>5554624.825600001</c:v>
                  </c:pt>
                  <c:pt idx="7">
                    <c:v>5557833.5991999991</c:v>
                  </c:pt>
                  <c:pt idx="8">
                    <c:v>5519584.8148800004</c:v>
                  </c:pt>
                  <c:pt idx="9">
                    <c:v>4687391.9755800003</c:v>
                  </c:pt>
                  <c:pt idx="10">
                    <c:v>4739266.9340399997</c:v>
                  </c:pt>
                  <c:pt idx="11">
                    <c:v>4748680.5882000001</c:v>
                  </c:pt>
                  <c:pt idx="12">
                    <c:v>4810815.9673000006</c:v>
                  </c:pt>
                  <c:pt idx="13">
                    <c:v>4623672.1501599997</c:v>
                  </c:pt>
                  <c:pt idx="14">
                    <c:v>4311962.2517400002</c:v>
                  </c:pt>
                </c:numCache>
              </c:numRef>
            </c:minus>
            <c:spPr>
              <a:noFill/>
              <a:ln w="9525" cap="flat" cmpd="sng" algn="ctr">
                <a:solidFill>
                  <a:schemeClr val="tx1">
                    <a:lumMod val="65000"/>
                    <a:lumOff val="35000"/>
                  </a:schemeClr>
                </a:solidFill>
                <a:round/>
              </a:ln>
              <a:effectLst/>
            </c:spPr>
          </c:errBars>
          <c:cat>
            <c:numRef>
              <c:f>'New Hampshire'!$A$11:$A$25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Hampshire'!$C$11:$C$25</c:f>
              <c:numCache>
                <c:formatCode>#,##0</c:formatCode>
                <c:ptCount val="15"/>
                <c:pt idx="0">
                  <c:v>65606260</c:v>
                </c:pt>
                <c:pt idx="1">
                  <c:v>66563912</c:v>
                </c:pt>
                <c:pt idx="2">
                  <c:v>66467870</c:v>
                </c:pt>
                <c:pt idx="3">
                  <c:v>69010391</c:v>
                </c:pt>
                <c:pt idx="4">
                  <c:v>69414315</c:v>
                </c:pt>
                <c:pt idx="5">
                  <c:v>69241052</c:v>
                </c:pt>
                <c:pt idx="6">
                  <c:v>71031008</c:v>
                </c:pt>
                <c:pt idx="7">
                  <c:v>71621567</c:v>
                </c:pt>
                <c:pt idx="8">
                  <c:v>71441688</c:v>
                </c:pt>
                <c:pt idx="9">
                  <c:v>69690633</c:v>
                </c:pt>
                <c:pt idx="10">
                  <c:v>69921318</c:v>
                </c:pt>
                <c:pt idx="11">
                  <c:v>70288345</c:v>
                </c:pt>
                <c:pt idx="12">
                  <c:v>70851487</c:v>
                </c:pt>
                <c:pt idx="13">
                  <c:v>70784938</c:v>
                </c:pt>
                <c:pt idx="14">
                  <c:v>70664737</c:v>
                </c:pt>
              </c:numCache>
            </c:numRef>
          </c:val>
          <c:extLst>
            <c:ext xmlns:c16="http://schemas.microsoft.com/office/drawing/2014/chart" uri="{C3380CC4-5D6E-409C-BE32-E72D297353CC}">
              <c16:uniqueId val="{00000001-0C86-4BD8-990E-005DE7371C8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NH-04: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Hampshire'!$I$6:$I$10</c:f>
                <c:numCache>
                  <c:formatCode>General</c:formatCode>
                  <c:ptCount val="5"/>
                  <c:pt idx="0">
                    <c:v>4269374.6664399998</c:v>
                  </c:pt>
                  <c:pt idx="1">
                    <c:v>4045235.8148000003</c:v>
                  </c:pt>
                  <c:pt idx="2">
                    <c:v>2354623.06</c:v>
                  </c:pt>
                  <c:pt idx="3">
                    <c:v>2879587.6584799998</c:v>
                  </c:pt>
                  <c:pt idx="4">
                    <c:v>2686447.9056000002</c:v>
                  </c:pt>
                </c:numCache>
              </c:numRef>
            </c:plus>
            <c:minus>
              <c:numRef>
                <c:f>'New Hampshire'!$I$6:$I$10</c:f>
                <c:numCache>
                  <c:formatCode>General</c:formatCode>
                  <c:ptCount val="5"/>
                  <c:pt idx="0">
                    <c:v>4269374.6664399998</c:v>
                  </c:pt>
                  <c:pt idx="1">
                    <c:v>4045235.8148000003</c:v>
                  </c:pt>
                  <c:pt idx="2">
                    <c:v>2354623.06</c:v>
                  </c:pt>
                  <c:pt idx="3">
                    <c:v>2879587.6584799998</c:v>
                  </c:pt>
                  <c:pt idx="4">
                    <c:v>2686447.9056000002</c:v>
                  </c:pt>
                </c:numCache>
              </c:numRef>
            </c:minus>
            <c:spPr>
              <a:noFill/>
              <a:ln w="9525" cap="flat" cmpd="sng" algn="ctr">
                <a:solidFill>
                  <a:schemeClr val="tx1">
                    <a:lumMod val="65000"/>
                    <a:lumOff val="35000"/>
                  </a:schemeClr>
                </a:solidFill>
                <a:round/>
              </a:ln>
              <a:effectLst/>
            </c:spPr>
          </c:errBars>
          <c:cat>
            <c:numRef>
              <c:f>'New Hampshire'!$A$6:$A$10</c:f>
              <c:numCache>
                <c:formatCode>General</c:formatCode>
                <c:ptCount val="5"/>
                <c:pt idx="0">
                  <c:v>2005</c:v>
                </c:pt>
                <c:pt idx="1">
                  <c:v>2006</c:v>
                </c:pt>
                <c:pt idx="2">
                  <c:v>2007</c:v>
                </c:pt>
                <c:pt idx="3">
                  <c:v>2008</c:v>
                </c:pt>
                <c:pt idx="4">
                  <c:v>2009</c:v>
                </c:pt>
              </c:numCache>
            </c:numRef>
          </c:cat>
          <c:val>
            <c:numRef>
              <c:f>'New Hampshire'!$D$6:$D$10</c:f>
              <c:numCache>
                <c:formatCode>#,##0</c:formatCode>
                <c:ptCount val="5"/>
                <c:pt idx="0">
                  <c:v>3962738</c:v>
                </c:pt>
                <c:pt idx="1">
                  <c:v>4584460</c:v>
                </c:pt>
                <c:pt idx="2">
                  <c:v>2522360</c:v>
                </c:pt>
                <c:pt idx="3">
                  <c:v>3154468</c:v>
                </c:pt>
                <c:pt idx="4">
                  <c:v>3225802</c:v>
                </c:pt>
              </c:numCache>
            </c:numRef>
          </c:val>
          <c:extLst>
            <c:ext xmlns:c16="http://schemas.microsoft.com/office/drawing/2014/chart" uri="{C3380CC4-5D6E-409C-BE32-E72D297353CC}">
              <c16:uniqueId val="{00000001-64B3-4255-99AC-C2CBC316C43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NH-09: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Hampshire'!$I$11:$I$25</c:f>
                <c:numCache>
                  <c:formatCode>General</c:formatCode>
                  <c:ptCount val="15"/>
                  <c:pt idx="0">
                    <c:v>2032422.1822799998</c:v>
                  </c:pt>
                  <c:pt idx="1">
                    <c:v>3086664.76712</c:v>
                  </c:pt>
                  <c:pt idx="2">
                    <c:v>3037406.2145999996</c:v>
                  </c:pt>
                  <c:pt idx="3">
                    <c:v>3785836.1034200001</c:v>
                  </c:pt>
                  <c:pt idx="4">
                    <c:v>3767836.5071999999</c:v>
                  </c:pt>
                  <c:pt idx="5">
                    <c:v>3752576.7314399998</c:v>
                  </c:pt>
                  <c:pt idx="6">
                    <c:v>3703299.6344400002</c:v>
                  </c:pt>
                  <c:pt idx="7">
                    <c:v>3777447.4465000005</c:v>
                  </c:pt>
                  <c:pt idx="8">
                    <c:v>3775339.8945600004</c:v>
                  </c:pt>
                  <c:pt idx="9">
                    <c:v>3388537.3183199996</c:v>
                  </c:pt>
                  <c:pt idx="10">
                    <c:v>3348675.2736</c:v>
                  </c:pt>
                  <c:pt idx="11">
                    <c:v>3329807.4043400004</c:v>
                  </c:pt>
                  <c:pt idx="12">
                    <c:v>3492411.6267200001</c:v>
                  </c:pt>
                  <c:pt idx="13">
                    <c:v>3502231.6661400003</c:v>
                  </c:pt>
                  <c:pt idx="14">
                    <c:v>3566982.4688400002</c:v>
                  </c:pt>
                </c:numCache>
              </c:numRef>
            </c:plus>
            <c:minus>
              <c:numRef>
                <c:f>'New Hampshire'!$I$11:$I$25</c:f>
                <c:numCache>
                  <c:formatCode>General</c:formatCode>
                  <c:ptCount val="15"/>
                  <c:pt idx="0">
                    <c:v>2032422.1822799998</c:v>
                  </c:pt>
                  <c:pt idx="1">
                    <c:v>3086664.76712</c:v>
                  </c:pt>
                  <c:pt idx="2">
                    <c:v>3037406.2145999996</c:v>
                  </c:pt>
                  <c:pt idx="3">
                    <c:v>3785836.1034200001</c:v>
                  </c:pt>
                  <c:pt idx="4">
                    <c:v>3767836.5071999999</c:v>
                  </c:pt>
                  <c:pt idx="5">
                    <c:v>3752576.7314399998</c:v>
                  </c:pt>
                  <c:pt idx="6">
                    <c:v>3703299.6344400002</c:v>
                  </c:pt>
                  <c:pt idx="7">
                    <c:v>3777447.4465000005</c:v>
                  </c:pt>
                  <c:pt idx="8">
                    <c:v>3775339.8945600004</c:v>
                  </c:pt>
                  <c:pt idx="9">
                    <c:v>3388537.3183199996</c:v>
                  </c:pt>
                  <c:pt idx="10">
                    <c:v>3348675.2736</c:v>
                  </c:pt>
                  <c:pt idx="11">
                    <c:v>3329807.4043400004</c:v>
                  </c:pt>
                  <c:pt idx="12">
                    <c:v>3492411.6267200001</c:v>
                  </c:pt>
                  <c:pt idx="13">
                    <c:v>3502231.6661400003</c:v>
                  </c:pt>
                  <c:pt idx="14">
                    <c:v>3566982.4688400002</c:v>
                  </c:pt>
                </c:numCache>
              </c:numRef>
            </c:minus>
            <c:spPr>
              <a:noFill/>
              <a:ln w="9525" cap="flat" cmpd="sng" algn="ctr">
                <a:solidFill>
                  <a:schemeClr val="tx1">
                    <a:lumMod val="65000"/>
                    <a:lumOff val="35000"/>
                  </a:schemeClr>
                </a:solidFill>
                <a:round/>
              </a:ln>
              <a:effectLst/>
            </c:spPr>
          </c:errBars>
          <c:cat>
            <c:numRef>
              <c:f>'New Hampshire'!$A$11:$A$25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Hampshire'!$D$11:$D$25</c:f>
              <c:numCache>
                <c:formatCode>#,##0</c:formatCode>
                <c:ptCount val="15"/>
                <c:pt idx="0">
                  <c:v>2526066</c:v>
                </c:pt>
                <c:pt idx="1">
                  <c:v>3980636</c:v>
                </c:pt>
                <c:pt idx="2">
                  <c:v>3991755</c:v>
                </c:pt>
                <c:pt idx="3">
                  <c:v>4793047</c:v>
                </c:pt>
                <c:pt idx="4">
                  <c:v>4776669</c:v>
                </c:pt>
                <c:pt idx="5">
                  <c:v>4743972</c:v>
                </c:pt>
                <c:pt idx="6">
                  <c:v>4666221</c:v>
                </c:pt>
                <c:pt idx="7">
                  <c:v>4749475</c:v>
                </c:pt>
                <c:pt idx="8">
                  <c:v>4739079</c:v>
                </c:pt>
                <c:pt idx="9">
                  <c:v>4097484</c:v>
                </c:pt>
                <c:pt idx="10">
                  <c:v>4052124</c:v>
                </c:pt>
                <c:pt idx="11">
                  <c:v>4002461</c:v>
                </c:pt>
                <c:pt idx="12">
                  <c:v>4477336</c:v>
                </c:pt>
                <c:pt idx="13">
                  <c:v>4491077</c:v>
                </c:pt>
                <c:pt idx="14">
                  <c:v>4561242</c:v>
                </c:pt>
              </c:numCache>
            </c:numRef>
          </c:val>
          <c:extLst>
            <c:ext xmlns:c16="http://schemas.microsoft.com/office/drawing/2014/chart" uri="{C3380CC4-5D6E-409C-BE32-E72D297353CC}">
              <c16:uniqueId val="{00000001-2EF4-4FC1-9086-49E80E6FA21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NH-05: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Hampshire'!$J$6:$J$10</c:f>
                <c:numCache>
                  <c:formatCode>General</c:formatCode>
                  <c:ptCount val="5"/>
                  <c:pt idx="0">
                    <c:v>11712437.020800002</c:v>
                  </c:pt>
                  <c:pt idx="1">
                    <c:v>10623358.9628</c:v>
                  </c:pt>
                  <c:pt idx="2">
                    <c:v>7138868.0894799996</c:v>
                  </c:pt>
                  <c:pt idx="3">
                    <c:v>7643903.6543999994</c:v>
                  </c:pt>
                  <c:pt idx="4">
                    <c:v>7633661.9591399999</c:v>
                  </c:pt>
                </c:numCache>
              </c:numRef>
            </c:plus>
            <c:minus>
              <c:numRef>
                <c:f>'New Hampshire'!$J$6:$J$10</c:f>
                <c:numCache>
                  <c:formatCode>General</c:formatCode>
                  <c:ptCount val="5"/>
                  <c:pt idx="0">
                    <c:v>11712437.020800002</c:v>
                  </c:pt>
                  <c:pt idx="1">
                    <c:v>10623358.9628</c:v>
                  </c:pt>
                  <c:pt idx="2">
                    <c:v>7138868.0894799996</c:v>
                  </c:pt>
                  <c:pt idx="3">
                    <c:v>7643903.6543999994</c:v>
                  </c:pt>
                  <c:pt idx="4">
                    <c:v>7633661.9591399999</c:v>
                  </c:pt>
                </c:numCache>
              </c:numRef>
            </c:minus>
            <c:spPr>
              <a:noFill/>
              <a:ln w="9525" cap="flat" cmpd="sng" algn="ctr">
                <a:solidFill>
                  <a:schemeClr val="tx1">
                    <a:lumMod val="65000"/>
                    <a:lumOff val="35000"/>
                  </a:schemeClr>
                </a:solidFill>
                <a:round/>
              </a:ln>
              <a:effectLst/>
            </c:spPr>
          </c:errBars>
          <c:cat>
            <c:numRef>
              <c:f>'New Hampshire'!$A$6:$A$10</c:f>
              <c:numCache>
                <c:formatCode>General</c:formatCode>
                <c:ptCount val="5"/>
                <c:pt idx="0">
                  <c:v>2005</c:v>
                </c:pt>
                <c:pt idx="1">
                  <c:v>2006</c:v>
                </c:pt>
                <c:pt idx="2">
                  <c:v>2007</c:v>
                </c:pt>
                <c:pt idx="3">
                  <c:v>2008</c:v>
                </c:pt>
                <c:pt idx="4">
                  <c:v>2009</c:v>
                </c:pt>
              </c:numCache>
            </c:numRef>
          </c:cat>
          <c:val>
            <c:numRef>
              <c:f>'New Hampshire'!$E$6:$E$10</c:f>
              <c:numCache>
                <c:formatCode>#,##0</c:formatCode>
                <c:ptCount val="5"/>
                <c:pt idx="0">
                  <c:v>33702915</c:v>
                </c:pt>
                <c:pt idx="1">
                  <c:v>36331597</c:v>
                </c:pt>
                <c:pt idx="2">
                  <c:v>30277666</c:v>
                </c:pt>
                <c:pt idx="3">
                  <c:v>31534256</c:v>
                </c:pt>
                <c:pt idx="4">
                  <c:v>34885577</c:v>
                </c:pt>
              </c:numCache>
            </c:numRef>
          </c:val>
          <c:extLst>
            <c:ext xmlns:c16="http://schemas.microsoft.com/office/drawing/2014/chart" uri="{C3380CC4-5D6E-409C-BE32-E72D297353CC}">
              <c16:uniqueId val="{00000001-ECA2-450A-A656-73EB525BCB1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NH-10: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Hampshire'!$J$11:$J$25</c:f>
                <c:numCache>
                  <c:formatCode>General</c:formatCode>
                  <c:ptCount val="15"/>
                  <c:pt idx="0">
                    <c:v>7405334.4185000006</c:v>
                  </c:pt>
                  <c:pt idx="1">
                    <c:v>8201287.4029399995</c:v>
                  </c:pt>
                  <c:pt idx="2">
                    <c:v>8342454.0725999996</c:v>
                  </c:pt>
                  <c:pt idx="3">
                    <c:v>8547731.6192000005</c:v>
                  </c:pt>
                  <c:pt idx="4">
                    <c:v>8600506.1048000008</c:v>
                  </c:pt>
                  <c:pt idx="5">
                    <c:v>8610520.1617600005</c:v>
                  </c:pt>
                  <c:pt idx="6">
                    <c:v>8647961.4169200007</c:v>
                  </c:pt>
                  <c:pt idx="7">
                    <c:v>8987106.9293600004</c:v>
                  </c:pt>
                  <c:pt idx="8">
                    <c:v>9047829.3576999996</c:v>
                  </c:pt>
                  <c:pt idx="9">
                    <c:v>8725886.5323200002</c:v>
                  </c:pt>
                  <c:pt idx="10">
                    <c:v>8767040.7728799991</c:v>
                  </c:pt>
                  <c:pt idx="11">
                    <c:v>8608784.3265599981</c:v>
                  </c:pt>
                  <c:pt idx="12">
                    <c:v>8809280.9522999991</c:v>
                  </c:pt>
                  <c:pt idx="13">
                    <c:v>8823067.4677200001</c:v>
                  </c:pt>
                  <c:pt idx="14">
                    <c:v>9117831.9956400003</c:v>
                  </c:pt>
                </c:numCache>
              </c:numRef>
            </c:plus>
            <c:minus>
              <c:numRef>
                <c:f>'New Hampshire'!$J$11:$J$25</c:f>
                <c:numCache>
                  <c:formatCode>General</c:formatCode>
                  <c:ptCount val="15"/>
                  <c:pt idx="0">
                    <c:v>7405334.4185000006</c:v>
                  </c:pt>
                  <c:pt idx="1">
                    <c:v>8201287.4029399995</c:v>
                  </c:pt>
                  <c:pt idx="2">
                    <c:v>8342454.0725999996</c:v>
                  </c:pt>
                  <c:pt idx="3">
                    <c:v>8547731.6192000005</c:v>
                  </c:pt>
                  <c:pt idx="4">
                    <c:v>8600506.1048000008</c:v>
                  </c:pt>
                  <c:pt idx="5">
                    <c:v>8610520.1617600005</c:v>
                  </c:pt>
                  <c:pt idx="6">
                    <c:v>8647961.4169200007</c:v>
                  </c:pt>
                  <c:pt idx="7">
                    <c:v>8987106.9293600004</c:v>
                  </c:pt>
                  <c:pt idx="8">
                    <c:v>9047829.3576999996</c:v>
                  </c:pt>
                  <c:pt idx="9">
                    <c:v>8725886.5323200002</c:v>
                  </c:pt>
                  <c:pt idx="10">
                    <c:v>8767040.7728799991</c:v>
                  </c:pt>
                  <c:pt idx="11">
                    <c:v>8608784.3265599981</c:v>
                  </c:pt>
                  <c:pt idx="12">
                    <c:v>8809280.9522999991</c:v>
                  </c:pt>
                  <c:pt idx="13">
                    <c:v>8823067.4677200001</c:v>
                  </c:pt>
                  <c:pt idx="14">
                    <c:v>9117831.9956400003</c:v>
                  </c:pt>
                </c:numCache>
              </c:numRef>
            </c:minus>
            <c:spPr>
              <a:noFill/>
              <a:ln w="9525" cap="flat" cmpd="sng" algn="ctr">
                <a:solidFill>
                  <a:schemeClr val="tx1">
                    <a:lumMod val="65000"/>
                    <a:lumOff val="35000"/>
                  </a:schemeClr>
                </a:solidFill>
                <a:round/>
              </a:ln>
              <a:effectLst/>
            </c:spPr>
          </c:errBars>
          <c:cat>
            <c:numRef>
              <c:f>'New Hampshire'!$A$11:$A$25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Hampshire'!$E$11:$E$25</c:f>
              <c:numCache>
                <c:formatCode>#,##0</c:formatCode>
                <c:ptCount val="15"/>
                <c:pt idx="0">
                  <c:v>30412051</c:v>
                </c:pt>
                <c:pt idx="1">
                  <c:v>36740827</c:v>
                </c:pt>
                <c:pt idx="2">
                  <c:v>37872045</c:v>
                </c:pt>
                <c:pt idx="3">
                  <c:v>38995126</c:v>
                </c:pt>
                <c:pt idx="4">
                  <c:v>39075448</c:v>
                </c:pt>
                <c:pt idx="5">
                  <c:v>38898266</c:v>
                </c:pt>
                <c:pt idx="6">
                  <c:v>39070938</c:v>
                </c:pt>
                <c:pt idx="7">
                  <c:v>40279253</c:v>
                </c:pt>
                <c:pt idx="8">
                  <c:v>40576865</c:v>
                </c:pt>
                <c:pt idx="9">
                  <c:v>42391598</c:v>
                </c:pt>
                <c:pt idx="10">
                  <c:v>42791101</c:v>
                </c:pt>
                <c:pt idx="11">
                  <c:v>41895972</c:v>
                </c:pt>
                <c:pt idx="12">
                  <c:v>42356385</c:v>
                </c:pt>
                <c:pt idx="13">
                  <c:v>42574153</c:v>
                </c:pt>
                <c:pt idx="14">
                  <c:v>44265618</c:v>
                </c:pt>
              </c:numCache>
            </c:numRef>
          </c:val>
          <c:extLst>
            <c:ext xmlns:c16="http://schemas.microsoft.com/office/drawing/2014/chart" uri="{C3380CC4-5D6E-409C-BE32-E72D297353CC}">
              <c16:uniqueId val="{00000001-5631-4AC9-AC2F-0C00C5F84C2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NJ-01: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Jersey'!$G$6:$G$11</c:f>
                <c:numCache>
                  <c:formatCode>General</c:formatCode>
                  <c:ptCount val="6"/>
                  <c:pt idx="0">
                    <c:v>35562357.62624</c:v>
                  </c:pt>
                  <c:pt idx="1">
                    <c:v>27460031.894240003</c:v>
                  </c:pt>
                  <c:pt idx="2">
                    <c:v>15574184.15504</c:v>
                  </c:pt>
                  <c:pt idx="3">
                    <c:v>11206364.39208</c:v>
                  </c:pt>
                  <c:pt idx="4">
                    <c:v>10227724.321040001</c:v>
                  </c:pt>
                  <c:pt idx="5">
                    <c:v>11075748.0306</c:v>
                  </c:pt>
                </c:numCache>
              </c:numRef>
            </c:plus>
            <c:minus>
              <c:numRef>
                <c:f>'New Jersey'!$G$6:$G$11</c:f>
                <c:numCache>
                  <c:formatCode>General</c:formatCode>
                  <c:ptCount val="6"/>
                  <c:pt idx="0">
                    <c:v>35562357.62624</c:v>
                  </c:pt>
                  <c:pt idx="1">
                    <c:v>27460031.894240003</c:v>
                  </c:pt>
                  <c:pt idx="2">
                    <c:v>15574184.15504</c:v>
                  </c:pt>
                  <c:pt idx="3">
                    <c:v>11206364.39208</c:v>
                  </c:pt>
                  <c:pt idx="4">
                    <c:v>10227724.321040001</c:v>
                  </c:pt>
                  <c:pt idx="5">
                    <c:v>11075748.0306</c:v>
                  </c:pt>
                </c:numCache>
              </c:numRef>
            </c:minus>
            <c:spPr>
              <a:noFill/>
              <a:ln w="9525" cap="flat" cmpd="sng" algn="ctr">
                <a:solidFill>
                  <a:schemeClr val="tx1">
                    <a:lumMod val="65000"/>
                    <a:lumOff val="35000"/>
                  </a:schemeClr>
                </a:solidFill>
                <a:round/>
              </a:ln>
              <a:effectLst/>
            </c:spPr>
          </c:errBars>
          <c:cat>
            <c:numRef>
              <c:f>'New Jersey'!$A$6:$A$11</c:f>
              <c:numCache>
                <c:formatCode>General</c:formatCode>
                <c:ptCount val="6"/>
                <c:pt idx="0">
                  <c:v>2004</c:v>
                </c:pt>
                <c:pt idx="1">
                  <c:v>2005</c:v>
                </c:pt>
                <c:pt idx="2">
                  <c:v>2006</c:v>
                </c:pt>
                <c:pt idx="3">
                  <c:v>2007</c:v>
                </c:pt>
                <c:pt idx="4">
                  <c:v>2008</c:v>
                </c:pt>
                <c:pt idx="5">
                  <c:v>2009</c:v>
                </c:pt>
              </c:numCache>
            </c:numRef>
          </c:cat>
          <c:val>
            <c:numRef>
              <c:f>'New Jersey'!$B$6:$B$11</c:f>
              <c:numCache>
                <c:formatCode>#,##0</c:formatCode>
                <c:ptCount val="6"/>
                <c:pt idx="0">
                  <c:v>173950096</c:v>
                </c:pt>
                <c:pt idx="1">
                  <c:v>198067166</c:v>
                </c:pt>
                <c:pt idx="2">
                  <c:v>169064092</c:v>
                </c:pt>
                <c:pt idx="3">
                  <c:v>157216111</c:v>
                </c:pt>
                <c:pt idx="4">
                  <c:v>160409729</c:v>
                </c:pt>
                <c:pt idx="5">
                  <c:v>160332195</c:v>
                </c:pt>
              </c:numCache>
            </c:numRef>
          </c:val>
          <c:extLst>
            <c:ext xmlns:c16="http://schemas.microsoft.com/office/drawing/2014/chart" uri="{C3380CC4-5D6E-409C-BE32-E72D297353CC}">
              <c16:uniqueId val="{00000001-4684-4065-9ECE-1A0018469D6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AR-08: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Arkansas!$H$11:$H$25</c:f>
                <c:numCache>
                  <c:formatCode>General</c:formatCode>
                  <c:ptCount val="15"/>
                  <c:pt idx="0">
                    <c:v>14917199.05088</c:v>
                  </c:pt>
                  <c:pt idx="1">
                    <c:v>14942387.920799999</c:v>
                  </c:pt>
                  <c:pt idx="2">
                    <c:v>14991146.480640002</c:v>
                  </c:pt>
                  <c:pt idx="3">
                    <c:v>15010212.306980003</c:v>
                  </c:pt>
                  <c:pt idx="4">
                    <c:v>5980505.7089999998</c:v>
                  </c:pt>
                  <c:pt idx="5">
                    <c:v>6004774.3708799994</c:v>
                  </c:pt>
                  <c:pt idx="6">
                    <c:v>5891507.2332000006</c:v>
                  </c:pt>
                  <c:pt idx="7">
                    <c:v>6046219.1491199993</c:v>
                  </c:pt>
                  <c:pt idx="8">
                    <c:v>6047490.0857999995</c:v>
                  </c:pt>
                  <c:pt idx="9">
                    <c:v>6006572.7875999995</c:v>
                  </c:pt>
                  <c:pt idx="10">
                    <c:v>6083815.3446800001</c:v>
                  </c:pt>
                  <c:pt idx="11">
                    <c:v>6158112.3489600001</c:v>
                  </c:pt>
                  <c:pt idx="12">
                    <c:v>6187630.3585999999</c:v>
                  </c:pt>
                  <c:pt idx="13">
                    <c:v>6217511.1901199995</c:v>
                  </c:pt>
                  <c:pt idx="14">
                    <c:v>6262885.9796799989</c:v>
                  </c:pt>
                </c:numCache>
              </c:numRef>
            </c:plus>
            <c:minus>
              <c:numRef>
                <c:f>Arkansas!$H$11:$H$25</c:f>
                <c:numCache>
                  <c:formatCode>General</c:formatCode>
                  <c:ptCount val="15"/>
                  <c:pt idx="0">
                    <c:v>14917199.05088</c:v>
                  </c:pt>
                  <c:pt idx="1">
                    <c:v>14942387.920799999</c:v>
                  </c:pt>
                  <c:pt idx="2">
                    <c:v>14991146.480640002</c:v>
                  </c:pt>
                  <c:pt idx="3">
                    <c:v>15010212.306980003</c:v>
                  </c:pt>
                  <c:pt idx="4">
                    <c:v>5980505.7089999998</c:v>
                  </c:pt>
                  <c:pt idx="5">
                    <c:v>6004774.3708799994</c:v>
                  </c:pt>
                  <c:pt idx="6">
                    <c:v>5891507.2332000006</c:v>
                  </c:pt>
                  <c:pt idx="7">
                    <c:v>6046219.1491199993</c:v>
                  </c:pt>
                  <c:pt idx="8">
                    <c:v>6047490.0857999995</c:v>
                  </c:pt>
                  <c:pt idx="9">
                    <c:v>6006572.7875999995</c:v>
                  </c:pt>
                  <c:pt idx="10">
                    <c:v>6083815.3446800001</c:v>
                  </c:pt>
                  <c:pt idx="11">
                    <c:v>6158112.3489600001</c:v>
                  </c:pt>
                  <c:pt idx="12">
                    <c:v>6187630.3585999999</c:v>
                  </c:pt>
                  <c:pt idx="13">
                    <c:v>6217511.1901199995</c:v>
                  </c:pt>
                  <c:pt idx="14">
                    <c:v>6262885.9796799989</c:v>
                  </c:pt>
                </c:numCache>
              </c:numRef>
            </c:minus>
            <c:spPr>
              <a:noFill/>
              <a:ln w="9525" cap="flat" cmpd="sng" algn="ctr">
                <a:solidFill>
                  <a:schemeClr val="tx1">
                    <a:lumMod val="65000"/>
                    <a:lumOff val="35000"/>
                  </a:schemeClr>
                </a:solidFill>
                <a:round/>
              </a:ln>
              <a:effectLst/>
            </c:spPr>
          </c:errBars>
          <c:cat>
            <c:numRef>
              <c:f>Arkansas!$A$11:$A$25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Arkansas!$C$11:$C$25</c:f>
              <c:numCache>
                <c:formatCode>#,##0</c:formatCode>
                <c:ptCount val="15"/>
                <c:pt idx="0">
                  <c:v>175249049</c:v>
                </c:pt>
                <c:pt idx="1">
                  <c:v>175174536</c:v>
                </c:pt>
                <c:pt idx="2">
                  <c:v>177452018</c:v>
                </c:pt>
                <c:pt idx="3">
                  <c:v>177888271</c:v>
                </c:pt>
                <c:pt idx="4">
                  <c:v>180461850</c:v>
                </c:pt>
                <c:pt idx="5">
                  <c:v>181303574</c:v>
                </c:pt>
                <c:pt idx="6">
                  <c:v>181836643</c:v>
                </c:pt>
                <c:pt idx="7">
                  <c:v>182554926</c:v>
                </c:pt>
                <c:pt idx="8">
                  <c:v>183702615</c:v>
                </c:pt>
                <c:pt idx="9">
                  <c:v>185388049</c:v>
                </c:pt>
                <c:pt idx="10">
                  <c:v>187540547</c:v>
                </c:pt>
                <c:pt idx="11">
                  <c:v>189015112</c:v>
                </c:pt>
                <c:pt idx="12">
                  <c:v>190154590</c:v>
                </c:pt>
                <c:pt idx="13">
                  <c:v>191190381</c:v>
                </c:pt>
                <c:pt idx="14">
                  <c:v>192349078</c:v>
                </c:pt>
              </c:numCache>
            </c:numRef>
          </c:val>
          <c:extLst>
            <c:ext xmlns:c16="http://schemas.microsoft.com/office/drawing/2014/chart" uri="{C3380CC4-5D6E-409C-BE32-E72D297353CC}">
              <c16:uniqueId val="{00000001-B8EF-4DFC-97C0-93E34A8073C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NJ-02: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Jersey'!$K$6:$K$11</c:f>
                <c:numCache>
                  <c:formatCode>General</c:formatCode>
                  <c:ptCount val="6"/>
                  <c:pt idx="0">
                    <c:v>34078175.280599996</c:v>
                  </c:pt>
                  <c:pt idx="1">
                    <c:v>25211376.343280002</c:v>
                  </c:pt>
                  <c:pt idx="2">
                    <c:v>13952417.89016</c:v>
                  </c:pt>
                  <c:pt idx="3">
                    <c:v>10478629.750560001</c:v>
                  </c:pt>
                  <c:pt idx="4">
                    <c:v>9405535.7015000004</c:v>
                  </c:pt>
                  <c:pt idx="5">
                    <c:v>10160979.6456</c:v>
                  </c:pt>
                </c:numCache>
              </c:numRef>
            </c:plus>
            <c:minus>
              <c:numRef>
                <c:f>'New Jersey'!$K$6:$K$11</c:f>
                <c:numCache>
                  <c:formatCode>General</c:formatCode>
                  <c:ptCount val="6"/>
                  <c:pt idx="0">
                    <c:v>34078175.280599996</c:v>
                  </c:pt>
                  <c:pt idx="1">
                    <c:v>25211376.343280002</c:v>
                  </c:pt>
                  <c:pt idx="2">
                    <c:v>13952417.89016</c:v>
                  </c:pt>
                  <c:pt idx="3">
                    <c:v>10478629.750560001</c:v>
                  </c:pt>
                  <c:pt idx="4">
                    <c:v>9405535.7015000004</c:v>
                  </c:pt>
                  <c:pt idx="5">
                    <c:v>10160979.6456</c:v>
                  </c:pt>
                </c:numCache>
              </c:numRef>
            </c:minus>
            <c:spPr>
              <a:noFill/>
              <a:ln w="9525" cap="flat" cmpd="sng" algn="ctr">
                <a:solidFill>
                  <a:schemeClr val="tx1">
                    <a:lumMod val="65000"/>
                    <a:lumOff val="35000"/>
                  </a:schemeClr>
                </a:solidFill>
                <a:round/>
              </a:ln>
              <a:effectLst/>
            </c:spPr>
          </c:errBars>
          <c:cat>
            <c:numRef>
              <c:f>'New Jersey'!$A$6:$A$11</c:f>
              <c:numCache>
                <c:formatCode>General</c:formatCode>
                <c:ptCount val="6"/>
                <c:pt idx="0">
                  <c:v>2004</c:v>
                </c:pt>
                <c:pt idx="1">
                  <c:v>2005</c:v>
                </c:pt>
                <c:pt idx="2">
                  <c:v>2006</c:v>
                </c:pt>
                <c:pt idx="3">
                  <c:v>2007</c:v>
                </c:pt>
                <c:pt idx="4">
                  <c:v>2008</c:v>
                </c:pt>
                <c:pt idx="5">
                  <c:v>2009</c:v>
                </c:pt>
              </c:numCache>
            </c:numRef>
          </c:cat>
          <c:val>
            <c:numRef>
              <c:f>'New Jersey'!$F$6:$F$11</c:f>
              <c:numCache>
                <c:formatCode>#,##0</c:formatCode>
                <c:ptCount val="6"/>
                <c:pt idx="0">
                  <c:v>118244883</c:v>
                </c:pt>
                <c:pt idx="1">
                  <c:v>120180076</c:v>
                </c:pt>
                <c:pt idx="2">
                  <c:v>102863594</c:v>
                </c:pt>
                <c:pt idx="3">
                  <c:v>97276548</c:v>
                </c:pt>
                <c:pt idx="4">
                  <c:v>94527997</c:v>
                </c:pt>
                <c:pt idx="5">
                  <c:v>95497929</c:v>
                </c:pt>
              </c:numCache>
            </c:numRef>
          </c:val>
          <c:extLst>
            <c:ext xmlns:c16="http://schemas.microsoft.com/office/drawing/2014/chart" uri="{C3380CC4-5D6E-409C-BE32-E72D297353CC}">
              <c16:uniqueId val="{00000001-065D-4D88-9BCF-94D734CEF4E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NJ-06: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Jersey'!$G$12:$G$26</c:f>
                <c:numCache>
                  <c:formatCode>General</c:formatCode>
                  <c:ptCount val="15"/>
                  <c:pt idx="0">
                    <c:v>11484399.781440001</c:v>
                  </c:pt>
                  <c:pt idx="1">
                    <c:v>11394873.606480001</c:v>
                  </c:pt>
                  <c:pt idx="2">
                    <c:v>11461295.540679999</c:v>
                  </c:pt>
                  <c:pt idx="3">
                    <c:v>11021910.35158</c:v>
                  </c:pt>
                  <c:pt idx="4">
                    <c:v>10977655.052000001</c:v>
                  </c:pt>
                  <c:pt idx="5">
                    <c:v>9997422.4270200003</c:v>
                  </c:pt>
                  <c:pt idx="6">
                    <c:v>9402136.2756200004</c:v>
                  </c:pt>
                  <c:pt idx="7">
                    <c:v>8939394.3646000009</c:v>
                  </c:pt>
                  <c:pt idx="8">
                    <c:v>8361002.9745000005</c:v>
                  </c:pt>
                  <c:pt idx="9">
                    <c:v>7863777.8512799991</c:v>
                  </c:pt>
                  <c:pt idx="10">
                    <c:v>7942470.4459199999</c:v>
                  </c:pt>
                  <c:pt idx="11">
                    <c:v>8102870.2692</c:v>
                  </c:pt>
                  <c:pt idx="12">
                    <c:v>8177938.6092600003</c:v>
                  </c:pt>
                  <c:pt idx="13">
                    <c:v>8160817.3399200002</c:v>
                  </c:pt>
                  <c:pt idx="14">
                    <c:v>8226382.9564800002</c:v>
                  </c:pt>
                </c:numCache>
              </c:numRef>
            </c:plus>
            <c:minus>
              <c:numRef>
                <c:f>'New Jersey'!$G$12:$G$26</c:f>
                <c:numCache>
                  <c:formatCode>General</c:formatCode>
                  <c:ptCount val="15"/>
                  <c:pt idx="0">
                    <c:v>11484399.781440001</c:v>
                  </c:pt>
                  <c:pt idx="1">
                    <c:v>11394873.606480001</c:v>
                  </c:pt>
                  <c:pt idx="2">
                    <c:v>11461295.540679999</c:v>
                  </c:pt>
                  <c:pt idx="3">
                    <c:v>11021910.35158</c:v>
                  </c:pt>
                  <c:pt idx="4">
                    <c:v>10977655.052000001</c:v>
                  </c:pt>
                  <c:pt idx="5">
                    <c:v>9997422.4270200003</c:v>
                  </c:pt>
                  <c:pt idx="6">
                    <c:v>9402136.2756200004</c:v>
                  </c:pt>
                  <c:pt idx="7">
                    <c:v>8939394.3646000009</c:v>
                  </c:pt>
                  <c:pt idx="8">
                    <c:v>8361002.9745000005</c:v>
                  </c:pt>
                  <c:pt idx="9">
                    <c:v>7863777.8512799991</c:v>
                  </c:pt>
                  <c:pt idx="10">
                    <c:v>7942470.4459199999</c:v>
                  </c:pt>
                  <c:pt idx="11">
                    <c:v>8102870.2692</c:v>
                  </c:pt>
                  <c:pt idx="12">
                    <c:v>8177938.6092600003</c:v>
                  </c:pt>
                  <c:pt idx="13">
                    <c:v>8160817.3399200002</c:v>
                  </c:pt>
                  <c:pt idx="14">
                    <c:v>8226382.9564800002</c:v>
                  </c:pt>
                </c:numCache>
              </c:numRef>
            </c:minus>
            <c:spPr>
              <a:noFill/>
              <a:ln w="9525" cap="flat" cmpd="sng" algn="ctr">
                <a:solidFill>
                  <a:schemeClr val="tx1">
                    <a:lumMod val="65000"/>
                    <a:lumOff val="35000"/>
                  </a:schemeClr>
                </a:solidFill>
                <a:round/>
              </a:ln>
              <a:effectLst/>
            </c:spPr>
          </c:errBars>
          <c:cat>
            <c:numRef>
              <c:f>'New Jersey'!$A$12:$A$26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Jersey'!$B$12:$B$26</c:f>
              <c:numCache>
                <c:formatCode>#,##0</c:formatCode>
                <c:ptCount val="15"/>
                <c:pt idx="0">
                  <c:v>160755876</c:v>
                </c:pt>
                <c:pt idx="1">
                  <c:v>163063446</c:v>
                </c:pt>
                <c:pt idx="2">
                  <c:v>163452589</c:v>
                </c:pt>
                <c:pt idx="3">
                  <c:v>167659117</c:v>
                </c:pt>
                <c:pt idx="4">
                  <c:v>167905400</c:v>
                </c:pt>
                <c:pt idx="5">
                  <c:v>169620333</c:v>
                </c:pt>
                <c:pt idx="6">
                  <c:v>169285853</c:v>
                </c:pt>
                <c:pt idx="7">
                  <c:v>170404010</c:v>
                </c:pt>
                <c:pt idx="8">
                  <c:v>168909151</c:v>
                </c:pt>
                <c:pt idx="9">
                  <c:v>169770679</c:v>
                </c:pt>
                <c:pt idx="10">
                  <c:v>169783464</c:v>
                </c:pt>
                <c:pt idx="11">
                  <c:v>170228367</c:v>
                </c:pt>
                <c:pt idx="12">
                  <c:v>166828613</c:v>
                </c:pt>
                <c:pt idx="13">
                  <c:v>167504461</c:v>
                </c:pt>
                <c:pt idx="14">
                  <c:v>166999248</c:v>
                </c:pt>
              </c:numCache>
            </c:numRef>
          </c:val>
          <c:extLst>
            <c:ext xmlns:c16="http://schemas.microsoft.com/office/drawing/2014/chart" uri="{C3380CC4-5D6E-409C-BE32-E72D297353CC}">
              <c16:uniqueId val="{00000001-617C-4B66-B165-5FC6A395F27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NJ-07: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Jersey'!$K$12:$K$26</c:f>
                <c:numCache>
                  <c:formatCode>General</c:formatCode>
                  <c:ptCount val="15"/>
                  <c:pt idx="0">
                    <c:v>10524844.121680001</c:v>
                  </c:pt>
                  <c:pt idx="1">
                    <c:v>10529326.477399999</c:v>
                  </c:pt>
                  <c:pt idx="2">
                    <c:v>10612333.666680001</c:v>
                  </c:pt>
                  <c:pt idx="3">
                    <c:v>10563351.429299999</c:v>
                  </c:pt>
                  <c:pt idx="4">
                    <c:v>10529430.493240001</c:v>
                  </c:pt>
                  <c:pt idx="5">
                    <c:v>9512442.5219999999</c:v>
                  </c:pt>
                  <c:pt idx="6">
                    <c:v>8841446.5000800006</c:v>
                  </c:pt>
                  <c:pt idx="7">
                    <c:v>8404358.0796000008</c:v>
                  </c:pt>
                  <c:pt idx="8">
                    <c:v>7850222.4364200011</c:v>
                  </c:pt>
                  <c:pt idx="9">
                    <c:v>7313239.3456800012</c:v>
                  </c:pt>
                  <c:pt idx="10">
                    <c:v>7169072.5617000004</c:v>
                  </c:pt>
                  <c:pt idx="11">
                    <c:v>7334818.3320000004</c:v>
                  </c:pt>
                  <c:pt idx="12">
                    <c:v>7158769.865100001</c:v>
                  </c:pt>
                  <c:pt idx="13">
                    <c:v>7113386.4934599996</c:v>
                  </c:pt>
                  <c:pt idx="14">
                    <c:v>7134804.3194000004</c:v>
                  </c:pt>
                </c:numCache>
              </c:numRef>
            </c:plus>
            <c:minus>
              <c:numRef>
                <c:f>'New Jersey'!$K$12:$K$26</c:f>
                <c:numCache>
                  <c:formatCode>General</c:formatCode>
                  <c:ptCount val="15"/>
                  <c:pt idx="0">
                    <c:v>10524844.121680001</c:v>
                  </c:pt>
                  <c:pt idx="1">
                    <c:v>10529326.477399999</c:v>
                  </c:pt>
                  <c:pt idx="2">
                    <c:v>10612333.666680001</c:v>
                  </c:pt>
                  <c:pt idx="3">
                    <c:v>10563351.429299999</c:v>
                  </c:pt>
                  <c:pt idx="4">
                    <c:v>10529430.493240001</c:v>
                  </c:pt>
                  <c:pt idx="5">
                    <c:v>9512442.5219999999</c:v>
                  </c:pt>
                  <c:pt idx="6">
                    <c:v>8841446.5000800006</c:v>
                  </c:pt>
                  <c:pt idx="7">
                    <c:v>8404358.0796000008</c:v>
                  </c:pt>
                  <c:pt idx="8">
                    <c:v>7850222.4364200011</c:v>
                  </c:pt>
                  <c:pt idx="9">
                    <c:v>7313239.3456800012</c:v>
                  </c:pt>
                  <c:pt idx="10">
                    <c:v>7169072.5617000004</c:v>
                  </c:pt>
                  <c:pt idx="11">
                    <c:v>7334818.3320000004</c:v>
                  </c:pt>
                  <c:pt idx="12">
                    <c:v>7158769.865100001</c:v>
                  </c:pt>
                  <c:pt idx="13">
                    <c:v>7113386.4934599996</c:v>
                  </c:pt>
                  <c:pt idx="14">
                    <c:v>7134804.3194000004</c:v>
                  </c:pt>
                </c:numCache>
              </c:numRef>
            </c:minus>
            <c:spPr>
              <a:noFill/>
              <a:ln w="9525" cap="flat" cmpd="sng" algn="ctr">
                <a:solidFill>
                  <a:schemeClr val="tx1">
                    <a:lumMod val="65000"/>
                    <a:lumOff val="35000"/>
                  </a:schemeClr>
                </a:solidFill>
                <a:round/>
              </a:ln>
              <a:effectLst/>
            </c:spPr>
          </c:errBars>
          <c:cat>
            <c:numRef>
              <c:f>'New Jersey'!$A$12:$A$26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Jersey'!$F$12:$F$26</c:f>
              <c:numCache>
                <c:formatCode>#,##0</c:formatCode>
                <c:ptCount val="15"/>
                <c:pt idx="0">
                  <c:v>93670738</c:v>
                </c:pt>
                <c:pt idx="1">
                  <c:v>94518191</c:v>
                </c:pt>
                <c:pt idx="2">
                  <c:v>95041498</c:v>
                </c:pt>
                <c:pt idx="3">
                  <c:v>97537871</c:v>
                </c:pt>
                <c:pt idx="4">
                  <c:v>97458631</c:v>
                </c:pt>
                <c:pt idx="5">
                  <c:v>96085278</c:v>
                </c:pt>
                <c:pt idx="6">
                  <c:v>94906038</c:v>
                </c:pt>
                <c:pt idx="7">
                  <c:v>96269852</c:v>
                </c:pt>
                <c:pt idx="8">
                  <c:v>95945031</c:v>
                </c:pt>
                <c:pt idx="9">
                  <c:v>94413108</c:v>
                </c:pt>
                <c:pt idx="10">
                  <c:v>94305085</c:v>
                </c:pt>
                <c:pt idx="11">
                  <c:v>92331550</c:v>
                </c:pt>
                <c:pt idx="12">
                  <c:v>87026135</c:v>
                </c:pt>
                <c:pt idx="13">
                  <c:v>87409517</c:v>
                </c:pt>
                <c:pt idx="14">
                  <c:v>85140863</c:v>
                </c:pt>
              </c:numCache>
            </c:numRef>
          </c:val>
          <c:extLst>
            <c:ext xmlns:c16="http://schemas.microsoft.com/office/drawing/2014/chart" uri="{C3380CC4-5D6E-409C-BE32-E72D297353CC}">
              <c16:uniqueId val="{00000001-364B-4A73-8CC6-EFC7D3A5992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NJ-04: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Jersey'!$I$6:$I$11</c:f>
                <c:numCache>
                  <c:formatCode>General</c:formatCode>
                  <c:ptCount val="6"/>
                  <c:pt idx="0">
                    <c:v>7335448</c:v>
                  </c:pt>
                  <c:pt idx="1">
                    <c:v>5267958.2950399993</c:v>
                  </c:pt>
                  <c:pt idx="2">
                    <c:v>3494879.8170000003</c:v>
                  </c:pt>
                  <c:pt idx="3">
                    <c:v>3038397.9824999999</c:v>
                  </c:pt>
                  <c:pt idx="4">
                    <c:v>2872729.3516799998</c:v>
                  </c:pt>
                  <c:pt idx="5">
                    <c:v>2824549.08672</c:v>
                  </c:pt>
                </c:numCache>
              </c:numRef>
            </c:plus>
            <c:minus>
              <c:numRef>
                <c:f>'New Jersey'!$I$6:$I$11</c:f>
                <c:numCache>
                  <c:formatCode>General</c:formatCode>
                  <c:ptCount val="6"/>
                  <c:pt idx="0">
                    <c:v>7335448</c:v>
                  </c:pt>
                  <c:pt idx="1">
                    <c:v>5267958.2950399993</c:v>
                  </c:pt>
                  <c:pt idx="2">
                    <c:v>3494879.8170000003</c:v>
                  </c:pt>
                  <c:pt idx="3">
                    <c:v>3038397.9824999999</c:v>
                  </c:pt>
                  <c:pt idx="4">
                    <c:v>2872729.3516799998</c:v>
                  </c:pt>
                  <c:pt idx="5">
                    <c:v>2824549.08672</c:v>
                  </c:pt>
                </c:numCache>
              </c:numRef>
            </c:minus>
            <c:spPr>
              <a:noFill/>
              <a:ln w="9525" cap="flat" cmpd="sng" algn="ctr">
                <a:solidFill>
                  <a:schemeClr val="tx1">
                    <a:lumMod val="65000"/>
                    <a:lumOff val="35000"/>
                  </a:schemeClr>
                </a:solidFill>
                <a:round/>
              </a:ln>
              <a:effectLst/>
            </c:spPr>
          </c:errBars>
          <c:cat>
            <c:numRef>
              <c:f>'New Jersey'!$A$6:$A$11</c:f>
              <c:numCache>
                <c:formatCode>General</c:formatCode>
                <c:ptCount val="6"/>
                <c:pt idx="0">
                  <c:v>2004</c:v>
                </c:pt>
                <c:pt idx="1">
                  <c:v>2005</c:v>
                </c:pt>
                <c:pt idx="2">
                  <c:v>2006</c:v>
                </c:pt>
                <c:pt idx="3">
                  <c:v>2007</c:v>
                </c:pt>
                <c:pt idx="4">
                  <c:v>2008</c:v>
                </c:pt>
                <c:pt idx="5">
                  <c:v>2009</c:v>
                </c:pt>
              </c:numCache>
            </c:numRef>
          </c:cat>
          <c:val>
            <c:numRef>
              <c:f>'New Jersey'!$D$6:$D$11</c:f>
              <c:numCache>
                <c:formatCode>#,##0</c:formatCode>
                <c:ptCount val="6"/>
                <c:pt idx="0">
                  <c:v>3667724</c:v>
                </c:pt>
                <c:pt idx="1">
                  <c:v>4632068</c:v>
                </c:pt>
                <c:pt idx="2">
                  <c:v>4506150</c:v>
                </c:pt>
                <c:pt idx="3">
                  <c:v>4711425</c:v>
                </c:pt>
                <c:pt idx="4">
                  <c:v>4827792</c:v>
                </c:pt>
                <c:pt idx="5">
                  <c:v>4936642</c:v>
                </c:pt>
              </c:numCache>
            </c:numRef>
          </c:val>
          <c:extLst>
            <c:ext xmlns:c16="http://schemas.microsoft.com/office/drawing/2014/chart" uri="{C3380CC4-5D6E-409C-BE32-E72D297353CC}">
              <c16:uniqueId val="{00000001-6784-41EF-9AD7-BAD99B43166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NJ-09: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Jersey'!$I$12:$I$26</c:f>
                <c:numCache>
                  <c:formatCode>General</c:formatCode>
                  <c:ptCount val="15"/>
                  <c:pt idx="0">
                    <c:v>2938635.8376200004</c:v>
                  </c:pt>
                  <c:pt idx="1">
                    <c:v>2864563.8536999999</c:v>
                  </c:pt>
                  <c:pt idx="2">
                    <c:v>2817273.9909600001</c:v>
                  </c:pt>
                  <c:pt idx="3">
                    <c:v>2908447.932</c:v>
                  </c:pt>
                  <c:pt idx="4">
                    <c:v>2920113.8334199996</c:v>
                  </c:pt>
                  <c:pt idx="5">
                    <c:v>3403590.6837999998</c:v>
                  </c:pt>
                  <c:pt idx="6">
                    <c:v>3106886.2593999999</c:v>
                  </c:pt>
                  <c:pt idx="7">
                    <c:v>2875975.4654400004</c:v>
                  </c:pt>
                  <c:pt idx="8">
                    <c:v>2629758.0180000002</c:v>
                  </c:pt>
                  <c:pt idx="9">
                    <c:v>2390006.3106800001</c:v>
                  </c:pt>
                  <c:pt idx="10">
                    <c:v>2474879.3411599998</c:v>
                  </c:pt>
                  <c:pt idx="11">
                    <c:v>2506465.3023999999</c:v>
                  </c:pt>
                  <c:pt idx="12">
                    <c:v>2635112.2110600001</c:v>
                  </c:pt>
                  <c:pt idx="13">
                    <c:v>2633636.84724</c:v>
                  </c:pt>
                  <c:pt idx="14">
                    <c:v>2638776.5487599997</c:v>
                  </c:pt>
                </c:numCache>
              </c:numRef>
            </c:plus>
            <c:minus>
              <c:numRef>
                <c:f>'New Jersey'!$I$12:$I$26</c:f>
                <c:numCache>
                  <c:formatCode>General</c:formatCode>
                  <c:ptCount val="15"/>
                  <c:pt idx="0">
                    <c:v>2938635.8376200004</c:v>
                  </c:pt>
                  <c:pt idx="1">
                    <c:v>2864563.8536999999</c:v>
                  </c:pt>
                  <c:pt idx="2">
                    <c:v>2817273.9909600001</c:v>
                  </c:pt>
                  <c:pt idx="3">
                    <c:v>2908447.932</c:v>
                  </c:pt>
                  <c:pt idx="4">
                    <c:v>2920113.8334199996</c:v>
                  </c:pt>
                  <c:pt idx="5">
                    <c:v>3403590.6837999998</c:v>
                  </c:pt>
                  <c:pt idx="6">
                    <c:v>3106886.2593999999</c:v>
                  </c:pt>
                  <c:pt idx="7">
                    <c:v>2875975.4654400004</c:v>
                  </c:pt>
                  <c:pt idx="8">
                    <c:v>2629758.0180000002</c:v>
                  </c:pt>
                  <c:pt idx="9">
                    <c:v>2390006.3106800001</c:v>
                  </c:pt>
                  <c:pt idx="10">
                    <c:v>2474879.3411599998</c:v>
                  </c:pt>
                  <c:pt idx="11">
                    <c:v>2506465.3023999999</c:v>
                  </c:pt>
                  <c:pt idx="12">
                    <c:v>2635112.2110600001</c:v>
                  </c:pt>
                  <c:pt idx="13">
                    <c:v>2633636.84724</c:v>
                  </c:pt>
                  <c:pt idx="14">
                    <c:v>2638776.5487599997</c:v>
                  </c:pt>
                </c:numCache>
              </c:numRef>
            </c:minus>
            <c:spPr>
              <a:noFill/>
              <a:ln w="9525" cap="flat" cmpd="sng" algn="ctr">
                <a:solidFill>
                  <a:schemeClr val="tx1">
                    <a:lumMod val="65000"/>
                    <a:lumOff val="35000"/>
                  </a:schemeClr>
                </a:solidFill>
                <a:round/>
              </a:ln>
              <a:effectLst/>
            </c:spPr>
          </c:errBars>
          <c:cat>
            <c:numRef>
              <c:f>'New Jersey'!$A$12:$A$26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Jersey'!$D$12:$D$26</c:f>
              <c:numCache>
                <c:formatCode>#,##0</c:formatCode>
                <c:ptCount val="15"/>
                <c:pt idx="0">
                  <c:v>4823287</c:v>
                </c:pt>
                <c:pt idx="1">
                  <c:v>4591383</c:v>
                </c:pt>
                <c:pt idx="2">
                  <c:v>4490109</c:v>
                </c:pt>
                <c:pt idx="3">
                  <c:v>4485300</c:v>
                </c:pt>
                <c:pt idx="4">
                  <c:v>4502041</c:v>
                </c:pt>
                <c:pt idx="5">
                  <c:v>6305281</c:v>
                </c:pt>
                <c:pt idx="6">
                  <c:v>6163234</c:v>
                </c:pt>
                <c:pt idx="7">
                  <c:v>6035372</c:v>
                </c:pt>
                <c:pt idx="8">
                  <c:v>5747100</c:v>
                </c:pt>
                <c:pt idx="9">
                  <c:v>5278982</c:v>
                </c:pt>
                <c:pt idx="10">
                  <c:v>5481946</c:v>
                </c:pt>
                <c:pt idx="11">
                  <c:v>5655382</c:v>
                </c:pt>
                <c:pt idx="12">
                  <c:v>5922399</c:v>
                </c:pt>
                <c:pt idx="13">
                  <c:v>5926809</c:v>
                </c:pt>
                <c:pt idx="14">
                  <c:v>5940782</c:v>
                </c:pt>
              </c:numCache>
            </c:numRef>
          </c:val>
          <c:extLst>
            <c:ext xmlns:c16="http://schemas.microsoft.com/office/drawing/2014/chart" uri="{C3380CC4-5D6E-409C-BE32-E72D297353CC}">
              <c16:uniqueId val="{00000001-95C0-4C04-8479-903D8636509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NJ-05: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Jersey'!$J$6:$J$11</c:f>
                <c:numCache>
                  <c:formatCode>General</c:formatCode>
                  <c:ptCount val="6"/>
                  <c:pt idx="0">
                    <c:v>25564977.59592</c:v>
                  </c:pt>
                  <c:pt idx="1">
                    <c:v>21195608.065480001</c:v>
                  </c:pt>
                  <c:pt idx="2">
                    <c:v>12834892.157919997</c:v>
                  </c:pt>
                  <c:pt idx="3">
                    <c:v>9446220.7235199995</c:v>
                  </c:pt>
                  <c:pt idx="4">
                    <c:v>8924864.8030200005</c:v>
                  </c:pt>
                  <c:pt idx="5">
                    <c:v>9499763.1664000005</c:v>
                  </c:pt>
                </c:numCache>
              </c:numRef>
            </c:plus>
            <c:minus>
              <c:numRef>
                <c:f>'New Jersey'!$J$6:$J$11</c:f>
                <c:numCache>
                  <c:formatCode>General</c:formatCode>
                  <c:ptCount val="6"/>
                  <c:pt idx="0">
                    <c:v>25564977.59592</c:v>
                  </c:pt>
                  <c:pt idx="1">
                    <c:v>21195608.065480001</c:v>
                  </c:pt>
                  <c:pt idx="2">
                    <c:v>12834892.157919997</c:v>
                  </c:pt>
                  <c:pt idx="3">
                    <c:v>9446220.7235199995</c:v>
                  </c:pt>
                  <c:pt idx="4">
                    <c:v>8924864.8030200005</c:v>
                  </c:pt>
                  <c:pt idx="5">
                    <c:v>9499763.1664000005</c:v>
                  </c:pt>
                </c:numCache>
              </c:numRef>
            </c:minus>
            <c:spPr>
              <a:noFill/>
              <a:ln w="9525" cap="flat" cmpd="sng" algn="ctr">
                <a:solidFill>
                  <a:schemeClr val="tx1">
                    <a:lumMod val="65000"/>
                    <a:lumOff val="35000"/>
                  </a:schemeClr>
                </a:solidFill>
                <a:round/>
              </a:ln>
              <a:effectLst/>
            </c:spPr>
          </c:errBars>
          <c:cat>
            <c:numRef>
              <c:f>'New Jersey'!$A$6:$A$11</c:f>
              <c:numCache>
                <c:formatCode>General</c:formatCode>
                <c:ptCount val="6"/>
                <c:pt idx="0">
                  <c:v>2004</c:v>
                </c:pt>
                <c:pt idx="1">
                  <c:v>2005</c:v>
                </c:pt>
                <c:pt idx="2">
                  <c:v>2006</c:v>
                </c:pt>
                <c:pt idx="3">
                  <c:v>2007</c:v>
                </c:pt>
                <c:pt idx="4">
                  <c:v>2008</c:v>
                </c:pt>
                <c:pt idx="5">
                  <c:v>2009</c:v>
                </c:pt>
              </c:numCache>
            </c:numRef>
          </c:cat>
          <c:val>
            <c:numRef>
              <c:f>'New Jersey'!$E$6:$E$11</c:f>
              <c:numCache>
                <c:formatCode>#,##0</c:formatCode>
                <c:ptCount val="6"/>
                <c:pt idx="0">
                  <c:v>52037489</c:v>
                </c:pt>
                <c:pt idx="1">
                  <c:v>73255022</c:v>
                </c:pt>
                <c:pt idx="2">
                  <c:v>61694348</c:v>
                </c:pt>
                <c:pt idx="3">
                  <c:v>55228138</c:v>
                </c:pt>
                <c:pt idx="4">
                  <c:v>61053939</c:v>
                </c:pt>
                <c:pt idx="5">
                  <c:v>59897624</c:v>
                </c:pt>
              </c:numCache>
            </c:numRef>
          </c:val>
          <c:extLst>
            <c:ext xmlns:c16="http://schemas.microsoft.com/office/drawing/2014/chart" uri="{C3380CC4-5D6E-409C-BE32-E72D297353CC}">
              <c16:uniqueId val="{00000001-3C4B-45CD-8BDD-4BD456F0DA3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NJ-10: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Jersey'!$J$12:$J$26</c:f>
                <c:numCache>
                  <c:formatCode>General</c:formatCode>
                  <c:ptCount val="15"/>
                  <c:pt idx="0">
                    <c:v>9808732.1640799996</c:v>
                  </c:pt>
                  <c:pt idx="1">
                    <c:v>9917966.3146799989</c:v>
                  </c:pt>
                  <c:pt idx="2">
                    <c:v>10048378.213200001</c:v>
                  </c:pt>
                  <c:pt idx="3">
                    <c:v>9992416.4190400001</c:v>
                  </c:pt>
                  <c:pt idx="4">
                    <c:v>10017004.1832</c:v>
                  </c:pt>
                  <c:pt idx="5">
                    <c:v>8999377.5476399995</c:v>
                  </c:pt>
                  <c:pt idx="6">
                    <c:v>8460220.3756200001</c:v>
                  </c:pt>
                  <c:pt idx="7">
                    <c:v>7952576.2290800009</c:v>
                  </c:pt>
                  <c:pt idx="8">
                    <c:v>7457056.1988000004</c:v>
                  </c:pt>
                  <c:pt idx="9">
                    <c:v>7276960.577920001</c:v>
                  </c:pt>
                  <c:pt idx="10">
                    <c:v>7050040.7317599999</c:v>
                  </c:pt>
                  <c:pt idx="11">
                    <c:v>7203915.8981999997</c:v>
                  </c:pt>
                  <c:pt idx="12">
                    <c:v>7362888.6731399987</c:v>
                  </c:pt>
                  <c:pt idx="13">
                    <c:v>7364895.8054999998</c:v>
                  </c:pt>
                  <c:pt idx="14">
                    <c:v>7461182.0228399988</c:v>
                  </c:pt>
                </c:numCache>
              </c:numRef>
            </c:plus>
            <c:minus>
              <c:numRef>
                <c:f>'New Jersey'!$J$12:$J$26</c:f>
                <c:numCache>
                  <c:formatCode>General</c:formatCode>
                  <c:ptCount val="15"/>
                  <c:pt idx="0">
                    <c:v>9808732.1640799996</c:v>
                  </c:pt>
                  <c:pt idx="1">
                    <c:v>9917966.3146799989</c:v>
                  </c:pt>
                  <c:pt idx="2">
                    <c:v>10048378.213200001</c:v>
                  </c:pt>
                  <c:pt idx="3">
                    <c:v>9992416.4190400001</c:v>
                  </c:pt>
                  <c:pt idx="4">
                    <c:v>10017004.1832</c:v>
                  </c:pt>
                  <c:pt idx="5">
                    <c:v>8999377.5476399995</c:v>
                  </c:pt>
                  <c:pt idx="6">
                    <c:v>8460220.3756200001</c:v>
                  </c:pt>
                  <c:pt idx="7">
                    <c:v>7952576.2290800009</c:v>
                  </c:pt>
                  <c:pt idx="8">
                    <c:v>7457056.1988000004</c:v>
                  </c:pt>
                  <c:pt idx="9">
                    <c:v>7276960.577920001</c:v>
                  </c:pt>
                  <c:pt idx="10">
                    <c:v>7050040.7317599999</c:v>
                  </c:pt>
                  <c:pt idx="11">
                    <c:v>7203915.8981999997</c:v>
                  </c:pt>
                  <c:pt idx="12">
                    <c:v>7362888.6731399987</c:v>
                  </c:pt>
                  <c:pt idx="13">
                    <c:v>7364895.8054999998</c:v>
                  </c:pt>
                  <c:pt idx="14">
                    <c:v>7461182.0228399988</c:v>
                  </c:pt>
                </c:numCache>
              </c:numRef>
            </c:minus>
            <c:spPr>
              <a:noFill/>
              <a:ln w="9525" cap="flat" cmpd="sng" algn="ctr">
                <a:solidFill>
                  <a:schemeClr val="tx1">
                    <a:lumMod val="65000"/>
                    <a:lumOff val="35000"/>
                  </a:schemeClr>
                </a:solidFill>
                <a:round/>
              </a:ln>
              <a:effectLst/>
            </c:spPr>
          </c:errBars>
          <c:cat>
            <c:numRef>
              <c:f>'New Jersey'!$A$12:$A$26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Jersey'!$E$12:$E$26</c:f>
              <c:numCache>
                <c:formatCode>#,##0</c:formatCode>
                <c:ptCount val="15"/>
                <c:pt idx="0">
                  <c:v>62261852</c:v>
                </c:pt>
                <c:pt idx="1">
                  <c:v>63953871</c:v>
                </c:pt>
                <c:pt idx="2">
                  <c:v>63920981</c:v>
                </c:pt>
                <c:pt idx="3">
                  <c:v>65635946</c:v>
                </c:pt>
                <c:pt idx="4">
                  <c:v>65944728</c:v>
                </c:pt>
                <c:pt idx="5">
                  <c:v>67229774</c:v>
                </c:pt>
                <c:pt idx="6">
                  <c:v>68216581</c:v>
                </c:pt>
                <c:pt idx="7">
                  <c:v>68098786</c:v>
                </c:pt>
                <c:pt idx="8">
                  <c:v>67217020</c:v>
                </c:pt>
                <c:pt idx="9">
                  <c:v>70078588</c:v>
                </c:pt>
                <c:pt idx="10">
                  <c:v>69996433</c:v>
                </c:pt>
                <c:pt idx="11">
                  <c:v>72241435</c:v>
                </c:pt>
                <c:pt idx="12">
                  <c:v>73880079</c:v>
                </c:pt>
                <c:pt idx="13">
                  <c:v>74168135</c:v>
                </c:pt>
                <c:pt idx="14">
                  <c:v>75917603</c:v>
                </c:pt>
              </c:numCache>
            </c:numRef>
          </c:val>
          <c:extLst>
            <c:ext xmlns:c16="http://schemas.microsoft.com/office/drawing/2014/chart" uri="{C3380CC4-5D6E-409C-BE32-E72D297353CC}">
              <c16:uniqueId val="{00000001-F588-494F-9A65-0038559DD7C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NM-06: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Mexico'!$G$9:$G$14</c:f>
                <c:numCache>
                  <c:formatCode>General</c:formatCode>
                  <c:ptCount val="6"/>
                  <c:pt idx="0">
                    <c:v>24047365.593779996</c:v>
                  </c:pt>
                  <c:pt idx="1">
                    <c:v>23583965.592000004</c:v>
                  </c:pt>
                  <c:pt idx="2">
                    <c:v>23494356.791300002</c:v>
                  </c:pt>
                  <c:pt idx="3">
                    <c:v>21613212.002639998</c:v>
                  </c:pt>
                  <c:pt idx="4">
                    <c:v>21602203.347899999</c:v>
                  </c:pt>
                  <c:pt idx="5">
                    <c:v>21634831.425820004</c:v>
                  </c:pt>
                </c:numCache>
              </c:numRef>
            </c:plus>
            <c:minus>
              <c:numRef>
                <c:f>'New Mexico'!$G$9:$G$14</c:f>
                <c:numCache>
                  <c:formatCode>General</c:formatCode>
                  <c:ptCount val="6"/>
                  <c:pt idx="0">
                    <c:v>24047365.593779996</c:v>
                  </c:pt>
                  <c:pt idx="1">
                    <c:v>23583965.592000004</c:v>
                  </c:pt>
                  <c:pt idx="2">
                    <c:v>23494356.791300002</c:v>
                  </c:pt>
                  <c:pt idx="3">
                    <c:v>21613212.002639998</c:v>
                  </c:pt>
                  <c:pt idx="4">
                    <c:v>21602203.347899999</c:v>
                  </c:pt>
                  <c:pt idx="5">
                    <c:v>21634831.425820004</c:v>
                  </c:pt>
                </c:numCache>
              </c:numRef>
            </c:minus>
            <c:spPr>
              <a:noFill/>
              <a:ln w="9525" cap="flat" cmpd="sng" algn="ctr">
                <a:solidFill>
                  <a:schemeClr val="tx1">
                    <a:lumMod val="65000"/>
                    <a:lumOff val="35000"/>
                  </a:schemeClr>
                </a:solidFill>
                <a:round/>
              </a:ln>
              <a:effectLst/>
            </c:spPr>
          </c:errBars>
          <c:cat>
            <c:numRef>
              <c:f>'New Mexico'!$A$9:$A$14</c:f>
              <c:numCache>
                <c:formatCode>General</c:formatCode>
                <c:ptCount val="6"/>
                <c:pt idx="0">
                  <c:v>2016</c:v>
                </c:pt>
                <c:pt idx="1">
                  <c:v>2017</c:v>
                </c:pt>
                <c:pt idx="2">
                  <c:v>2018</c:v>
                </c:pt>
                <c:pt idx="3">
                  <c:v>2019</c:v>
                </c:pt>
                <c:pt idx="4">
                  <c:v>2020</c:v>
                </c:pt>
                <c:pt idx="5">
                  <c:v>2021</c:v>
                </c:pt>
              </c:numCache>
            </c:numRef>
          </c:cat>
          <c:val>
            <c:numRef>
              <c:f>'New Mexico'!$B$9:$B$14</c:f>
              <c:numCache>
                <c:formatCode>#,##0</c:formatCode>
                <c:ptCount val="6"/>
                <c:pt idx="0">
                  <c:v>884744871</c:v>
                </c:pt>
                <c:pt idx="1">
                  <c:v>893332030</c:v>
                </c:pt>
                <c:pt idx="2">
                  <c:v>893321551</c:v>
                </c:pt>
                <c:pt idx="3">
                  <c:v>886514028</c:v>
                </c:pt>
                <c:pt idx="4">
                  <c:v>880285385</c:v>
                </c:pt>
                <c:pt idx="5">
                  <c:v>878750261</c:v>
                </c:pt>
              </c:numCache>
            </c:numRef>
          </c:val>
          <c:extLst>
            <c:ext xmlns:c16="http://schemas.microsoft.com/office/drawing/2014/chart" uri="{C3380CC4-5D6E-409C-BE32-E72D297353CC}">
              <c16:uniqueId val="{00000001-2D8B-40BA-AD3D-35E53274A44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Mexico'!$K$9:$K$14</c:f>
                <c:numCache>
                  <c:formatCode>General</c:formatCode>
                  <c:ptCount val="6"/>
                  <c:pt idx="0">
                    <c:v>15542818.012320001</c:v>
                  </c:pt>
                  <c:pt idx="1">
                    <c:v>15499989.646460002</c:v>
                  </c:pt>
                  <c:pt idx="2">
                    <c:v>15360492.1021</c:v>
                  </c:pt>
                  <c:pt idx="3">
                    <c:v>14241329.4672</c:v>
                  </c:pt>
                  <c:pt idx="4">
                    <c:v>14188792.821279997</c:v>
                  </c:pt>
                  <c:pt idx="5">
                    <c:v>14260032.88122</c:v>
                  </c:pt>
                </c:numCache>
              </c:numRef>
            </c:plus>
            <c:minus>
              <c:numRef>
                <c:f>'New Mexico'!$K$9:$K$14</c:f>
                <c:numCache>
                  <c:formatCode>General</c:formatCode>
                  <c:ptCount val="6"/>
                  <c:pt idx="0">
                    <c:v>15542818.012320001</c:v>
                  </c:pt>
                  <c:pt idx="1">
                    <c:v>15499989.646460002</c:v>
                  </c:pt>
                  <c:pt idx="2">
                    <c:v>15360492.1021</c:v>
                  </c:pt>
                  <c:pt idx="3">
                    <c:v>14241329.4672</c:v>
                  </c:pt>
                  <c:pt idx="4">
                    <c:v>14188792.821279997</c:v>
                  </c:pt>
                  <c:pt idx="5">
                    <c:v>14260032.88122</c:v>
                  </c:pt>
                </c:numCache>
              </c:numRef>
            </c:minus>
            <c:spPr>
              <a:noFill/>
              <a:ln w="9525" cap="flat" cmpd="sng" algn="ctr">
                <a:solidFill>
                  <a:schemeClr val="tx1">
                    <a:lumMod val="65000"/>
                    <a:lumOff val="35000"/>
                  </a:schemeClr>
                </a:solidFill>
                <a:round/>
              </a:ln>
              <a:effectLst/>
            </c:spPr>
          </c:errBars>
          <c:cat>
            <c:numRef>
              <c:f>'New Mexico'!$A$9:$A$14</c:f>
              <c:numCache>
                <c:formatCode>General</c:formatCode>
                <c:ptCount val="6"/>
                <c:pt idx="0">
                  <c:v>2016</c:v>
                </c:pt>
                <c:pt idx="1">
                  <c:v>2017</c:v>
                </c:pt>
                <c:pt idx="2">
                  <c:v>2018</c:v>
                </c:pt>
                <c:pt idx="3">
                  <c:v>2019</c:v>
                </c:pt>
                <c:pt idx="4">
                  <c:v>2020</c:v>
                </c:pt>
                <c:pt idx="5">
                  <c:v>2021</c:v>
                </c:pt>
              </c:numCache>
            </c:numRef>
          </c:cat>
          <c:val>
            <c:numRef>
              <c:f>'New Mexico'!$F$9:$F$14</c:f>
              <c:numCache>
                <c:formatCode>#,##0</c:formatCode>
                <c:ptCount val="6"/>
                <c:pt idx="0">
                  <c:v>357799678</c:v>
                </c:pt>
                <c:pt idx="1">
                  <c:v>372059281</c:v>
                </c:pt>
                <c:pt idx="2">
                  <c:v>375195215</c:v>
                </c:pt>
                <c:pt idx="3">
                  <c:v>359629532</c:v>
                </c:pt>
                <c:pt idx="4">
                  <c:v>353658844</c:v>
                </c:pt>
                <c:pt idx="5">
                  <c:v>350025353</c:v>
                </c:pt>
              </c:numCache>
            </c:numRef>
          </c:val>
          <c:extLst>
            <c:ext xmlns:c16="http://schemas.microsoft.com/office/drawing/2014/chart" uri="{C3380CC4-5D6E-409C-BE32-E72D297353CC}">
              <c16:uniqueId val="{00000001-D4D9-4CF3-B631-165BF74380B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Mexico'!$H$9:$H$14</c:f>
                <c:numCache>
                  <c:formatCode>General</c:formatCode>
                  <c:ptCount val="6"/>
                  <c:pt idx="0">
                    <c:v>17983019.797299996</c:v>
                  </c:pt>
                  <c:pt idx="1">
                    <c:v>17583314.905640002</c:v>
                  </c:pt>
                  <c:pt idx="2">
                    <c:v>17534724.179899998</c:v>
                  </c:pt>
                  <c:pt idx="3">
                    <c:v>17006869.986919999</c:v>
                  </c:pt>
                  <c:pt idx="4">
                    <c:v>17070207.173100002</c:v>
                  </c:pt>
                  <c:pt idx="5">
                    <c:v>17134906.911200002</c:v>
                  </c:pt>
                </c:numCache>
              </c:numRef>
            </c:plus>
            <c:minus>
              <c:numRef>
                <c:f>'New Mexico'!$H$9:$H$14</c:f>
                <c:numCache>
                  <c:formatCode>General</c:formatCode>
                  <c:ptCount val="6"/>
                  <c:pt idx="0">
                    <c:v>17983019.797299996</c:v>
                  </c:pt>
                  <c:pt idx="1">
                    <c:v>17583314.905640002</c:v>
                  </c:pt>
                  <c:pt idx="2">
                    <c:v>17534724.179899998</c:v>
                  </c:pt>
                  <c:pt idx="3">
                    <c:v>17006869.986919999</c:v>
                  </c:pt>
                  <c:pt idx="4">
                    <c:v>17070207.173100002</c:v>
                  </c:pt>
                  <c:pt idx="5">
                    <c:v>17134906.911200002</c:v>
                  </c:pt>
                </c:numCache>
              </c:numRef>
            </c:minus>
            <c:spPr>
              <a:noFill/>
              <a:ln w="9525" cap="flat" cmpd="sng" algn="ctr">
                <a:solidFill>
                  <a:schemeClr val="tx1">
                    <a:lumMod val="65000"/>
                    <a:lumOff val="35000"/>
                  </a:schemeClr>
                </a:solidFill>
                <a:round/>
              </a:ln>
              <a:effectLst/>
            </c:spPr>
          </c:errBars>
          <c:cat>
            <c:numRef>
              <c:f>'New Mexico'!$A$9:$A$14</c:f>
              <c:numCache>
                <c:formatCode>General</c:formatCode>
                <c:ptCount val="6"/>
                <c:pt idx="0">
                  <c:v>2016</c:v>
                </c:pt>
                <c:pt idx="1">
                  <c:v>2017</c:v>
                </c:pt>
                <c:pt idx="2">
                  <c:v>2018</c:v>
                </c:pt>
                <c:pt idx="3">
                  <c:v>2019</c:v>
                </c:pt>
                <c:pt idx="4">
                  <c:v>2020</c:v>
                </c:pt>
                <c:pt idx="5">
                  <c:v>2021</c:v>
                </c:pt>
              </c:numCache>
            </c:numRef>
          </c:cat>
          <c:val>
            <c:numRef>
              <c:f>'New Mexico'!$C$9:$C$14</c:f>
              <c:numCache>
                <c:formatCode>#,##0</c:formatCode>
                <c:ptCount val="6"/>
                <c:pt idx="0">
                  <c:v>407408695</c:v>
                </c:pt>
                <c:pt idx="1">
                  <c:v>401628938</c:v>
                </c:pt>
                <c:pt idx="2">
                  <c:v>399424241</c:v>
                </c:pt>
                <c:pt idx="3">
                  <c:v>404732746</c:v>
                </c:pt>
                <c:pt idx="4">
                  <c:v>403550997</c:v>
                </c:pt>
                <c:pt idx="5">
                  <c:v>404125163</c:v>
                </c:pt>
              </c:numCache>
            </c:numRef>
          </c:val>
          <c:extLst>
            <c:ext xmlns:c16="http://schemas.microsoft.com/office/drawing/2014/chart" uri="{C3380CC4-5D6E-409C-BE32-E72D297353CC}">
              <c16:uniqueId val="{00000001-E18B-4047-B493-B936A8197D5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AR-04: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Arkansas!$I$6:$I$10</c:f>
                <c:numCache>
                  <c:formatCode>General</c:formatCode>
                  <c:ptCount val="5"/>
                  <c:pt idx="0">
                    <c:v>4538924.2166600004</c:v>
                  </c:pt>
                  <c:pt idx="1">
                    <c:v>4579397.9402599996</c:v>
                  </c:pt>
                  <c:pt idx="2">
                    <c:v>4620651.0445599994</c:v>
                  </c:pt>
                  <c:pt idx="3">
                    <c:v>4717300.1252800003</c:v>
                  </c:pt>
                  <c:pt idx="4">
                    <c:v>4965772.0208400004</c:v>
                  </c:pt>
                </c:numCache>
              </c:numRef>
            </c:plus>
            <c:minus>
              <c:numRef>
                <c:f>Arkansas!$I$6:$I$10</c:f>
                <c:numCache>
                  <c:formatCode>General</c:formatCode>
                  <c:ptCount val="5"/>
                  <c:pt idx="0">
                    <c:v>4538924.2166600004</c:v>
                  </c:pt>
                  <c:pt idx="1">
                    <c:v>4579397.9402599996</c:v>
                  </c:pt>
                  <c:pt idx="2">
                    <c:v>4620651.0445599994</c:v>
                  </c:pt>
                  <c:pt idx="3">
                    <c:v>4717300.1252800003</c:v>
                  </c:pt>
                  <c:pt idx="4">
                    <c:v>4965772.0208400004</c:v>
                  </c:pt>
                </c:numCache>
              </c:numRef>
            </c:minus>
            <c:spPr>
              <a:noFill/>
              <a:ln w="9525" cap="flat" cmpd="sng" algn="ctr">
                <a:solidFill>
                  <a:schemeClr val="tx1">
                    <a:lumMod val="65000"/>
                    <a:lumOff val="35000"/>
                  </a:schemeClr>
                </a:solidFill>
                <a:round/>
              </a:ln>
              <a:effectLst/>
            </c:spPr>
          </c:errBars>
          <c:cat>
            <c:numRef>
              <c:f>Arkansas!$A$6:$A$10</c:f>
              <c:numCache>
                <c:formatCode>General</c:formatCode>
                <c:ptCount val="5"/>
                <c:pt idx="0">
                  <c:v>2005</c:v>
                </c:pt>
                <c:pt idx="1">
                  <c:v>2006</c:v>
                </c:pt>
                <c:pt idx="2">
                  <c:v>2007</c:v>
                </c:pt>
                <c:pt idx="3">
                  <c:v>2008</c:v>
                </c:pt>
                <c:pt idx="4">
                  <c:v>2009</c:v>
                </c:pt>
              </c:numCache>
            </c:numRef>
          </c:cat>
          <c:val>
            <c:numRef>
              <c:f>Arkansas!$D$6:$D$10</c:f>
              <c:numCache>
                <c:formatCode>#,##0</c:formatCode>
                <c:ptCount val="5"/>
                <c:pt idx="0">
                  <c:v>14240209</c:v>
                </c:pt>
                <c:pt idx="1">
                  <c:v>14689799</c:v>
                </c:pt>
                <c:pt idx="2">
                  <c:v>15161606</c:v>
                </c:pt>
                <c:pt idx="3">
                  <c:v>15707579</c:v>
                </c:pt>
                <c:pt idx="4">
                  <c:v>16656957</c:v>
                </c:pt>
              </c:numCache>
            </c:numRef>
          </c:val>
          <c:extLst>
            <c:ext xmlns:c16="http://schemas.microsoft.com/office/drawing/2014/chart" uri="{C3380CC4-5D6E-409C-BE32-E72D297353CC}">
              <c16:uniqueId val="{00000001-0A30-4FDE-8124-BAA44407EC2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NM-09: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Mexico'!$I$9:$I$14</c:f>
                <c:numCache>
                  <c:formatCode>General</c:formatCode>
                  <c:ptCount val="6"/>
                  <c:pt idx="0">
                    <c:v>8358410.1519799996</c:v>
                  </c:pt>
                  <c:pt idx="1">
                    <c:v>8212152.5724599995</c:v>
                  </c:pt>
                  <c:pt idx="2">
                    <c:v>8206159.7451600004</c:v>
                  </c:pt>
                  <c:pt idx="3">
                    <c:v>8249560.5746400002</c:v>
                  </c:pt>
                  <c:pt idx="4">
                    <c:v>8122058.3035199996</c:v>
                  </c:pt>
                  <c:pt idx="5">
                    <c:v>8097666.0411</c:v>
                  </c:pt>
                </c:numCache>
              </c:numRef>
            </c:plus>
            <c:minus>
              <c:numRef>
                <c:f>'New Mexico'!$I$9:$I$14</c:f>
                <c:numCache>
                  <c:formatCode>General</c:formatCode>
                  <c:ptCount val="6"/>
                  <c:pt idx="0">
                    <c:v>8358410.1519799996</c:v>
                  </c:pt>
                  <c:pt idx="1">
                    <c:v>8212152.5724599995</c:v>
                  </c:pt>
                  <c:pt idx="2">
                    <c:v>8206159.7451600004</c:v>
                  </c:pt>
                  <c:pt idx="3">
                    <c:v>8249560.5746400002</c:v>
                  </c:pt>
                  <c:pt idx="4">
                    <c:v>8122058.3035199996</c:v>
                  </c:pt>
                  <c:pt idx="5">
                    <c:v>8097666.0411</c:v>
                  </c:pt>
                </c:numCache>
              </c:numRef>
            </c:minus>
            <c:spPr>
              <a:noFill/>
              <a:ln w="9525" cap="flat" cmpd="sng" algn="ctr">
                <a:solidFill>
                  <a:schemeClr val="tx1">
                    <a:lumMod val="65000"/>
                    <a:lumOff val="35000"/>
                  </a:schemeClr>
                </a:solidFill>
                <a:round/>
              </a:ln>
              <a:effectLst/>
            </c:spPr>
          </c:errBars>
          <c:cat>
            <c:numRef>
              <c:f>'New Mexico'!$A$9:$A$14</c:f>
              <c:numCache>
                <c:formatCode>General</c:formatCode>
                <c:ptCount val="6"/>
                <c:pt idx="0">
                  <c:v>2016</c:v>
                </c:pt>
                <c:pt idx="1">
                  <c:v>2017</c:v>
                </c:pt>
                <c:pt idx="2">
                  <c:v>2018</c:v>
                </c:pt>
                <c:pt idx="3">
                  <c:v>2019</c:v>
                </c:pt>
                <c:pt idx="4">
                  <c:v>2020</c:v>
                </c:pt>
                <c:pt idx="5">
                  <c:v>2021</c:v>
                </c:pt>
              </c:numCache>
            </c:numRef>
          </c:cat>
          <c:val>
            <c:numRef>
              <c:f>'New Mexico'!$D$9:$D$14</c:f>
              <c:numCache>
                <c:formatCode>#,##0</c:formatCode>
                <c:ptCount val="6"/>
                <c:pt idx="0">
                  <c:v>64965103</c:v>
                </c:pt>
                <c:pt idx="1">
                  <c:v>63729261</c:v>
                </c:pt>
                <c:pt idx="2">
                  <c:v>63377817</c:v>
                </c:pt>
                <c:pt idx="3">
                  <c:v>64540452</c:v>
                </c:pt>
                <c:pt idx="4">
                  <c:v>64114764</c:v>
                </c:pt>
                <c:pt idx="5">
                  <c:v>64791695</c:v>
                </c:pt>
              </c:numCache>
            </c:numRef>
          </c:val>
          <c:extLst>
            <c:ext xmlns:c16="http://schemas.microsoft.com/office/drawing/2014/chart" uri="{C3380CC4-5D6E-409C-BE32-E72D297353CC}">
              <c16:uniqueId val="{00000001-5319-45AB-B229-6BE7175196D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Mexico'!$J$9:$J$14</c:f>
                <c:numCache>
                  <c:formatCode>General</c:formatCode>
                  <c:ptCount val="6"/>
                  <c:pt idx="0">
                    <c:v>8509863.3363000005</c:v>
                  </c:pt>
                  <c:pt idx="1">
                    <c:v>8644389.2754000016</c:v>
                  </c:pt>
                  <c:pt idx="2">
                    <c:v>8583008.4889199995</c:v>
                  </c:pt>
                  <c:pt idx="3">
                    <c:v>8670500.3490000013</c:v>
                  </c:pt>
                  <c:pt idx="4">
                    <c:v>8802844.6032999996</c:v>
                  </c:pt>
                  <c:pt idx="5">
                    <c:v>8965226.6950000003</c:v>
                  </c:pt>
                </c:numCache>
              </c:numRef>
            </c:plus>
            <c:minus>
              <c:numRef>
                <c:f>'New Mexico'!$J$9:$J$14</c:f>
                <c:numCache>
                  <c:formatCode>General</c:formatCode>
                  <c:ptCount val="6"/>
                  <c:pt idx="0">
                    <c:v>8509863.3363000005</c:v>
                  </c:pt>
                  <c:pt idx="1">
                    <c:v>8644389.2754000016</c:v>
                  </c:pt>
                  <c:pt idx="2">
                    <c:v>8583008.4889199995</c:v>
                  </c:pt>
                  <c:pt idx="3">
                    <c:v>8670500.3490000013</c:v>
                  </c:pt>
                  <c:pt idx="4">
                    <c:v>8802844.6032999996</c:v>
                  </c:pt>
                  <c:pt idx="5">
                    <c:v>8965226.6950000003</c:v>
                  </c:pt>
                </c:numCache>
              </c:numRef>
            </c:minus>
            <c:spPr>
              <a:noFill/>
              <a:ln w="9525" cap="flat" cmpd="sng" algn="ctr">
                <a:solidFill>
                  <a:schemeClr val="tx1">
                    <a:lumMod val="65000"/>
                    <a:lumOff val="35000"/>
                  </a:schemeClr>
                </a:solidFill>
                <a:round/>
              </a:ln>
              <a:effectLst/>
            </c:spPr>
          </c:errBars>
          <c:cat>
            <c:numRef>
              <c:f>'New Mexico'!$A$9:$A$14</c:f>
              <c:numCache>
                <c:formatCode>General</c:formatCode>
                <c:ptCount val="6"/>
                <c:pt idx="0">
                  <c:v>2016</c:v>
                </c:pt>
                <c:pt idx="1">
                  <c:v>2017</c:v>
                </c:pt>
                <c:pt idx="2">
                  <c:v>2018</c:v>
                </c:pt>
                <c:pt idx="3">
                  <c:v>2019</c:v>
                </c:pt>
                <c:pt idx="4">
                  <c:v>2020</c:v>
                </c:pt>
                <c:pt idx="5">
                  <c:v>2021</c:v>
                </c:pt>
              </c:numCache>
            </c:numRef>
          </c:cat>
          <c:val>
            <c:numRef>
              <c:f>'New Mexico'!$E$9:$E$14</c:f>
              <c:numCache>
                <c:formatCode>#,##0</c:formatCode>
                <c:ptCount val="6"/>
                <c:pt idx="0">
                  <c:v>54571395</c:v>
                </c:pt>
                <c:pt idx="1">
                  <c:v>55914549</c:v>
                </c:pt>
                <c:pt idx="2">
                  <c:v>55324278</c:v>
                </c:pt>
                <c:pt idx="3">
                  <c:v>57611298</c:v>
                </c:pt>
                <c:pt idx="4">
                  <c:v>58960781</c:v>
                </c:pt>
                <c:pt idx="5">
                  <c:v>59808050</c:v>
                </c:pt>
              </c:numCache>
            </c:numRef>
          </c:val>
          <c:extLst>
            <c:ext xmlns:c16="http://schemas.microsoft.com/office/drawing/2014/chart" uri="{C3380CC4-5D6E-409C-BE32-E72D297353CC}">
              <c16:uniqueId val="{00000001-BC1A-4837-8002-9CCE539DAC2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NM-01:</a:t>
            </a:r>
            <a:r>
              <a:rPr lang="en-US" b="1" baseline="0"/>
              <a:t>- 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Mexico'!$G$6:$G$8</c:f>
                <c:numCache>
                  <c:formatCode>General</c:formatCode>
                  <c:ptCount val="3"/>
                  <c:pt idx="0">
                    <c:v>25323487.81828</c:v>
                  </c:pt>
                  <c:pt idx="1">
                    <c:v>24034732.7766</c:v>
                  </c:pt>
                  <c:pt idx="2">
                    <c:v>24043209.266880002</c:v>
                  </c:pt>
                </c:numCache>
              </c:numRef>
            </c:plus>
            <c:minus>
              <c:numRef>
                <c:f>'New Mexico'!$G$6:$G$8</c:f>
                <c:numCache>
                  <c:formatCode>General</c:formatCode>
                  <c:ptCount val="3"/>
                  <c:pt idx="0">
                    <c:v>25323487.81828</c:v>
                  </c:pt>
                  <c:pt idx="1">
                    <c:v>24034732.7766</c:v>
                  </c:pt>
                  <c:pt idx="2">
                    <c:v>24043209.266880002</c:v>
                  </c:pt>
                </c:numCache>
              </c:numRef>
            </c:minus>
            <c:spPr>
              <a:noFill/>
              <a:ln w="9525" cap="flat" cmpd="sng" algn="ctr">
                <a:solidFill>
                  <a:schemeClr val="tx1">
                    <a:lumMod val="65000"/>
                    <a:lumOff val="35000"/>
                  </a:schemeClr>
                </a:solidFill>
                <a:round/>
              </a:ln>
              <a:effectLst/>
            </c:spPr>
          </c:errBars>
          <c:cat>
            <c:numRef>
              <c:f>'New Mexico'!$A$6:$A$8</c:f>
              <c:numCache>
                <c:formatCode>General</c:formatCode>
                <c:ptCount val="3"/>
                <c:pt idx="0">
                  <c:v>2013</c:v>
                </c:pt>
                <c:pt idx="1">
                  <c:v>2014</c:v>
                </c:pt>
                <c:pt idx="2">
                  <c:v>2015</c:v>
                </c:pt>
              </c:numCache>
            </c:numRef>
          </c:cat>
          <c:val>
            <c:numRef>
              <c:f>'New Mexico'!$B$6:$B$8</c:f>
              <c:numCache>
                <c:formatCode>#,##0</c:formatCode>
                <c:ptCount val="3"/>
                <c:pt idx="0">
                  <c:v>880510703</c:v>
                </c:pt>
                <c:pt idx="1">
                  <c:v>880393142</c:v>
                </c:pt>
                <c:pt idx="2">
                  <c:v>882643512</c:v>
                </c:pt>
              </c:numCache>
            </c:numRef>
          </c:val>
          <c:extLst>
            <c:ext xmlns:c16="http://schemas.microsoft.com/office/drawing/2014/chart" uri="{C3380CC4-5D6E-409C-BE32-E72D297353CC}">
              <c16:uniqueId val="{00000001-02B7-4CDC-9C97-55DC8520AF1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Mexico'!$K$6:$K$8</c:f>
                <c:numCache>
                  <c:formatCode>General</c:formatCode>
                  <c:ptCount val="3"/>
                  <c:pt idx="0">
                    <c:v>16513453.502999999</c:v>
                  </c:pt>
                  <c:pt idx="1">
                    <c:v>15494536.317959998</c:v>
                  </c:pt>
                  <c:pt idx="2">
                    <c:v>15537337.812000001</c:v>
                  </c:pt>
                </c:numCache>
              </c:numRef>
            </c:plus>
            <c:minus>
              <c:numRef>
                <c:f>'New Mexico'!$K$6:$K$8</c:f>
                <c:numCache>
                  <c:formatCode>General</c:formatCode>
                  <c:ptCount val="3"/>
                  <c:pt idx="0">
                    <c:v>16513453.502999999</c:v>
                  </c:pt>
                  <c:pt idx="1">
                    <c:v>15494536.317959998</c:v>
                  </c:pt>
                  <c:pt idx="2">
                    <c:v>15537337.812000001</c:v>
                  </c:pt>
                </c:numCache>
              </c:numRef>
            </c:minus>
            <c:spPr>
              <a:noFill/>
              <a:ln w="9525" cap="flat" cmpd="sng" algn="ctr">
                <a:solidFill>
                  <a:schemeClr val="tx1">
                    <a:lumMod val="65000"/>
                    <a:lumOff val="35000"/>
                  </a:schemeClr>
                </a:solidFill>
                <a:round/>
              </a:ln>
              <a:effectLst/>
            </c:spPr>
          </c:errBars>
          <c:cat>
            <c:numRef>
              <c:f>'New Mexico'!$A$6:$A$8</c:f>
              <c:numCache>
                <c:formatCode>General</c:formatCode>
                <c:ptCount val="3"/>
                <c:pt idx="0">
                  <c:v>2013</c:v>
                </c:pt>
                <c:pt idx="1">
                  <c:v>2014</c:v>
                </c:pt>
                <c:pt idx="2">
                  <c:v>2015</c:v>
                </c:pt>
              </c:numCache>
            </c:numRef>
          </c:cat>
          <c:val>
            <c:numRef>
              <c:f>'New Mexico'!$F$6:$F$8</c:f>
              <c:numCache>
                <c:formatCode>#,##0</c:formatCode>
                <c:ptCount val="3"/>
                <c:pt idx="0">
                  <c:v>354365955</c:v>
                </c:pt>
                <c:pt idx="1">
                  <c:v>353595078</c:v>
                </c:pt>
                <c:pt idx="2">
                  <c:v>354733740</c:v>
                </c:pt>
              </c:numCache>
            </c:numRef>
          </c:val>
          <c:extLst>
            <c:ext xmlns:c16="http://schemas.microsoft.com/office/drawing/2014/chart" uri="{C3380CC4-5D6E-409C-BE32-E72D297353CC}">
              <c16:uniqueId val="{00000001-7378-4948-8D89-C4AE531CA17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Mexico'!$H$9:$H$14</c:f>
                <c:numCache>
                  <c:formatCode>General</c:formatCode>
                  <c:ptCount val="6"/>
                  <c:pt idx="0">
                    <c:v>17983019.797299996</c:v>
                  </c:pt>
                  <c:pt idx="1">
                    <c:v>17583314.905640002</c:v>
                  </c:pt>
                  <c:pt idx="2">
                    <c:v>17534724.179899998</c:v>
                  </c:pt>
                  <c:pt idx="3">
                    <c:v>17006869.986919999</c:v>
                  </c:pt>
                  <c:pt idx="4">
                    <c:v>17070207.173100002</c:v>
                  </c:pt>
                  <c:pt idx="5">
                    <c:v>17134906.911200002</c:v>
                  </c:pt>
                </c:numCache>
              </c:numRef>
            </c:plus>
            <c:minus>
              <c:numRef>
                <c:f>'New Mexico'!$H$9:$H$14</c:f>
                <c:numCache>
                  <c:formatCode>General</c:formatCode>
                  <c:ptCount val="6"/>
                  <c:pt idx="0">
                    <c:v>17983019.797299996</c:v>
                  </c:pt>
                  <c:pt idx="1">
                    <c:v>17583314.905640002</c:v>
                  </c:pt>
                  <c:pt idx="2">
                    <c:v>17534724.179899998</c:v>
                  </c:pt>
                  <c:pt idx="3">
                    <c:v>17006869.986919999</c:v>
                  </c:pt>
                  <c:pt idx="4">
                    <c:v>17070207.173100002</c:v>
                  </c:pt>
                  <c:pt idx="5">
                    <c:v>17134906.911200002</c:v>
                  </c:pt>
                </c:numCache>
              </c:numRef>
            </c:minus>
            <c:spPr>
              <a:noFill/>
              <a:ln w="9525" cap="flat" cmpd="sng" algn="ctr">
                <a:solidFill>
                  <a:schemeClr val="tx1">
                    <a:lumMod val="65000"/>
                    <a:lumOff val="35000"/>
                  </a:schemeClr>
                </a:solidFill>
                <a:round/>
              </a:ln>
              <a:effectLst/>
            </c:spPr>
          </c:errBars>
          <c:cat>
            <c:numRef>
              <c:f>'New Mexico'!$A$6:$A$8</c:f>
              <c:numCache>
                <c:formatCode>General</c:formatCode>
                <c:ptCount val="3"/>
                <c:pt idx="0">
                  <c:v>2013</c:v>
                </c:pt>
                <c:pt idx="1">
                  <c:v>2014</c:v>
                </c:pt>
                <c:pt idx="2">
                  <c:v>2015</c:v>
                </c:pt>
              </c:numCache>
            </c:numRef>
          </c:cat>
          <c:val>
            <c:numRef>
              <c:f>'New Mexico'!$C$6:$C$8</c:f>
              <c:numCache>
                <c:formatCode>#,##0</c:formatCode>
                <c:ptCount val="3"/>
                <c:pt idx="0">
                  <c:v>405558761</c:v>
                </c:pt>
                <c:pt idx="1">
                  <c:v>408760561</c:v>
                </c:pt>
                <c:pt idx="2">
                  <c:v>408841054</c:v>
                </c:pt>
              </c:numCache>
            </c:numRef>
          </c:val>
          <c:extLst>
            <c:ext xmlns:c16="http://schemas.microsoft.com/office/drawing/2014/chart" uri="{C3380CC4-5D6E-409C-BE32-E72D297353CC}">
              <c16:uniqueId val="{00000001-274A-4FC9-9160-6F404D7F001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NM-04: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Mexico'!$I$6:$I$8</c:f>
                <c:numCache>
                  <c:formatCode>General</c:formatCode>
                  <c:ptCount val="3"/>
                  <c:pt idx="0">
                    <c:v>9009628.6802999992</c:v>
                  </c:pt>
                  <c:pt idx="1">
                    <c:v>8411969.6040599998</c:v>
                  </c:pt>
                  <c:pt idx="2">
                    <c:v>8386826.5204000007</c:v>
                  </c:pt>
                </c:numCache>
              </c:numRef>
            </c:plus>
            <c:minus>
              <c:numRef>
                <c:f>'New Mexico'!$I$6:$I$8</c:f>
                <c:numCache>
                  <c:formatCode>General</c:formatCode>
                  <c:ptCount val="3"/>
                  <c:pt idx="0">
                    <c:v>9009628.6802999992</c:v>
                  </c:pt>
                  <c:pt idx="1">
                    <c:v>8411969.6040599998</c:v>
                  </c:pt>
                  <c:pt idx="2">
                    <c:v>8386826.5204000007</c:v>
                  </c:pt>
                </c:numCache>
              </c:numRef>
            </c:minus>
            <c:spPr>
              <a:noFill/>
              <a:ln w="9525" cap="flat" cmpd="sng" algn="ctr">
                <a:solidFill>
                  <a:schemeClr val="tx1">
                    <a:lumMod val="65000"/>
                    <a:lumOff val="35000"/>
                  </a:schemeClr>
                </a:solidFill>
                <a:round/>
              </a:ln>
              <a:effectLst/>
            </c:spPr>
          </c:errBars>
          <c:cat>
            <c:numRef>
              <c:f>'New Mexico'!$A$6:$A$8</c:f>
              <c:numCache>
                <c:formatCode>General</c:formatCode>
                <c:ptCount val="3"/>
                <c:pt idx="0">
                  <c:v>2013</c:v>
                </c:pt>
                <c:pt idx="1">
                  <c:v>2014</c:v>
                </c:pt>
                <c:pt idx="2">
                  <c:v>2015</c:v>
                </c:pt>
              </c:numCache>
            </c:numRef>
          </c:cat>
          <c:val>
            <c:numRef>
              <c:f>'New Mexico'!$D$6:$D$8</c:f>
              <c:numCache>
                <c:formatCode>#,##0</c:formatCode>
                <c:ptCount val="3"/>
                <c:pt idx="0">
                  <c:v>67306355</c:v>
                </c:pt>
                <c:pt idx="1">
                  <c:v>65178751</c:v>
                </c:pt>
                <c:pt idx="2">
                  <c:v>65145460</c:v>
                </c:pt>
              </c:numCache>
            </c:numRef>
          </c:val>
          <c:extLst>
            <c:ext xmlns:c16="http://schemas.microsoft.com/office/drawing/2014/chart" uri="{C3380CC4-5D6E-409C-BE32-E72D297353CC}">
              <c16:uniqueId val="{00000001-9B31-4C78-98D2-C092EFCF08D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NM-05: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Mexico'!$J$6:$J$8</c:f>
                <c:numCache>
                  <c:formatCode>General</c:formatCode>
                  <c:ptCount val="3"/>
                  <c:pt idx="0">
                    <c:v>8806057.5769599993</c:v>
                  </c:pt>
                  <c:pt idx="1">
                    <c:v>8375997.68346</c:v>
                  </c:pt>
                  <c:pt idx="2">
                    <c:v>8431440.6208800003</c:v>
                  </c:pt>
                </c:numCache>
              </c:numRef>
            </c:plus>
            <c:minus>
              <c:numRef>
                <c:f>'New Mexico'!$J$6:$J$8</c:f>
                <c:numCache>
                  <c:formatCode>General</c:formatCode>
                  <c:ptCount val="3"/>
                  <c:pt idx="0">
                    <c:v>8806057.5769599993</c:v>
                  </c:pt>
                  <c:pt idx="1">
                    <c:v>8375997.68346</c:v>
                  </c:pt>
                  <c:pt idx="2">
                    <c:v>8431440.6208800003</c:v>
                  </c:pt>
                </c:numCache>
              </c:numRef>
            </c:minus>
            <c:spPr>
              <a:noFill/>
              <a:ln w="9525" cap="flat" cmpd="sng" algn="ctr">
                <a:solidFill>
                  <a:schemeClr val="tx1">
                    <a:lumMod val="65000"/>
                    <a:lumOff val="35000"/>
                  </a:schemeClr>
                </a:solidFill>
                <a:round/>
              </a:ln>
              <a:effectLst/>
            </c:spPr>
          </c:errBars>
          <c:cat>
            <c:numRef>
              <c:f>'New Mexico'!$A$6:$A$8</c:f>
              <c:numCache>
                <c:formatCode>General</c:formatCode>
                <c:ptCount val="3"/>
                <c:pt idx="0">
                  <c:v>2013</c:v>
                </c:pt>
                <c:pt idx="1">
                  <c:v>2014</c:v>
                </c:pt>
                <c:pt idx="2">
                  <c:v>2015</c:v>
                </c:pt>
              </c:numCache>
            </c:numRef>
          </c:cat>
          <c:val>
            <c:numRef>
              <c:f>'New Mexico'!$E$6:$E$8</c:f>
              <c:numCache>
                <c:formatCode>#,##0</c:formatCode>
                <c:ptCount val="3"/>
                <c:pt idx="0">
                  <c:v>53279632</c:v>
                </c:pt>
                <c:pt idx="1">
                  <c:v>52858751</c:v>
                </c:pt>
                <c:pt idx="2">
                  <c:v>53923258</c:v>
                </c:pt>
              </c:numCache>
            </c:numRef>
          </c:val>
          <c:extLst>
            <c:ext xmlns:c16="http://schemas.microsoft.com/office/drawing/2014/chart" uri="{C3380CC4-5D6E-409C-BE32-E72D297353CC}">
              <c16:uniqueId val="{00000001-F76E-4FE1-8896-F70210B9249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NY-01: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York'!$G$6:$G$10</c:f>
                <c:numCache>
                  <c:formatCode>General</c:formatCode>
                  <c:ptCount val="5"/>
                  <c:pt idx="0">
                    <c:v>48211694.198820002</c:v>
                  </c:pt>
                  <c:pt idx="1">
                    <c:v>30168606.906540003</c:v>
                  </c:pt>
                  <c:pt idx="2">
                    <c:v>27672297.14624</c:v>
                  </c:pt>
                  <c:pt idx="3">
                    <c:v>28145871.667619999</c:v>
                  </c:pt>
                  <c:pt idx="4">
                    <c:v>28007756.891999997</c:v>
                  </c:pt>
                </c:numCache>
              </c:numRef>
            </c:plus>
            <c:minus>
              <c:numRef>
                <c:f>'New York'!$G$6:$G$10</c:f>
                <c:numCache>
                  <c:formatCode>General</c:formatCode>
                  <c:ptCount val="5"/>
                  <c:pt idx="0">
                    <c:v>48211694.198820002</c:v>
                  </c:pt>
                  <c:pt idx="1">
                    <c:v>30168606.906540003</c:v>
                  </c:pt>
                  <c:pt idx="2">
                    <c:v>27672297.14624</c:v>
                  </c:pt>
                  <c:pt idx="3">
                    <c:v>28145871.667619999</c:v>
                  </c:pt>
                  <c:pt idx="4">
                    <c:v>28007756.891999997</c:v>
                  </c:pt>
                </c:numCache>
              </c:numRef>
            </c:minus>
            <c:spPr>
              <a:noFill/>
              <a:ln w="9525" cap="flat" cmpd="sng" algn="ctr">
                <a:solidFill>
                  <a:schemeClr val="tx1">
                    <a:lumMod val="65000"/>
                    <a:lumOff val="35000"/>
                  </a:schemeClr>
                </a:solidFill>
                <a:round/>
              </a:ln>
              <a:effectLst/>
            </c:spPr>
          </c:errBars>
          <c:cat>
            <c:numRef>
              <c:f>'New York'!$A$6:$A$10</c:f>
              <c:numCache>
                <c:formatCode>General</c:formatCode>
                <c:ptCount val="5"/>
                <c:pt idx="0">
                  <c:v>2005</c:v>
                </c:pt>
                <c:pt idx="1">
                  <c:v>2006</c:v>
                </c:pt>
                <c:pt idx="2">
                  <c:v>2007</c:v>
                </c:pt>
                <c:pt idx="3">
                  <c:v>2008</c:v>
                </c:pt>
                <c:pt idx="4">
                  <c:v>2009</c:v>
                </c:pt>
              </c:numCache>
            </c:numRef>
          </c:cat>
          <c:val>
            <c:numRef>
              <c:f>'New York'!$B$6:$B$10</c:f>
              <c:numCache>
                <c:formatCode>#,##0</c:formatCode>
                <c:ptCount val="5"/>
                <c:pt idx="0">
                  <c:v>1608128559</c:v>
                </c:pt>
                <c:pt idx="1">
                  <c:v>1627217201</c:v>
                </c:pt>
                <c:pt idx="2">
                  <c:v>1631621294</c:v>
                </c:pt>
                <c:pt idx="3">
                  <c:v>1634487321</c:v>
                </c:pt>
                <c:pt idx="4">
                  <c:v>1637880520</c:v>
                </c:pt>
              </c:numCache>
            </c:numRef>
          </c:val>
          <c:extLst>
            <c:ext xmlns:c16="http://schemas.microsoft.com/office/drawing/2014/chart" uri="{C3380CC4-5D6E-409C-BE32-E72D297353CC}">
              <c16:uniqueId val="{00000001-90A8-484A-855D-88AAF44ADF3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NY-02: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York'!$K$6:$K$10</c:f>
                <c:numCache>
                  <c:formatCode>General</c:formatCode>
                  <c:ptCount val="5"/>
                  <c:pt idx="0">
                    <c:v>48159634.180999994</c:v>
                  </c:pt>
                  <c:pt idx="1">
                    <c:v>30920678.968499999</c:v>
                  </c:pt>
                  <c:pt idx="2">
                    <c:v>28314306.061440002</c:v>
                  </c:pt>
                  <c:pt idx="3">
                    <c:v>26846681.061600003</c:v>
                  </c:pt>
                  <c:pt idx="4">
                    <c:v>27742877.11104</c:v>
                  </c:pt>
                </c:numCache>
              </c:numRef>
            </c:plus>
            <c:minus>
              <c:numRef>
                <c:f>'New York'!$K$6:$K$10</c:f>
                <c:numCache>
                  <c:formatCode>General</c:formatCode>
                  <c:ptCount val="5"/>
                  <c:pt idx="0">
                    <c:v>48159634.180999994</c:v>
                  </c:pt>
                  <c:pt idx="1">
                    <c:v>30920678.968499999</c:v>
                  </c:pt>
                  <c:pt idx="2">
                    <c:v>28314306.061440002</c:v>
                  </c:pt>
                  <c:pt idx="3">
                    <c:v>26846681.061600003</c:v>
                  </c:pt>
                  <c:pt idx="4">
                    <c:v>27742877.11104</c:v>
                  </c:pt>
                </c:numCache>
              </c:numRef>
            </c:minus>
            <c:spPr>
              <a:noFill/>
              <a:ln w="9525" cap="flat" cmpd="sng" algn="ctr">
                <a:solidFill>
                  <a:schemeClr val="tx1">
                    <a:lumMod val="65000"/>
                    <a:lumOff val="35000"/>
                  </a:schemeClr>
                </a:solidFill>
                <a:round/>
              </a:ln>
              <a:effectLst/>
            </c:spPr>
          </c:errBars>
          <c:cat>
            <c:numRef>
              <c:f>'New York'!$A$6:$A$10</c:f>
              <c:numCache>
                <c:formatCode>General</c:formatCode>
                <c:ptCount val="5"/>
                <c:pt idx="0">
                  <c:v>2005</c:v>
                </c:pt>
                <c:pt idx="1">
                  <c:v>2006</c:v>
                </c:pt>
                <c:pt idx="2">
                  <c:v>2007</c:v>
                </c:pt>
                <c:pt idx="3">
                  <c:v>2008</c:v>
                </c:pt>
                <c:pt idx="4">
                  <c:v>2009</c:v>
                </c:pt>
              </c:numCache>
            </c:numRef>
          </c:cat>
          <c:val>
            <c:numRef>
              <c:f>'New York'!$F$6:$F$10</c:f>
              <c:numCache>
                <c:formatCode>#,##0</c:formatCode>
                <c:ptCount val="5"/>
                <c:pt idx="0">
                  <c:v>1441905215</c:v>
                </c:pt>
                <c:pt idx="1">
                  <c:v>1457147925</c:v>
                </c:pt>
                <c:pt idx="2">
                  <c:v>1465543792</c:v>
                </c:pt>
                <c:pt idx="3">
                  <c:v>1467031752</c:v>
                </c:pt>
                <c:pt idx="4">
                  <c:v>1461690048</c:v>
                </c:pt>
              </c:numCache>
            </c:numRef>
          </c:val>
          <c:extLst>
            <c:ext xmlns:c16="http://schemas.microsoft.com/office/drawing/2014/chart" uri="{C3380CC4-5D6E-409C-BE32-E72D297353CC}">
              <c16:uniqueId val="{00000001-118B-4BD1-B636-60E0215FAB4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NY-06: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York'!$G$11:$G$25</c:f>
                <c:numCache>
                  <c:formatCode>General</c:formatCode>
                  <c:ptCount val="15"/>
                  <c:pt idx="0">
                    <c:v>28509485.579380002</c:v>
                  </c:pt>
                  <c:pt idx="1">
                    <c:v>28548942.85334</c:v>
                  </c:pt>
                  <c:pt idx="2">
                    <c:v>29156988.3708</c:v>
                  </c:pt>
                  <c:pt idx="3">
                    <c:v>24907623.645799998</c:v>
                  </c:pt>
                  <c:pt idx="4">
                    <c:v>25038924.398159999</c:v>
                  </c:pt>
                  <c:pt idx="5">
                    <c:v>24982654.4793</c:v>
                  </c:pt>
                  <c:pt idx="6">
                    <c:v>25159043.501760002</c:v>
                  </c:pt>
                  <c:pt idx="7">
                    <c:v>25293188.31456</c:v>
                  </c:pt>
                  <c:pt idx="8">
                    <c:v>25735127.589900002</c:v>
                  </c:pt>
                  <c:pt idx="9">
                    <c:v>27591617.06072</c:v>
                  </c:pt>
                  <c:pt idx="10">
                    <c:v>27959846.791999999</c:v>
                  </c:pt>
                  <c:pt idx="11">
                    <c:v>28448747.35218</c:v>
                  </c:pt>
                  <c:pt idx="12">
                    <c:v>28934635.409400001</c:v>
                  </c:pt>
                  <c:pt idx="13">
                    <c:v>29398849.413119998</c:v>
                  </c:pt>
                  <c:pt idx="14">
                    <c:v>29568880.621440001</c:v>
                  </c:pt>
                </c:numCache>
              </c:numRef>
            </c:plus>
            <c:minus>
              <c:numRef>
                <c:f>'New York'!$G$6:$G$25</c:f>
                <c:numCache>
                  <c:formatCode>General</c:formatCode>
                  <c:ptCount val="20"/>
                  <c:pt idx="0">
                    <c:v>48211694.198820002</c:v>
                  </c:pt>
                  <c:pt idx="1">
                    <c:v>30168606.906540003</c:v>
                  </c:pt>
                  <c:pt idx="2">
                    <c:v>27672297.14624</c:v>
                  </c:pt>
                  <c:pt idx="3">
                    <c:v>28145871.667619999</c:v>
                  </c:pt>
                  <c:pt idx="4">
                    <c:v>28007756.891999997</c:v>
                  </c:pt>
                  <c:pt idx="5">
                    <c:v>28509485.579380002</c:v>
                  </c:pt>
                  <c:pt idx="6">
                    <c:v>28548942.85334</c:v>
                  </c:pt>
                  <c:pt idx="7">
                    <c:v>29156988.3708</c:v>
                  </c:pt>
                  <c:pt idx="8">
                    <c:v>24907623.645799998</c:v>
                  </c:pt>
                  <c:pt idx="9">
                    <c:v>25038924.398159999</c:v>
                  </c:pt>
                  <c:pt idx="10">
                    <c:v>24982654.4793</c:v>
                  </c:pt>
                  <c:pt idx="11">
                    <c:v>25159043.501760002</c:v>
                  </c:pt>
                  <c:pt idx="12">
                    <c:v>25293188.31456</c:v>
                  </c:pt>
                  <c:pt idx="13">
                    <c:v>25735127.589900002</c:v>
                  </c:pt>
                  <c:pt idx="14">
                    <c:v>27591617.06072</c:v>
                  </c:pt>
                  <c:pt idx="15">
                    <c:v>27959846.791999999</c:v>
                  </c:pt>
                  <c:pt idx="16">
                    <c:v>28448747.35218</c:v>
                  </c:pt>
                  <c:pt idx="17">
                    <c:v>28934635.409400001</c:v>
                  </c:pt>
                  <c:pt idx="18">
                    <c:v>29398849.413119998</c:v>
                  </c:pt>
                  <c:pt idx="19">
                    <c:v>29568880.621440001</c:v>
                  </c:pt>
                </c:numCache>
              </c:numRef>
            </c:minus>
            <c:spPr>
              <a:noFill/>
              <a:ln w="9525" cap="flat" cmpd="sng" algn="ctr">
                <a:solidFill>
                  <a:schemeClr val="tx1">
                    <a:lumMod val="65000"/>
                    <a:lumOff val="35000"/>
                  </a:schemeClr>
                </a:solidFill>
                <a:round/>
              </a:ln>
              <a:effectLst/>
            </c:spPr>
          </c:errBars>
          <c:cat>
            <c:numRef>
              <c:f>'New York'!$A$11:$A$25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York'!$B$11:$B$25</c:f>
              <c:numCache>
                <c:formatCode>#,##0</c:formatCode>
                <c:ptCount val="15"/>
                <c:pt idx="0">
                  <c:v>1636595039</c:v>
                </c:pt>
                <c:pt idx="1">
                  <c:v>1654052309</c:v>
                </c:pt>
                <c:pt idx="2">
                  <c:v>1664211665</c:v>
                </c:pt>
                <c:pt idx="3">
                  <c:v>1662725210</c:v>
                </c:pt>
                <c:pt idx="4">
                  <c:v>1667038908</c:v>
                </c:pt>
                <c:pt idx="5">
                  <c:v>1672199095</c:v>
                </c:pt>
                <c:pt idx="6">
                  <c:v>1679508912</c:v>
                </c:pt>
                <c:pt idx="7">
                  <c:v>1679494576</c:v>
                </c:pt>
                <c:pt idx="8">
                  <c:v>1682034483</c:v>
                </c:pt>
                <c:pt idx="9">
                  <c:v>1676282932</c:v>
                </c:pt>
                <c:pt idx="10">
                  <c:v>1684328120</c:v>
                </c:pt>
                <c:pt idx="11">
                  <c:v>1687351563</c:v>
                </c:pt>
                <c:pt idx="12">
                  <c:v>1694065305</c:v>
                </c:pt>
                <c:pt idx="13">
                  <c:v>1701322304</c:v>
                </c:pt>
                <c:pt idx="14">
                  <c:v>1711162073</c:v>
                </c:pt>
              </c:numCache>
            </c:numRef>
          </c:val>
          <c:extLst>
            <c:ext xmlns:c16="http://schemas.microsoft.com/office/drawing/2014/chart" uri="{C3380CC4-5D6E-409C-BE32-E72D297353CC}">
              <c16:uniqueId val="{00000001-CD25-4E89-BF78-038F83905FA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AR-09: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Arkansas!$I$11:$I$25</c:f>
                <c:numCache>
                  <c:formatCode>General</c:formatCode>
                  <c:ptCount val="15"/>
                  <c:pt idx="0">
                    <c:v>5116920.8119400004</c:v>
                  </c:pt>
                  <c:pt idx="1">
                    <c:v>5132498.5231999997</c:v>
                  </c:pt>
                  <c:pt idx="2">
                    <c:v>5235515.0397000005</c:v>
                  </c:pt>
                  <c:pt idx="3">
                    <c:v>5472320.2629999993</c:v>
                  </c:pt>
                  <c:pt idx="4">
                    <c:v>5525902.7604</c:v>
                  </c:pt>
                  <c:pt idx="5">
                    <c:v>5605099.9749599993</c:v>
                  </c:pt>
                  <c:pt idx="6">
                    <c:v>5659879.9160399996</c:v>
                  </c:pt>
                  <c:pt idx="7">
                    <c:v>5689016.8784000007</c:v>
                  </c:pt>
                  <c:pt idx="8">
                    <c:v>5731089.5894199992</c:v>
                  </c:pt>
                  <c:pt idx="9">
                    <c:v>5589770.4191999994</c:v>
                  </c:pt>
                  <c:pt idx="10">
                    <c:v>5733504.1260000002</c:v>
                  </c:pt>
                  <c:pt idx="11">
                    <c:v>5760070.5779400002</c:v>
                  </c:pt>
                  <c:pt idx="12">
                    <c:v>5788461.5227999995</c:v>
                  </c:pt>
                  <c:pt idx="13">
                    <c:v>5828753.3978999993</c:v>
                  </c:pt>
                  <c:pt idx="14">
                    <c:v>5910532.1074800007</c:v>
                  </c:pt>
                </c:numCache>
              </c:numRef>
            </c:plus>
            <c:minus>
              <c:numRef>
                <c:f>Arkansas!$I$11:$I$25</c:f>
                <c:numCache>
                  <c:formatCode>General</c:formatCode>
                  <c:ptCount val="15"/>
                  <c:pt idx="0">
                    <c:v>5116920.8119400004</c:v>
                  </c:pt>
                  <c:pt idx="1">
                    <c:v>5132498.5231999997</c:v>
                  </c:pt>
                  <c:pt idx="2">
                    <c:v>5235515.0397000005</c:v>
                  </c:pt>
                  <c:pt idx="3">
                    <c:v>5472320.2629999993</c:v>
                  </c:pt>
                  <c:pt idx="4">
                    <c:v>5525902.7604</c:v>
                  </c:pt>
                  <c:pt idx="5">
                    <c:v>5605099.9749599993</c:v>
                  </c:pt>
                  <c:pt idx="6">
                    <c:v>5659879.9160399996</c:v>
                  </c:pt>
                  <c:pt idx="7">
                    <c:v>5689016.8784000007</c:v>
                  </c:pt>
                  <c:pt idx="8">
                    <c:v>5731089.5894199992</c:v>
                  </c:pt>
                  <c:pt idx="9">
                    <c:v>5589770.4191999994</c:v>
                  </c:pt>
                  <c:pt idx="10">
                    <c:v>5733504.1260000002</c:v>
                  </c:pt>
                  <c:pt idx="11">
                    <c:v>5760070.5779400002</c:v>
                  </c:pt>
                  <c:pt idx="12">
                    <c:v>5788461.5227999995</c:v>
                  </c:pt>
                  <c:pt idx="13">
                    <c:v>5828753.3978999993</c:v>
                  </c:pt>
                  <c:pt idx="14">
                    <c:v>5910532.1074800007</c:v>
                  </c:pt>
                </c:numCache>
              </c:numRef>
            </c:minus>
            <c:spPr>
              <a:noFill/>
              <a:ln w="9525" cap="flat" cmpd="sng" algn="ctr">
                <a:solidFill>
                  <a:schemeClr val="tx1">
                    <a:lumMod val="65000"/>
                    <a:lumOff val="35000"/>
                  </a:schemeClr>
                </a:solidFill>
                <a:round/>
              </a:ln>
              <a:effectLst/>
            </c:spPr>
          </c:errBars>
          <c:cat>
            <c:numRef>
              <c:f>Arkansas!$A$11:$A$25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Arkansas!$D$11:$D$25</c:f>
              <c:numCache>
                <c:formatCode>#,##0</c:formatCode>
                <c:ptCount val="15"/>
                <c:pt idx="0">
                  <c:v>17496139</c:v>
                </c:pt>
                <c:pt idx="1">
                  <c:v>17481262</c:v>
                </c:pt>
                <c:pt idx="2">
                  <c:v>17943365</c:v>
                </c:pt>
                <c:pt idx="3">
                  <c:v>18857065</c:v>
                </c:pt>
                <c:pt idx="4">
                  <c:v>19203165</c:v>
                </c:pt>
                <c:pt idx="5">
                  <c:v>19485156</c:v>
                </c:pt>
                <c:pt idx="6">
                  <c:v>19749738</c:v>
                </c:pt>
                <c:pt idx="7">
                  <c:v>19850024</c:v>
                </c:pt>
                <c:pt idx="8">
                  <c:v>19923137</c:v>
                </c:pt>
                <c:pt idx="9">
                  <c:v>19551488</c:v>
                </c:pt>
                <c:pt idx="10">
                  <c:v>20414100</c:v>
                </c:pt>
                <c:pt idx="11">
                  <c:v>20326313</c:v>
                </c:pt>
                <c:pt idx="12">
                  <c:v>20330365</c:v>
                </c:pt>
                <c:pt idx="13">
                  <c:v>20647373</c:v>
                </c:pt>
                <c:pt idx="14">
                  <c:v>20913354</c:v>
                </c:pt>
              </c:numCache>
            </c:numRef>
          </c:val>
          <c:extLst>
            <c:ext xmlns:c16="http://schemas.microsoft.com/office/drawing/2014/chart" uri="{C3380CC4-5D6E-409C-BE32-E72D297353CC}">
              <c16:uniqueId val="{00000001-D83E-4BF3-ABD5-59A03813644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NY-07: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York'!$K$11:$K$25</c:f>
                <c:numCache>
                  <c:formatCode>General</c:formatCode>
                  <c:ptCount val="15"/>
                  <c:pt idx="0">
                    <c:v>28261067.42238</c:v>
                  </c:pt>
                  <c:pt idx="1">
                    <c:v>28348856.421659999</c:v>
                  </c:pt>
                  <c:pt idx="2">
                    <c:v>28574978.417999998</c:v>
                  </c:pt>
                  <c:pt idx="3">
                    <c:v>24469476.111599997</c:v>
                  </c:pt>
                  <c:pt idx="4">
                    <c:v>24628164.195699997</c:v>
                  </c:pt>
                  <c:pt idx="5">
                    <c:v>25036154.924039997</c:v>
                  </c:pt>
                  <c:pt idx="6">
                    <c:v>25345806.510359999</c:v>
                  </c:pt>
                  <c:pt idx="7">
                    <c:v>25563617.091839999</c:v>
                  </c:pt>
                  <c:pt idx="8">
                    <c:v>26075596.885000002</c:v>
                  </c:pt>
                  <c:pt idx="9">
                    <c:v>27834560.979239997</c:v>
                  </c:pt>
                  <c:pt idx="10">
                    <c:v>28431320.102399997</c:v>
                  </c:pt>
                  <c:pt idx="11">
                    <c:v>28838774.912999999</c:v>
                  </c:pt>
                  <c:pt idx="12">
                    <c:v>28831492.635979999</c:v>
                  </c:pt>
                  <c:pt idx="13">
                    <c:v>29132696.234839998</c:v>
                  </c:pt>
                  <c:pt idx="14">
                    <c:v>29216070.7315</c:v>
                  </c:pt>
                </c:numCache>
              </c:numRef>
            </c:plus>
            <c:minus>
              <c:numRef>
                <c:f>'New York'!$K$11:$K$25</c:f>
                <c:numCache>
                  <c:formatCode>General</c:formatCode>
                  <c:ptCount val="15"/>
                  <c:pt idx="0">
                    <c:v>28261067.42238</c:v>
                  </c:pt>
                  <c:pt idx="1">
                    <c:v>28348856.421659999</c:v>
                  </c:pt>
                  <c:pt idx="2">
                    <c:v>28574978.417999998</c:v>
                  </c:pt>
                  <c:pt idx="3">
                    <c:v>24469476.111599997</c:v>
                  </c:pt>
                  <c:pt idx="4">
                    <c:v>24628164.195699997</c:v>
                  </c:pt>
                  <c:pt idx="5">
                    <c:v>25036154.924039997</c:v>
                  </c:pt>
                  <c:pt idx="6">
                    <c:v>25345806.510359999</c:v>
                  </c:pt>
                  <c:pt idx="7">
                    <c:v>25563617.091839999</c:v>
                  </c:pt>
                  <c:pt idx="8">
                    <c:v>26075596.885000002</c:v>
                  </c:pt>
                  <c:pt idx="9">
                    <c:v>27834560.979239997</c:v>
                  </c:pt>
                  <c:pt idx="10">
                    <c:v>28431320.102399997</c:v>
                  </c:pt>
                  <c:pt idx="11">
                    <c:v>28838774.912999999</c:v>
                  </c:pt>
                  <c:pt idx="12">
                    <c:v>28831492.635979999</c:v>
                  </c:pt>
                  <c:pt idx="13">
                    <c:v>29132696.234839998</c:v>
                  </c:pt>
                  <c:pt idx="14">
                    <c:v>29216070.7315</c:v>
                  </c:pt>
                </c:numCache>
              </c:numRef>
            </c:minus>
            <c:spPr>
              <a:noFill/>
              <a:ln w="9525" cap="flat" cmpd="sng" algn="ctr">
                <a:solidFill>
                  <a:schemeClr val="tx1">
                    <a:lumMod val="65000"/>
                    <a:lumOff val="35000"/>
                  </a:schemeClr>
                </a:solidFill>
                <a:round/>
              </a:ln>
              <a:effectLst/>
            </c:spPr>
          </c:errBars>
          <c:cat>
            <c:numRef>
              <c:f>'New York'!$A$11:$A$25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York'!$F$11:$F$25</c:f>
              <c:numCache>
                <c:formatCode>#,##0</c:formatCode>
                <c:ptCount val="15"/>
                <c:pt idx="0">
                  <c:v>1455255789</c:v>
                </c:pt>
                <c:pt idx="1">
                  <c:v>1471903241</c:v>
                </c:pt>
                <c:pt idx="2">
                  <c:v>1479036150</c:v>
                </c:pt>
                <c:pt idx="3">
                  <c:v>1474064826</c:v>
                </c:pt>
                <c:pt idx="4">
                  <c:v>1474740371</c:v>
                </c:pt>
                <c:pt idx="5">
                  <c:v>1479678187</c:v>
                </c:pt>
                <c:pt idx="6">
                  <c:v>1483946517</c:v>
                </c:pt>
                <c:pt idx="7">
                  <c:v>1482808416</c:v>
                </c:pt>
                <c:pt idx="8">
                  <c:v>1484942875</c:v>
                </c:pt>
                <c:pt idx="9">
                  <c:v>1477418311</c:v>
                </c:pt>
                <c:pt idx="10">
                  <c:v>1480797922</c:v>
                </c:pt>
                <c:pt idx="11">
                  <c:v>1478911534</c:v>
                </c:pt>
                <c:pt idx="12">
                  <c:v>1484628869</c:v>
                </c:pt>
                <c:pt idx="13">
                  <c:v>1487880298</c:v>
                </c:pt>
                <c:pt idx="14">
                  <c:v>1495192975</c:v>
                </c:pt>
              </c:numCache>
            </c:numRef>
          </c:val>
          <c:extLst>
            <c:ext xmlns:c16="http://schemas.microsoft.com/office/drawing/2014/chart" uri="{C3380CC4-5D6E-409C-BE32-E72D297353CC}">
              <c16:uniqueId val="{00000001-669C-4B81-A6DE-4F447F8828C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NY-03: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York'!$H$6:$H$10</c:f>
                <c:numCache>
                  <c:formatCode>General</c:formatCode>
                  <c:ptCount val="5"/>
                  <c:pt idx="0">
                    <c:v>1821031.1281599998</c:v>
                  </c:pt>
                  <c:pt idx="1">
                    <c:v>3001359.2613999997</c:v>
                  </c:pt>
                  <c:pt idx="2">
                    <c:v>298961.13300000003</c:v>
                  </c:pt>
                  <c:pt idx="3">
                    <c:v>1820798.9482199999</c:v>
                  </c:pt>
                  <c:pt idx="4">
                    <c:v>374643.06480000005</c:v>
                  </c:pt>
                </c:numCache>
              </c:numRef>
            </c:plus>
            <c:minus>
              <c:numRef>
                <c:f>'New York'!$H$6:$H$10</c:f>
                <c:numCache>
                  <c:formatCode>General</c:formatCode>
                  <c:ptCount val="5"/>
                  <c:pt idx="0">
                    <c:v>1821031.1281599998</c:v>
                  </c:pt>
                  <c:pt idx="1">
                    <c:v>3001359.2613999997</c:v>
                  </c:pt>
                  <c:pt idx="2">
                    <c:v>298961.13300000003</c:v>
                  </c:pt>
                  <c:pt idx="3">
                    <c:v>1820798.9482199999</c:v>
                  </c:pt>
                  <c:pt idx="4">
                    <c:v>374643.06480000005</c:v>
                  </c:pt>
                </c:numCache>
              </c:numRef>
            </c:minus>
            <c:spPr>
              <a:noFill/>
              <a:ln w="9525" cap="flat" cmpd="sng" algn="ctr">
                <a:solidFill>
                  <a:schemeClr val="tx1">
                    <a:lumMod val="65000"/>
                    <a:lumOff val="35000"/>
                  </a:schemeClr>
                </a:solidFill>
                <a:round/>
              </a:ln>
              <a:effectLst/>
            </c:spPr>
          </c:errBars>
          <c:cat>
            <c:numRef>
              <c:f>'New York'!$A$6:$A$10</c:f>
              <c:numCache>
                <c:formatCode>General</c:formatCode>
                <c:ptCount val="5"/>
                <c:pt idx="0">
                  <c:v>2005</c:v>
                </c:pt>
                <c:pt idx="1">
                  <c:v>2006</c:v>
                </c:pt>
                <c:pt idx="2">
                  <c:v>2007</c:v>
                </c:pt>
                <c:pt idx="3">
                  <c:v>2008</c:v>
                </c:pt>
                <c:pt idx="4">
                  <c:v>2009</c:v>
                </c:pt>
              </c:numCache>
            </c:numRef>
          </c:cat>
          <c:val>
            <c:numRef>
              <c:f>'New York'!$C$6:$C$10</c:f>
              <c:numCache>
                <c:formatCode>#,##0</c:formatCode>
                <c:ptCount val="5"/>
                <c:pt idx="0">
                  <c:v>1098277</c:v>
                </c:pt>
                <c:pt idx="1">
                  <c:v>2522405</c:v>
                </c:pt>
                <c:pt idx="2">
                  <c:v>1940550</c:v>
                </c:pt>
                <c:pt idx="3">
                  <c:v>1981671</c:v>
                </c:pt>
                <c:pt idx="4">
                  <c:v>2017464</c:v>
                </c:pt>
              </c:numCache>
            </c:numRef>
          </c:val>
          <c:extLst>
            <c:ext xmlns:c16="http://schemas.microsoft.com/office/drawing/2014/chart" uri="{C3380CC4-5D6E-409C-BE32-E72D297353CC}">
              <c16:uniqueId val="{00000001-4E51-4E16-99F1-4925E9C8CBD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NY-08: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York'!$H$11:$H$25</c:f>
                <c:numCache>
                  <c:formatCode>General</c:formatCode>
                  <c:ptCount val="15"/>
                  <c:pt idx="0">
                    <c:v>364233.14231999998</c:v>
                  </c:pt>
                  <c:pt idx="1">
                    <c:v>383498.63650000008</c:v>
                  </c:pt>
                  <c:pt idx="2">
                    <c:v>434558.26663999999</c:v>
                  </c:pt>
                  <c:pt idx="3">
                    <c:v>733377.1331199999</c:v>
                  </c:pt>
                  <c:pt idx="4">
                    <c:v>674716.83559999999</c:v>
                  </c:pt>
                  <c:pt idx="5">
                    <c:v>612085.60913999996</c:v>
                  </c:pt>
                  <c:pt idx="6">
                    <c:v>614289.14012</c:v>
                  </c:pt>
                  <c:pt idx="7">
                    <c:v>622347.93324000004</c:v>
                  </c:pt>
                  <c:pt idx="8">
                    <c:v>625873.8200399999</c:v>
                  </c:pt>
                  <c:pt idx="9">
                    <c:v>621631.24575999996</c:v>
                  </c:pt>
                  <c:pt idx="10">
                    <c:v>612878.71967999998</c:v>
                  </c:pt>
                  <c:pt idx="11">
                    <c:v>633171.30000000005</c:v>
                  </c:pt>
                  <c:pt idx="12">
                    <c:v>664320.91293999995</c:v>
                  </c:pt>
                  <c:pt idx="13">
                    <c:v>670065.8014600001</c:v>
                  </c:pt>
                  <c:pt idx="14">
                    <c:v>683919.5107799999</c:v>
                  </c:pt>
                </c:numCache>
              </c:numRef>
            </c:plus>
            <c:minus>
              <c:numRef>
                <c:f>'New York'!$H$11:$H$25</c:f>
                <c:numCache>
                  <c:formatCode>General</c:formatCode>
                  <c:ptCount val="15"/>
                  <c:pt idx="0">
                    <c:v>364233.14231999998</c:v>
                  </c:pt>
                  <c:pt idx="1">
                    <c:v>383498.63650000008</c:v>
                  </c:pt>
                  <c:pt idx="2">
                    <c:v>434558.26663999999</c:v>
                  </c:pt>
                  <c:pt idx="3">
                    <c:v>733377.1331199999</c:v>
                  </c:pt>
                  <c:pt idx="4">
                    <c:v>674716.83559999999</c:v>
                  </c:pt>
                  <c:pt idx="5">
                    <c:v>612085.60913999996</c:v>
                  </c:pt>
                  <c:pt idx="6">
                    <c:v>614289.14012</c:v>
                  </c:pt>
                  <c:pt idx="7">
                    <c:v>622347.93324000004</c:v>
                  </c:pt>
                  <c:pt idx="8">
                    <c:v>625873.8200399999</c:v>
                  </c:pt>
                  <c:pt idx="9">
                    <c:v>621631.24575999996</c:v>
                  </c:pt>
                  <c:pt idx="10">
                    <c:v>612878.71967999998</c:v>
                  </c:pt>
                  <c:pt idx="11">
                    <c:v>633171.30000000005</c:v>
                  </c:pt>
                  <c:pt idx="12">
                    <c:v>664320.91293999995</c:v>
                  </c:pt>
                  <c:pt idx="13">
                    <c:v>670065.8014600001</c:v>
                  </c:pt>
                  <c:pt idx="14">
                    <c:v>683919.5107799999</c:v>
                  </c:pt>
                </c:numCache>
              </c:numRef>
            </c:minus>
            <c:spPr>
              <a:noFill/>
              <a:ln w="9525" cap="flat" cmpd="sng" algn="ctr">
                <a:solidFill>
                  <a:schemeClr val="tx1">
                    <a:lumMod val="65000"/>
                    <a:lumOff val="35000"/>
                  </a:schemeClr>
                </a:solidFill>
                <a:round/>
              </a:ln>
              <a:effectLst/>
            </c:spPr>
          </c:errBars>
          <c:cat>
            <c:numRef>
              <c:f>'New York'!$A$11:$A$25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York'!$C$11:$C$25</c:f>
              <c:numCache>
                <c:formatCode>#,##0</c:formatCode>
                <c:ptCount val="15"/>
                <c:pt idx="0">
                  <c:v>2056188</c:v>
                </c:pt>
                <c:pt idx="1">
                  <c:v>2129365</c:v>
                </c:pt>
                <c:pt idx="2">
                  <c:v>2029129</c:v>
                </c:pt>
                <c:pt idx="3">
                  <c:v>1694416</c:v>
                </c:pt>
                <c:pt idx="4">
                  <c:v>1787140</c:v>
                </c:pt>
                <c:pt idx="5">
                  <c:v>1781079</c:v>
                </c:pt>
                <c:pt idx="6">
                  <c:v>1905718</c:v>
                </c:pt>
                <c:pt idx="7">
                  <c:v>1928326</c:v>
                </c:pt>
                <c:pt idx="8">
                  <c:v>1943949</c:v>
                </c:pt>
                <c:pt idx="9">
                  <c:v>1967312</c:v>
                </c:pt>
                <c:pt idx="10">
                  <c:v>1926928</c:v>
                </c:pt>
                <c:pt idx="11">
                  <c:v>1953750</c:v>
                </c:pt>
                <c:pt idx="12">
                  <c:v>2014681</c:v>
                </c:pt>
                <c:pt idx="13">
                  <c:v>2031857</c:v>
                </c:pt>
                <c:pt idx="14">
                  <c:v>2053689</c:v>
                </c:pt>
              </c:numCache>
            </c:numRef>
          </c:val>
          <c:extLst>
            <c:ext xmlns:c16="http://schemas.microsoft.com/office/drawing/2014/chart" uri="{C3380CC4-5D6E-409C-BE32-E72D297353CC}">
              <c16:uniqueId val="{00000001-0367-4FC5-873D-C907320E9ED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NY-04: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York'!$I$6:$I$10</c:f>
                <c:numCache>
                  <c:formatCode>General</c:formatCode>
                  <c:ptCount val="5"/>
                  <c:pt idx="0">
                    <c:v>6133115.4357399996</c:v>
                  </c:pt>
                  <c:pt idx="1">
                    <c:v>5227744.5620400002</c:v>
                  </c:pt>
                  <c:pt idx="2">
                    <c:v>4326314.1823999994</c:v>
                  </c:pt>
                  <c:pt idx="3">
                    <c:v>6222809.0229599997</c:v>
                  </c:pt>
                  <c:pt idx="4">
                    <c:v>4818268.0137</c:v>
                  </c:pt>
                </c:numCache>
              </c:numRef>
            </c:plus>
            <c:minus>
              <c:numRef>
                <c:f>'New York'!$I$6:$I$10</c:f>
                <c:numCache>
                  <c:formatCode>General</c:formatCode>
                  <c:ptCount val="5"/>
                  <c:pt idx="0">
                    <c:v>6133115.4357399996</c:v>
                  </c:pt>
                  <c:pt idx="1">
                    <c:v>5227744.5620400002</c:v>
                  </c:pt>
                  <c:pt idx="2">
                    <c:v>4326314.1823999994</c:v>
                  </c:pt>
                  <c:pt idx="3">
                    <c:v>6222809.0229599997</c:v>
                  </c:pt>
                  <c:pt idx="4">
                    <c:v>4818268.0137</c:v>
                  </c:pt>
                </c:numCache>
              </c:numRef>
            </c:minus>
            <c:spPr>
              <a:noFill/>
              <a:ln w="9525" cap="flat" cmpd="sng" algn="ctr">
                <a:solidFill>
                  <a:schemeClr val="tx1">
                    <a:lumMod val="65000"/>
                    <a:lumOff val="35000"/>
                  </a:schemeClr>
                </a:solidFill>
                <a:round/>
              </a:ln>
              <a:effectLst/>
            </c:spPr>
          </c:errBars>
          <c:cat>
            <c:numRef>
              <c:f>'New York'!$A$6:$A$10</c:f>
              <c:numCache>
                <c:formatCode>General</c:formatCode>
                <c:ptCount val="5"/>
                <c:pt idx="0">
                  <c:v>2005</c:v>
                </c:pt>
                <c:pt idx="1">
                  <c:v>2006</c:v>
                </c:pt>
                <c:pt idx="2">
                  <c:v>2007</c:v>
                </c:pt>
                <c:pt idx="3">
                  <c:v>2008</c:v>
                </c:pt>
                <c:pt idx="4">
                  <c:v>2009</c:v>
                </c:pt>
              </c:numCache>
            </c:numRef>
          </c:cat>
          <c:val>
            <c:numRef>
              <c:f>'New York'!$D$6:$D$10</c:f>
              <c:numCache>
                <c:formatCode>#,##0</c:formatCode>
                <c:ptCount val="5"/>
                <c:pt idx="0">
                  <c:v>9641141</c:v>
                </c:pt>
                <c:pt idx="1">
                  <c:v>9616542</c:v>
                </c:pt>
                <c:pt idx="2">
                  <c:v>8294314</c:v>
                </c:pt>
                <c:pt idx="3">
                  <c:v>9550924</c:v>
                </c:pt>
                <c:pt idx="4">
                  <c:v>8944251</c:v>
                </c:pt>
              </c:numCache>
            </c:numRef>
          </c:val>
          <c:extLst>
            <c:ext xmlns:c16="http://schemas.microsoft.com/office/drawing/2014/chart" uri="{C3380CC4-5D6E-409C-BE32-E72D297353CC}">
              <c16:uniqueId val="{00000001-C1E4-4D49-BFF9-324948BB5F0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NY-09: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York'!$I$11:$I$25</c:f>
                <c:numCache>
                  <c:formatCode>General</c:formatCode>
                  <c:ptCount val="15"/>
                  <c:pt idx="0">
                    <c:v>4767671.6452000001</c:v>
                  </c:pt>
                  <c:pt idx="1">
                    <c:v>4774092.7537799999</c:v>
                  </c:pt>
                  <c:pt idx="2">
                    <c:v>5631363.9394399999</c:v>
                  </c:pt>
                  <c:pt idx="3">
                    <c:v>5704754.8766999999</c:v>
                  </c:pt>
                  <c:pt idx="4">
                    <c:v>5834845.0960800005</c:v>
                  </c:pt>
                  <c:pt idx="5">
                    <c:v>4954010.34882</c:v>
                  </c:pt>
                  <c:pt idx="6">
                    <c:v>5034972.6916800002</c:v>
                  </c:pt>
                  <c:pt idx="7">
                    <c:v>5052873.932</c:v>
                  </c:pt>
                  <c:pt idx="8">
                    <c:v>5159616.0491800001</c:v>
                  </c:pt>
                  <c:pt idx="9">
                    <c:v>5035602.2274799999</c:v>
                  </c:pt>
                  <c:pt idx="10">
                    <c:v>5737637.8345000008</c:v>
                  </c:pt>
                  <c:pt idx="11">
                    <c:v>5777937.9483200004</c:v>
                  </c:pt>
                  <c:pt idx="12">
                    <c:v>5467195.4375</c:v>
                  </c:pt>
                  <c:pt idx="13">
                    <c:v>5410662.9848599993</c:v>
                  </c:pt>
                  <c:pt idx="14">
                    <c:v>5382396.638100001</c:v>
                  </c:pt>
                </c:numCache>
              </c:numRef>
            </c:plus>
            <c:minus>
              <c:numRef>
                <c:f>'New York'!$I$11:$I$25</c:f>
                <c:numCache>
                  <c:formatCode>General</c:formatCode>
                  <c:ptCount val="15"/>
                  <c:pt idx="0">
                    <c:v>4767671.6452000001</c:v>
                  </c:pt>
                  <c:pt idx="1">
                    <c:v>4774092.7537799999</c:v>
                  </c:pt>
                  <c:pt idx="2">
                    <c:v>5631363.9394399999</c:v>
                  </c:pt>
                  <c:pt idx="3">
                    <c:v>5704754.8766999999</c:v>
                  </c:pt>
                  <c:pt idx="4">
                    <c:v>5834845.0960800005</c:v>
                  </c:pt>
                  <c:pt idx="5">
                    <c:v>4954010.34882</c:v>
                  </c:pt>
                  <c:pt idx="6">
                    <c:v>5034972.6916800002</c:v>
                  </c:pt>
                  <c:pt idx="7">
                    <c:v>5052873.932</c:v>
                  </c:pt>
                  <c:pt idx="8">
                    <c:v>5159616.0491800001</c:v>
                  </c:pt>
                  <c:pt idx="9">
                    <c:v>5035602.2274799999</c:v>
                  </c:pt>
                  <c:pt idx="10">
                    <c:v>5737637.8345000008</c:v>
                  </c:pt>
                  <c:pt idx="11">
                    <c:v>5777937.9483200004</c:v>
                  </c:pt>
                  <c:pt idx="12">
                    <c:v>5467195.4375</c:v>
                  </c:pt>
                  <c:pt idx="13">
                    <c:v>5410662.9848599993</c:v>
                  </c:pt>
                  <c:pt idx="14">
                    <c:v>5382396.638100001</c:v>
                  </c:pt>
                </c:numCache>
              </c:numRef>
            </c:minus>
            <c:spPr>
              <a:noFill/>
              <a:ln w="9525" cap="flat" cmpd="sng" algn="ctr">
                <a:solidFill>
                  <a:schemeClr val="tx1">
                    <a:lumMod val="65000"/>
                    <a:lumOff val="35000"/>
                  </a:schemeClr>
                </a:solidFill>
                <a:round/>
              </a:ln>
              <a:effectLst/>
            </c:spPr>
          </c:errBars>
          <c:cat>
            <c:numRef>
              <c:f>'New York'!$A$11:$A$25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York'!$D$11:$D$25</c:f>
              <c:numCache>
                <c:formatCode>#,##0</c:formatCode>
                <c:ptCount val="15"/>
                <c:pt idx="0">
                  <c:v>9036527</c:v>
                </c:pt>
                <c:pt idx="1">
                  <c:v>9263967</c:v>
                </c:pt>
                <c:pt idx="2">
                  <c:v>10136374</c:v>
                </c:pt>
                <c:pt idx="3">
                  <c:v>10196895</c:v>
                </c:pt>
                <c:pt idx="4">
                  <c:v>10417134</c:v>
                </c:pt>
                <c:pt idx="5">
                  <c:v>9567051</c:v>
                </c:pt>
                <c:pt idx="6">
                  <c:v>9843159</c:v>
                </c:pt>
                <c:pt idx="7">
                  <c:v>10142260</c:v>
                </c:pt>
                <c:pt idx="8">
                  <c:v>10293293</c:v>
                </c:pt>
                <c:pt idx="9">
                  <c:v>10470769</c:v>
                </c:pt>
                <c:pt idx="10">
                  <c:v>11093225</c:v>
                </c:pt>
                <c:pt idx="11">
                  <c:v>11164666</c:v>
                </c:pt>
                <c:pt idx="12">
                  <c:v>11330975</c:v>
                </c:pt>
                <c:pt idx="13">
                  <c:v>10835629</c:v>
                </c:pt>
                <c:pt idx="14">
                  <c:v>10357535</c:v>
                </c:pt>
              </c:numCache>
            </c:numRef>
          </c:val>
          <c:extLst>
            <c:ext xmlns:c16="http://schemas.microsoft.com/office/drawing/2014/chart" uri="{C3380CC4-5D6E-409C-BE32-E72D297353CC}">
              <c16:uniqueId val="{00000001-35E0-4434-961B-840B92EDB64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NY-05: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'New York'!$J$6:$J$10</c:f>
                <c:numCache>
                  <c:formatCode>General</c:formatCode>
                  <c:ptCount val="5"/>
                  <c:pt idx="0">
                    <c:v>24815234.589600001</c:v>
                  </c:pt>
                  <c:pt idx="1">
                    <c:v>17710307.2062</c:v>
                  </c:pt>
                  <c:pt idx="2">
                    <c:v>15228942.58536</c:v>
                  </c:pt>
                  <c:pt idx="3">
                    <c:v>16799141.111019999</c:v>
                  </c:pt>
                  <c:pt idx="4">
                    <c:v>15624031.356480001</c:v>
                  </c:pt>
                </c:numCache>
              </c:numRef>
            </c:plus>
            <c:minus>
              <c:numRef>
                <c:f>'New York'!$J$6:$J$10</c:f>
                <c:numCache>
                  <c:formatCode>General</c:formatCode>
                  <c:ptCount val="5"/>
                  <c:pt idx="0">
                    <c:v>24815234.589600001</c:v>
                  </c:pt>
                  <c:pt idx="1">
                    <c:v>17710307.2062</c:v>
                  </c:pt>
                  <c:pt idx="2">
                    <c:v>15228942.58536</c:v>
                  </c:pt>
                  <c:pt idx="3">
                    <c:v>16799141.111019999</c:v>
                  </c:pt>
                  <c:pt idx="4">
                    <c:v>15624031.356480001</c:v>
                  </c:pt>
                </c:numCache>
              </c:numRef>
            </c:minus>
            <c:spPr>
              <a:noFill/>
              <a:ln w="9525" cap="flat" cmpd="sng" algn="ctr">
                <a:solidFill>
                  <a:schemeClr val="tx1">
                    <a:lumMod val="65000"/>
                    <a:lumOff val="35000"/>
                  </a:schemeClr>
                </a:solidFill>
                <a:round/>
              </a:ln>
              <a:effectLst/>
            </c:spPr>
          </c:errBars>
          <c:cat>
            <c:numRef>
              <c:f>'New York'!$A$6:$A$10</c:f>
              <c:numCache>
                <c:formatCode>General</c:formatCode>
                <c:ptCount val="5"/>
                <c:pt idx="0">
                  <c:v>2005</c:v>
                </c:pt>
                <c:pt idx="1">
                  <c:v>2006</c:v>
                </c:pt>
                <c:pt idx="2">
                  <c:v>2007</c:v>
                </c:pt>
                <c:pt idx="3">
                  <c:v>2008</c:v>
                </c:pt>
                <c:pt idx="4">
                  <c:v>2009</c:v>
                </c:pt>
              </c:numCache>
            </c:numRef>
          </c:cat>
          <c:val>
            <c:numRef>
              <c:f>'New York'!$E$6:$E$10</c:f>
              <c:numCache>
                <c:formatCode>#,##0</c:formatCode>
                <c:ptCount val="5"/>
                <c:pt idx="0">
                  <c:v>155483926</c:v>
                </c:pt>
                <c:pt idx="1">
                  <c:v>157930330</c:v>
                </c:pt>
                <c:pt idx="2">
                  <c:v>155842638</c:v>
                </c:pt>
                <c:pt idx="3">
                  <c:v>155922973</c:v>
                </c:pt>
                <c:pt idx="4">
                  <c:v>165228758</c:v>
                </c:pt>
              </c:numCache>
            </c:numRef>
          </c:val>
          <c:extLst>
            <c:ext xmlns:c16="http://schemas.microsoft.com/office/drawing/2014/chart" uri="{C3380CC4-5D6E-409C-BE32-E72D297353CC}">
              <c16:uniqueId val="{00000001-D011-4F19-8CD6-E2E30F52BE4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NY-10: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'New York'!$J$11:$J$25</c:f>
                <c:numCache>
                  <c:formatCode>General</c:formatCode>
                  <c:ptCount val="15"/>
                  <c:pt idx="0">
                    <c:v>16003174.384000001</c:v>
                  </c:pt>
                  <c:pt idx="1">
                    <c:v>16054454.29872</c:v>
                  </c:pt>
                  <c:pt idx="2">
                    <c:v>16612421.44826</c:v>
                  </c:pt>
                  <c:pt idx="3">
                    <c:v>16909729.52318</c:v>
                  </c:pt>
                  <c:pt idx="4">
                    <c:v>17062130.47662</c:v>
                  </c:pt>
                  <c:pt idx="5">
                    <c:v>16809210.342840001</c:v>
                  </c:pt>
                  <c:pt idx="6">
                    <c:v>16863052.141320001</c:v>
                  </c:pt>
                  <c:pt idx="7">
                    <c:v>17017863.61132</c:v>
                  </c:pt>
                  <c:pt idx="8">
                    <c:v>17050966.627599999</c:v>
                  </c:pt>
                  <c:pt idx="9">
                    <c:v>17319025.566</c:v>
                  </c:pt>
                  <c:pt idx="10">
                    <c:v>18132746.083100002</c:v>
                  </c:pt>
                  <c:pt idx="11">
                    <c:v>18551646.80274</c:v>
                  </c:pt>
                  <c:pt idx="12">
                    <c:v>17636404.663259998</c:v>
                  </c:pt>
                  <c:pt idx="13">
                    <c:v>17907293.145600002</c:v>
                  </c:pt>
                  <c:pt idx="14">
                    <c:v>17949733.241139997</c:v>
                  </c:pt>
                </c:numCache>
              </c:numRef>
            </c:plus>
            <c:minus>
              <c:numRef>
                <c:f>'New York'!$J$11:$J$25</c:f>
                <c:numCache>
                  <c:formatCode>General</c:formatCode>
                  <c:ptCount val="15"/>
                  <c:pt idx="0">
                    <c:v>16003174.384000001</c:v>
                  </c:pt>
                  <c:pt idx="1">
                    <c:v>16054454.29872</c:v>
                  </c:pt>
                  <c:pt idx="2">
                    <c:v>16612421.44826</c:v>
                  </c:pt>
                  <c:pt idx="3">
                    <c:v>16909729.52318</c:v>
                  </c:pt>
                  <c:pt idx="4">
                    <c:v>17062130.47662</c:v>
                  </c:pt>
                  <c:pt idx="5">
                    <c:v>16809210.342840001</c:v>
                  </c:pt>
                  <c:pt idx="6">
                    <c:v>16863052.141320001</c:v>
                  </c:pt>
                  <c:pt idx="7">
                    <c:v>17017863.61132</c:v>
                  </c:pt>
                  <c:pt idx="8">
                    <c:v>17050966.627599999</c:v>
                  </c:pt>
                  <c:pt idx="9">
                    <c:v>17319025.566</c:v>
                  </c:pt>
                  <c:pt idx="10">
                    <c:v>18132746.083100002</c:v>
                  </c:pt>
                  <c:pt idx="11">
                    <c:v>18551646.80274</c:v>
                  </c:pt>
                  <c:pt idx="12">
                    <c:v>17636404.663259998</c:v>
                  </c:pt>
                  <c:pt idx="13">
                    <c:v>17907293.145600002</c:v>
                  </c:pt>
                  <c:pt idx="14">
                    <c:v>17949733.241139997</c:v>
                  </c:pt>
                </c:numCache>
              </c:numRef>
            </c:minus>
            <c:spPr>
              <a:noFill/>
              <a:ln w="9525" cap="flat" cmpd="sng" algn="ctr">
                <a:solidFill>
                  <a:schemeClr val="tx1">
                    <a:lumMod val="65000"/>
                    <a:lumOff val="35000"/>
                  </a:schemeClr>
                </a:solidFill>
                <a:round/>
              </a:ln>
              <a:effectLst/>
            </c:spPr>
          </c:errBars>
          <c:cat>
            <c:numRef>
              <c:f>'New York'!$A$11:$A$25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'New York'!$E$11:$E$25</c:f>
              <c:numCache>
                <c:formatCode>#,##0</c:formatCode>
                <c:ptCount val="15"/>
                <c:pt idx="0">
                  <c:v>170246536</c:v>
                </c:pt>
                <c:pt idx="1">
                  <c:v>170755736</c:v>
                </c:pt>
                <c:pt idx="2">
                  <c:v>173010013</c:v>
                </c:pt>
                <c:pt idx="3">
                  <c:v>176769073</c:v>
                </c:pt>
                <c:pt idx="4">
                  <c:v>180094263</c:v>
                </c:pt>
                <c:pt idx="5">
                  <c:v>181172778</c:v>
                </c:pt>
                <c:pt idx="6">
                  <c:v>183813518</c:v>
                </c:pt>
                <c:pt idx="7">
                  <c:v>184615574</c:v>
                </c:pt>
                <c:pt idx="8">
                  <c:v>184854365</c:v>
                </c:pt>
                <c:pt idx="9">
                  <c:v>186426540</c:v>
                </c:pt>
                <c:pt idx="10">
                  <c:v>190510045</c:v>
                </c:pt>
                <c:pt idx="11">
                  <c:v>195321613</c:v>
                </c:pt>
                <c:pt idx="12">
                  <c:v>196090779</c:v>
                </c:pt>
                <c:pt idx="13">
                  <c:v>200574520</c:v>
                </c:pt>
                <c:pt idx="14">
                  <c:v>203557873</c:v>
                </c:pt>
              </c:numCache>
            </c:numRef>
          </c:val>
          <c:extLst>
            <c:ext xmlns:c16="http://schemas.microsoft.com/office/drawing/2014/chart" uri="{C3380CC4-5D6E-409C-BE32-E72D297353CC}">
              <c16:uniqueId val="{00000001-7C8B-404F-A711-8CED6B7F209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Carolina'!$G$6:$G$12</c:f>
                <c:numCache>
                  <c:formatCode>General</c:formatCode>
                  <c:ptCount val="7"/>
                  <c:pt idx="0">
                    <c:v>23211459.659839999</c:v>
                  </c:pt>
                  <c:pt idx="1">
                    <c:v>22971279.039280001</c:v>
                  </c:pt>
                  <c:pt idx="2">
                    <c:v>22805527.259160005</c:v>
                  </c:pt>
                  <c:pt idx="3">
                    <c:v>22780648.355920002</c:v>
                  </c:pt>
                  <c:pt idx="4">
                    <c:v>22783536.119000003</c:v>
                  </c:pt>
                  <c:pt idx="5">
                    <c:v>22949810.676000003</c:v>
                  </c:pt>
                  <c:pt idx="6">
                    <c:v>23001945.145440001</c:v>
                  </c:pt>
                </c:numCache>
              </c:numRef>
            </c:plus>
            <c:minus>
              <c:numRef>
                <c:f>'North Carolina'!$G$6:$G$145</c:f>
                <c:numCache>
                  <c:formatCode>General</c:formatCode>
                  <c:ptCount val="140"/>
                  <c:pt idx="0">
                    <c:v>23211459.659839999</c:v>
                  </c:pt>
                  <c:pt idx="1">
                    <c:v>22971279.039280001</c:v>
                  </c:pt>
                  <c:pt idx="2">
                    <c:v>22805527.259160005</c:v>
                  </c:pt>
                  <c:pt idx="3">
                    <c:v>22780648.355920002</c:v>
                  </c:pt>
                  <c:pt idx="4">
                    <c:v>22783536.119000003</c:v>
                  </c:pt>
                  <c:pt idx="5">
                    <c:v>22949810.676000003</c:v>
                  </c:pt>
                  <c:pt idx="6">
                    <c:v>23001945.145440001</c:v>
                  </c:pt>
                  <c:pt idx="7">
                    <c:v>23099465.612320002</c:v>
                  </c:pt>
                  <c:pt idx="8">
                    <c:v>23393552.837599996</c:v>
                  </c:pt>
                  <c:pt idx="9">
                    <c:v>23186216.144000001</c:v>
                  </c:pt>
                  <c:pt idx="10">
                    <c:v>23293230.870200001</c:v>
                  </c:pt>
                  <c:pt idx="11">
                    <c:v>22886255.130199999</c:v>
                  </c:pt>
                  <c:pt idx="12">
                    <c:v>22839469.378880002</c:v>
                  </c:pt>
                  <c:pt idx="13">
                    <c:v>23042568.274120003</c:v>
                  </c:pt>
                  <c:pt idx="14">
                    <c:v>23374865.806680001</c:v>
                  </c:pt>
                  <c:pt idx="15">
                    <c:v>23734076.090399999</c:v>
                  </c:pt>
                  <c:pt idx="16">
                    <c:v>24058875.009700004</c:v>
                  </c:pt>
                  <c:pt idx="17">
                    <c:v>24356101.083000001</c:v>
                  </c:pt>
                  <c:pt idx="18">
                    <c:v>24745979.27592</c:v>
                  </c:pt>
                  <c:pt idx="19">
                    <c:v>25083156.617219999</c:v>
                  </c:pt>
                  <c:pt idx="20">
                    <c:v>25530443.555639997</c:v>
                  </c:pt>
                  <c:pt idx="57">
                    <c:v>0</c:v>
                  </c:pt>
                  <c:pt idx="58">
                    <c:v>0</c:v>
                  </c:pt>
                  <c:pt idx="59">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7">
                    <c:v>0</c:v>
                  </c:pt>
                  <c:pt idx="88">
                    <c:v>0</c:v>
                  </c:pt>
                  <c:pt idx="89">
                    <c:v>79915449</c:v>
                  </c:pt>
                  <c:pt idx="90">
                    <c:v>80098569</c:v>
                  </c:pt>
                  <c:pt idx="91">
                    <c:v>79873406</c:v>
                  </c:pt>
                  <c:pt idx="92">
                    <c:v>80182603</c:v>
                  </c:pt>
                  <c:pt idx="93">
                    <c:v>80908607</c:v>
                  </c:pt>
                  <c:pt idx="94">
                    <c:v>82448677</c:v>
                  </c:pt>
                  <c:pt idx="95">
                    <c:v>83455620</c:v>
                  </c:pt>
                  <c:pt idx="96">
                    <c:v>84051888</c:v>
                  </c:pt>
                  <c:pt idx="97">
                    <c:v>85102899</c:v>
                  </c:pt>
                  <c:pt idx="98">
                    <c:v>86651606</c:v>
                  </c:pt>
                  <c:pt idx="99">
                    <c:v>88423876</c:v>
                  </c:pt>
                  <c:pt idx="100">
                    <c:v>90857881</c:v>
                  </c:pt>
                  <c:pt idx="101">
                    <c:v>92138778</c:v>
                  </c:pt>
                  <c:pt idx="102">
                    <c:v>93314502</c:v>
                  </c:pt>
                  <c:pt idx="103">
                    <c:v>95018039</c:v>
                  </c:pt>
                  <c:pt idx="104">
                    <c:v>95929581</c:v>
                  </c:pt>
                  <c:pt idx="105">
                    <c:v>97730653</c:v>
                  </c:pt>
                  <c:pt idx="106">
                    <c:v>99244598</c:v>
                  </c:pt>
                  <c:pt idx="107">
                    <c:v>100291853</c:v>
                  </c:pt>
                  <c:pt idx="108">
                    <c:v>101343704</c:v>
                  </c:pt>
                  <c:pt idx="109">
                    <c:v>103031841</c:v>
                  </c:pt>
                </c:numCache>
              </c:numRef>
            </c:minus>
            <c:spPr>
              <a:noFill/>
              <a:ln w="9525" cap="flat" cmpd="sng" algn="ctr">
                <a:solidFill>
                  <a:schemeClr val="tx1">
                    <a:lumMod val="65000"/>
                    <a:lumOff val="35000"/>
                  </a:schemeClr>
                </a:solidFill>
                <a:round/>
              </a:ln>
              <a:effectLst/>
            </c:spPr>
          </c:errBars>
          <c:cat>
            <c:numRef>
              <c:f>'North Carolina'!$A$6:$A$12</c:f>
              <c:numCache>
                <c:formatCode>General</c:formatCode>
                <c:ptCount val="7"/>
                <c:pt idx="0">
                  <c:v>2002</c:v>
                </c:pt>
                <c:pt idx="1">
                  <c:v>2003</c:v>
                </c:pt>
                <c:pt idx="2">
                  <c:v>2004</c:v>
                </c:pt>
                <c:pt idx="3">
                  <c:v>2005</c:v>
                </c:pt>
                <c:pt idx="4">
                  <c:v>2006</c:v>
                </c:pt>
                <c:pt idx="5">
                  <c:v>2007</c:v>
                </c:pt>
                <c:pt idx="6">
                  <c:v>2009</c:v>
                </c:pt>
              </c:numCache>
            </c:numRef>
          </c:cat>
          <c:val>
            <c:numRef>
              <c:f>'North Carolina'!$B$6:$B$12</c:f>
              <c:numCache>
                <c:formatCode>#,##0</c:formatCode>
                <c:ptCount val="7"/>
                <c:pt idx="0">
                  <c:v>1408462358</c:v>
                </c:pt>
                <c:pt idx="1">
                  <c:v>1411012226</c:v>
                </c:pt>
                <c:pt idx="2">
                  <c:v>1406012778</c:v>
                </c:pt>
                <c:pt idx="3">
                  <c:v>1402749283</c:v>
                </c:pt>
                <c:pt idx="4">
                  <c:v>1408129550</c:v>
                </c:pt>
                <c:pt idx="5">
                  <c:v>1416654980</c:v>
                </c:pt>
                <c:pt idx="6">
                  <c:v>1425151496</c:v>
                </c:pt>
              </c:numCache>
            </c:numRef>
          </c:val>
          <c:extLst>
            <c:ext xmlns:c16="http://schemas.microsoft.com/office/drawing/2014/chart" uri="{C3380CC4-5D6E-409C-BE32-E72D297353CC}">
              <c16:uniqueId val="{00000001-13ED-48DF-8092-1FAD3167F98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NC-02: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Carolina'!$K$6:$K$12</c:f>
                <c:numCache>
                  <c:formatCode>General</c:formatCode>
                  <c:ptCount val="7"/>
                  <c:pt idx="0">
                    <c:v>26959373.792400002</c:v>
                  </c:pt>
                  <c:pt idx="1">
                    <c:v>26829094.08416</c:v>
                  </c:pt>
                  <c:pt idx="2">
                    <c:v>26603069.4142</c:v>
                  </c:pt>
                  <c:pt idx="3">
                    <c:v>26613080.323200002</c:v>
                  </c:pt>
                  <c:pt idx="4">
                    <c:v>26790504.66144</c:v>
                  </c:pt>
                  <c:pt idx="5">
                    <c:v>27026634.821199998</c:v>
                  </c:pt>
                  <c:pt idx="6">
                    <c:v>27131628.081480004</c:v>
                  </c:pt>
                </c:numCache>
              </c:numRef>
            </c:plus>
            <c:minus>
              <c:numRef>
                <c:f>'North Carolina'!$K$6:$K$12</c:f>
                <c:numCache>
                  <c:formatCode>General</c:formatCode>
                  <c:ptCount val="7"/>
                  <c:pt idx="0">
                    <c:v>26959373.792400002</c:v>
                  </c:pt>
                  <c:pt idx="1">
                    <c:v>26829094.08416</c:v>
                  </c:pt>
                  <c:pt idx="2">
                    <c:v>26603069.4142</c:v>
                  </c:pt>
                  <c:pt idx="3">
                    <c:v>26613080.323200002</c:v>
                  </c:pt>
                  <c:pt idx="4">
                    <c:v>26790504.66144</c:v>
                  </c:pt>
                  <c:pt idx="5">
                    <c:v>27026634.821199998</c:v>
                  </c:pt>
                  <c:pt idx="6">
                    <c:v>27131628.081480004</c:v>
                  </c:pt>
                </c:numCache>
              </c:numRef>
            </c:minus>
            <c:spPr>
              <a:noFill/>
              <a:ln w="9525" cap="flat" cmpd="sng" algn="ctr">
                <a:solidFill>
                  <a:schemeClr val="tx1">
                    <a:lumMod val="65000"/>
                    <a:lumOff val="35000"/>
                  </a:schemeClr>
                </a:solidFill>
                <a:round/>
              </a:ln>
              <a:effectLst/>
            </c:spPr>
          </c:errBars>
          <c:cat>
            <c:numRef>
              <c:f>'North Carolina'!$A$6:$A$12</c:f>
              <c:numCache>
                <c:formatCode>General</c:formatCode>
                <c:ptCount val="7"/>
                <c:pt idx="0">
                  <c:v>2002</c:v>
                </c:pt>
                <c:pt idx="1">
                  <c:v>2003</c:v>
                </c:pt>
                <c:pt idx="2">
                  <c:v>2004</c:v>
                </c:pt>
                <c:pt idx="3">
                  <c:v>2005</c:v>
                </c:pt>
                <c:pt idx="4">
                  <c:v>2006</c:v>
                </c:pt>
                <c:pt idx="5">
                  <c:v>2007</c:v>
                </c:pt>
                <c:pt idx="6">
                  <c:v>2009</c:v>
                </c:pt>
              </c:numCache>
            </c:numRef>
          </c:cat>
          <c:val>
            <c:numRef>
              <c:f>'North Carolina'!$F$6:$F$12</c:f>
              <c:numCache>
                <c:formatCode>#,##0</c:formatCode>
                <c:ptCount val="7"/>
                <c:pt idx="0">
                  <c:v>1187637612</c:v>
                </c:pt>
                <c:pt idx="1">
                  <c:v>1191345208</c:v>
                </c:pt>
                <c:pt idx="2">
                  <c:v>1192962754</c:v>
                </c:pt>
                <c:pt idx="3">
                  <c:v>1188083943</c:v>
                </c:pt>
                <c:pt idx="4">
                  <c:v>1191748428</c:v>
                </c:pt>
                <c:pt idx="5">
                  <c:v>1193755955</c:v>
                </c:pt>
                <c:pt idx="6">
                  <c:v>1199453054</c:v>
                </c:pt>
              </c:numCache>
            </c:numRef>
          </c:val>
          <c:extLst>
            <c:ext xmlns:c16="http://schemas.microsoft.com/office/drawing/2014/chart" uri="{C3380CC4-5D6E-409C-BE32-E72D297353CC}">
              <c16:uniqueId val="{00000001-DB7F-4C95-857E-D05998BB92C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Carolina'!$G$13:$G$26</c:f>
                <c:numCache>
                  <c:formatCode>General</c:formatCode>
                  <c:ptCount val="14"/>
                  <c:pt idx="0">
                    <c:v>23099465.612320002</c:v>
                  </c:pt>
                  <c:pt idx="1">
                    <c:v>23393552.837599996</c:v>
                  </c:pt>
                  <c:pt idx="2">
                    <c:v>23186216.144000001</c:v>
                  </c:pt>
                  <c:pt idx="3">
                    <c:v>23293230.870200001</c:v>
                  </c:pt>
                  <c:pt idx="4">
                    <c:v>22886255.130199999</c:v>
                  </c:pt>
                  <c:pt idx="5">
                    <c:v>22839469.378880002</c:v>
                  </c:pt>
                  <c:pt idx="6">
                    <c:v>23042568.274120003</c:v>
                  </c:pt>
                  <c:pt idx="7">
                    <c:v>23374865.806680001</c:v>
                  </c:pt>
                  <c:pt idx="8">
                    <c:v>23734076.090399999</c:v>
                  </c:pt>
                  <c:pt idx="9">
                    <c:v>24058875.009700004</c:v>
                  </c:pt>
                  <c:pt idx="10">
                    <c:v>24356101.083000001</c:v>
                  </c:pt>
                  <c:pt idx="11">
                    <c:v>24745979.27592</c:v>
                  </c:pt>
                  <c:pt idx="12">
                    <c:v>25083156.617219999</c:v>
                  </c:pt>
                  <c:pt idx="13">
                    <c:v>25530443.555639997</c:v>
                  </c:pt>
                </c:numCache>
              </c:numRef>
            </c:plus>
            <c:minus>
              <c:numRef>
                <c:f>'North Carolina'!$G$13:$G$26</c:f>
                <c:numCache>
                  <c:formatCode>General</c:formatCode>
                  <c:ptCount val="14"/>
                  <c:pt idx="0">
                    <c:v>23099465.612320002</c:v>
                  </c:pt>
                  <c:pt idx="1">
                    <c:v>23393552.837599996</c:v>
                  </c:pt>
                  <c:pt idx="2">
                    <c:v>23186216.144000001</c:v>
                  </c:pt>
                  <c:pt idx="3">
                    <c:v>23293230.870200001</c:v>
                  </c:pt>
                  <c:pt idx="4">
                    <c:v>22886255.130199999</c:v>
                  </c:pt>
                  <c:pt idx="5">
                    <c:v>22839469.378880002</c:v>
                  </c:pt>
                  <c:pt idx="6">
                    <c:v>23042568.274120003</c:v>
                  </c:pt>
                  <c:pt idx="7">
                    <c:v>23374865.806680001</c:v>
                  </c:pt>
                  <c:pt idx="8">
                    <c:v>23734076.090399999</c:v>
                  </c:pt>
                  <c:pt idx="9">
                    <c:v>24058875.009700004</c:v>
                  </c:pt>
                  <c:pt idx="10">
                    <c:v>24356101.083000001</c:v>
                  </c:pt>
                  <c:pt idx="11">
                    <c:v>24745979.27592</c:v>
                  </c:pt>
                  <c:pt idx="12">
                    <c:v>25083156.617219999</c:v>
                  </c:pt>
                  <c:pt idx="13">
                    <c:v>25530443.555639997</c:v>
                  </c:pt>
                </c:numCache>
              </c:numRef>
            </c:minus>
            <c:spPr>
              <a:noFill/>
              <a:ln w="9525" cap="flat" cmpd="sng" algn="ctr">
                <a:solidFill>
                  <a:schemeClr val="tx1">
                    <a:lumMod val="65000"/>
                    <a:lumOff val="35000"/>
                  </a:schemeClr>
                </a:solidFill>
                <a:round/>
              </a:ln>
              <a:effectLst/>
            </c:spPr>
          </c:errBars>
          <c:cat>
            <c:numRef>
              <c:f>'North Carolina'!$A$13:$A$26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'North Carolina'!$B$13:$B$26</c:f>
              <c:numCache>
                <c:formatCode>#,##0</c:formatCode>
                <c:ptCount val="14"/>
                <c:pt idx="0">
                  <c:v>1429422377</c:v>
                </c:pt>
                <c:pt idx="1">
                  <c:v>1436950420</c:v>
                </c:pt>
                <c:pt idx="2">
                  <c:v>1449138509</c:v>
                </c:pt>
                <c:pt idx="3">
                  <c:v>1461306830</c:v>
                </c:pt>
                <c:pt idx="4">
                  <c:v>1486120463</c:v>
                </c:pt>
                <c:pt idx="5">
                  <c:v>1496688688</c:v>
                </c:pt>
                <c:pt idx="6">
                  <c:v>1504084091</c:v>
                </c:pt>
                <c:pt idx="7">
                  <c:v>1515879754</c:v>
                </c:pt>
                <c:pt idx="8">
                  <c:v>1521415134</c:v>
                </c:pt>
                <c:pt idx="9">
                  <c:v>1532412421</c:v>
                </c:pt>
                <c:pt idx="10">
                  <c:v>1541525385</c:v>
                </c:pt>
                <c:pt idx="11">
                  <c:v>1548559404</c:v>
                </c:pt>
                <c:pt idx="12">
                  <c:v>1554098923</c:v>
                </c:pt>
                <c:pt idx="13">
                  <c:v>1562450646</c:v>
                </c:pt>
              </c:numCache>
            </c:numRef>
          </c:val>
          <c:extLst>
            <c:ext xmlns:c16="http://schemas.microsoft.com/office/drawing/2014/chart" uri="{C3380CC4-5D6E-409C-BE32-E72D297353CC}">
              <c16:uniqueId val="{00000001-B59A-4384-879F-80B119F2D61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AR-05: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Arkansas!$J$6:$J$10</c:f>
                <c:numCache>
                  <c:formatCode>General</c:formatCode>
                  <c:ptCount val="5"/>
                  <c:pt idx="0">
                    <c:v>8864873.2209600005</c:v>
                  </c:pt>
                  <c:pt idx="1">
                    <c:v>8904942.426239999</c:v>
                  </c:pt>
                  <c:pt idx="2">
                    <c:v>8968909.1710400004</c:v>
                  </c:pt>
                  <c:pt idx="3">
                    <c:v>8973342.3225599993</c:v>
                  </c:pt>
                  <c:pt idx="4">
                    <c:v>8966650.6298399996</c:v>
                  </c:pt>
                </c:numCache>
              </c:numRef>
            </c:plus>
            <c:minus>
              <c:numRef>
                <c:f>Arkansas!$J$6:$J$10</c:f>
                <c:numCache>
                  <c:formatCode>General</c:formatCode>
                  <c:ptCount val="5"/>
                  <c:pt idx="0">
                    <c:v>8864873.2209600005</c:v>
                  </c:pt>
                  <c:pt idx="1">
                    <c:v>8904942.426239999</c:v>
                  </c:pt>
                  <c:pt idx="2">
                    <c:v>8968909.1710400004</c:v>
                  </c:pt>
                  <c:pt idx="3">
                    <c:v>8973342.3225599993</c:v>
                  </c:pt>
                  <c:pt idx="4">
                    <c:v>8966650.6298399996</c:v>
                  </c:pt>
                </c:numCache>
              </c:numRef>
            </c:minus>
            <c:spPr>
              <a:noFill/>
              <a:ln w="9525" cap="flat" cmpd="sng" algn="ctr">
                <a:solidFill>
                  <a:schemeClr val="tx1">
                    <a:lumMod val="65000"/>
                    <a:lumOff val="35000"/>
                  </a:schemeClr>
                </a:solidFill>
                <a:round/>
              </a:ln>
              <a:effectLst/>
            </c:spPr>
          </c:errBars>
          <c:cat>
            <c:numRef>
              <c:f>Arkansas!$A$6:$A$10</c:f>
              <c:numCache>
                <c:formatCode>General</c:formatCode>
                <c:ptCount val="5"/>
                <c:pt idx="0">
                  <c:v>2005</c:v>
                </c:pt>
                <c:pt idx="1">
                  <c:v>2006</c:v>
                </c:pt>
                <c:pt idx="2">
                  <c:v>2007</c:v>
                </c:pt>
                <c:pt idx="3">
                  <c:v>2008</c:v>
                </c:pt>
                <c:pt idx="4">
                  <c:v>2009</c:v>
                </c:pt>
              </c:numCache>
            </c:numRef>
          </c:cat>
          <c:val>
            <c:numRef>
              <c:f>Arkansas!$E$6:$E$10</c:f>
              <c:numCache>
                <c:formatCode>#,##0</c:formatCode>
                <c:ptCount val="5"/>
                <c:pt idx="0">
                  <c:v>38154744</c:v>
                </c:pt>
                <c:pt idx="1">
                  <c:v>38974713</c:v>
                </c:pt>
                <c:pt idx="2">
                  <c:v>40440568</c:v>
                </c:pt>
                <c:pt idx="3">
                  <c:v>40464206</c:v>
                </c:pt>
                <c:pt idx="4">
                  <c:v>40558398</c:v>
                </c:pt>
              </c:numCache>
            </c:numRef>
          </c:val>
          <c:extLst>
            <c:ext xmlns:c16="http://schemas.microsoft.com/office/drawing/2014/chart" uri="{C3380CC4-5D6E-409C-BE32-E72D297353CC}">
              <c16:uniqueId val="{00000001-182B-425A-9571-3EC95F215EB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NC-07: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Carolina'!$K$13:$K$26</c:f>
                <c:numCache>
                  <c:formatCode>General</c:formatCode>
                  <c:ptCount val="14"/>
                  <c:pt idx="0">
                    <c:v>27252661.017959997</c:v>
                  </c:pt>
                  <c:pt idx="1">
                    <c:v>27560626.084519997</c:v>
                  </c:pt>
                  <c:pt idx="2">
                    <c:v>27328661.122499999</c:v>
                  </c:pt>
                  <c:pt idx="3">
                    <c:v>27504020.60328</c:v>
                  </c:pt>
                  <c:pt idx="4">
                    <c:v>24264675.259899996</c:v>
                  </c:pt>
                  <c:pt idx="5">
                    <c:v>24337252.681279998</c:v>
                  </c:pt>
                  <c:pt idx="6">
                    <c:v>24593772.800999999</c:v>
                  </c:pt>
                  <c:pt idx="7">
                    <c:v>24930204.593040001</c:v>
                  </c:pt>
                  <c:pt idx="8">
                    <c:v>25257062.472319998</c:v>
                  </c:pt>
                  <c:pt idx="9">
                    <c:v>25578950.425019998</c:v>
                  </c:pt>
                  <c:pt idx="10">
                    <c:v>25878994.8783</c:v>
                  </c:pt>
                  <c:pt idx="11">
                    <c:v>26159173.286599997</c:v>
                  </c:pt>
                  <c:pt idx="12">
                    <c:v>26502877.081599999</c:v>
                  </c:pt>
                  <c:pt idx="13">
                    <c:v>26922507.991219997</c:v>
                  </c:pt>
                </c:numCache>
              </c:numRef>
            </c:plus>
            <c:minus>
              <c:numRef>
                <c:f>'North Carolina'!$K$13:$K$26</c:f>
                <c:numCache>
                  <c:formatCode>General</c:formatCode>
                  <c:ptCount val="14"/>
                  <c:pt idx="0">
                    <c:v>27252661.017959997</c:v>
                  </c:pt>
                  <c:pt idx="1">
                    <c:v>27560626.084519997</c:v>
                  </c:pt>
                  <c:pt idx="2">
                    <c:v>27328661.122499999</c:v>
                  </c:pt>
                  <c:pt idx="3">
                    <c:v>27504020.60328</c:v>
                  </c:pt>
                  <c:pt idx="4">
                    <c:v>24264675.259899996</c:v>
                  </c:pt>
                  <c:pt idx="5">
                    <c:v>24337252.681279998</c:v>
                  </c:pt>
                  <c:pt idx="6">
                    <c:v>24593772.800999999</c:v>
                  </c:pt>
                  <c:pt idx="7">
                    <c:v>24930204.593040001</c:v>
                  </c:pt>
                  <c:pt idx="8">
                    <c:v>25257062.472319998</c:v>
                  </c:pt>
                  <c:pt idx="9">
                    <c:v>25578950.425019998</c:v>
                  </c:pt>
                  <c:pt idx="10">
                    <c:v>25878994.8783</c:v>
                  </c:pt>
                  <c:pt idx="11">
                    <c:v>26159173.286599997</c:v>
                  </c:pt>
                  <c:pt idx="12">
                    <c:v>26502877.081599999</c:v>
                  </c:pt>
                  <c:pt idx="13">
                    <c:v>26922507.991219997</c:v>
                  </c:pt>
                </c:numCache>
              </c:numRef>
            </c:minus>
            <c:spPr>
              <a:noFill/>
              <a:ln w="9525" cap="flat" cmpd="sng" algn="ctr">
                <a:solidFill>
                  <a:schemeClr val="tx1">
                    <a:lumMod val="65000"/>
                    <a:lumOff val="35000"/>
                  </a:schemeClr>
                </a:solidFill>
                <a:round/>
              </a:ln>
              <a:effectLst/>
            </c:spPr>
          </c:errBars>
          <c:cat>
            <c:numRef>
              <c:f>'North Carolina'!$A$13:$A$26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'North Carolina'!$F$13:$F$26</c:f>
              <c:numCache>
                <c:formatCode>#,##0</c:formatCode>
                <c:ptCount val="14"/>
                <c:pt idx="0">
                  <c:v>1201616447</c:v>
                </c:pt>
                <c:pt idx="1">
                  <c:v>1206682403</c:v>
                </c:pt>
                <c:pt idx="2">
                  <c:v>1214607161</c:v>
                </c:pt>
                <c:pt idx="3">
                  <c:v>1223488461</c:v>
                </c:pt>
                <c:pt idx="4">
                  <c:v>1249468345</c:v>
                </c:pt>
                <c:pt idx="5">
                  <c:v>1257089498</c:v>
                </c:pt>
                <c:pt idx="6">
                  <c:v>1261219118</c:v>
                </c:pt>
                <c:pt idx="7">
                  <c:v>1269358686</c:v>
                </c:pt>
                <c:pt idx="8">
                  <c:v>1273037423</c:v>
                </c:pt>
                <c:pt idx="9">
                  <c:v>1280227749</c:v>
                </c:pt>
                <c:pt idx="10">
                  <c:v>1287512183</c:v>
                </c:pt>
                <c:pt idx="11">
                  <c:v>1291173410</c:v>
                </c:pt>
                <c:pt idx="12">
                  <c:v>1294085795</c:v>
                </c:pt>
                <c:pt idx="13">
                  <c:v>1298095853</c:v>
                </c:pt>
              </c:numCache>
            </c:numRef>
          </c:val>
          <c:extLst>
            <c:ext xmlns:c16="http://schemas.microsoft.com/office/drawing/2014/chart" uri="{C3380CC4-5D6E-409C-BE32-E72D297353CC}">
              <c16:uniqueId val="{00000001-70FB-488D-B421-0C26F72FCB0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NC-04: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Carolina'!$I$6:$I$12</c:f>
                <c:numCache>
                  <c:formatCode>General</c:formatCode>
                  <c:ptCount val="7"/>
                  <c:pt idx="0">
                    <c:v>7129152.0372400014</c:v>
                  </c:pt>
                  <c:pt idx="1">
                    <c:v>7200815.0462999996</c:v>
                  </c:pt>
                  <c:pt idx="2">
                    <c:v>7214119.1353199994</c:v>
                  </c:pt>
                  <c:pt idx="3">
                    <c:v>6904412.2119000005</c:v>
                  </c:pt>
                  <c:pt idx="4">
                    <c:v>6862123.4863999998</c:v>
                  </c:pt>
                  <c:pt idx="5">
                    <c:v>6806128.4275199994</c:v>
                  </c:pt>
                  <c:pt idx="6">
                    <c:v>6988465.3497200003</c:v>
                  </c:pt>
                </c:numCache>
              </c:numRef>
            </c:plus>
            <c:minus>
              <c:numRef>
                <c:f>'North Carolina'!$I$6:$I$12</c:f>
                <c:numCache>
                  <c:formatCode>General</c:formatCode>
                  <c:ptCount val="7"/>
                  <c:pt idx="0">
                    <c:v>7129152.0372400014</c:v>
                  </c:pt>
                  <c:pt idx="1">
                    <c:v>7200815.0462999996</c:v>
                  </c:pt>
                  <c:pt idx="2">
                    <c:v>7214119.1353199994</c:v>
                  </c:pt>
                  <c:pt idx="3">
                    <c:v>6904412.2119000005</c:v>
                  </c:pt>
                  <c:pt idx="4">
                    <c:v>6862123.4863999998</c:v>
                  </c:pt>
                  <c:pt idx="5">
                    <c:v>6806128.4275199994</c:v>
                  </c:pt>
                  <c:pt idx="6">
                    <c:v>6988465.3497200003</c:v>
                  </c:pt>
                </c:numCache>
              </c:numRef>
            </c:minus>
            <c:spPr>
              <a:noFill/>
              <a:ln w="9525" cap="flat" cmpd="sng" algn="ctr">
                <a:solidFill>
                  <a:schemeClr val="tx1">
                    <a:lumMod val="65000"/>
                    <a:lumOff val="35000"/>
                  </a:schemeClr>
                </a:solidFill>
                <a:round/>
              </a:ln>
              <a:effectLst/>
            </c:spPr>
          </c:errBars>
          <c:cat>
            <c:numRef>
              <c:f>'North Carolina'!$A$6:$A$12</c:f>
              <c:numCache>
                <c:formatCode>General</c:formatCode>
                <c:ptCount val="7"/>
                <c:pt idx="0">
                  <c:v>2002</c:v>
                </c:pt>
                <c:pt idx="1">
                  <c:v>2003</c:v>
                </c:pt>
                <c:pt idx="2">
                  <c:v>2004</c:v>
                </c:pt>
                <c:pt idx="3">
                  <c:v>2005</c:v>
                </c:pt>
                <c:pt idx="4">
                  <c:v>2006</c:v>
                </c:pt>
                <c:pt idx="5">
                  <c:v>2007</c:v>
                </c:pt>
                <c:pt idx="6">
                  <c:v>2009</c:v>
                </c:pt>
              </c:numCache>
            </c:numRef>
          </c:cat>
          <c:val>
            <c:numRef>
              <c:f>'North Carolina'!$D$6:$D$12</c:f>
              <c:numCache>
                <c:formatCode>#,##0</c:formatCode>
                <c:ptCount val="7"/>
                <c:pt idx="0">
                  <c:v>26666986</c:v>
                </c:pt>
                <c:pt idx="1">
                  <c:v>26991585</c:v>
                </c:pt>
                <c:pt idx="2">
                  <c:v>26641994</c:v>
                </c:pt>
                <c:pt idx="3">
                  <c:v>24905895</c:v>
                </c:pt>
                <c:pt idx="4">
                  <c:v>24666152</c:v>
                </c:pt>
                <c:pt idx="5">
                  <c:v>24252168</c:v>
                </c:pt>
                <c:pt idx="6">
                  <c:v>25272911</c:v>
                </c:pt>
              </c:numCache>
            </c:numRef>
          </c:val>
          <c:extLst>
            <c:ext xmlns:c16="http://schemas.microsoft.com/office/drawing/2014/chart" uri="{C3380CC4-5D6E-409C-BE32-E72D297353CC}">
              <c16:uniqueId val="{00000001-2EDB-4E7F-B2AB-99E30886430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NC-09: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Carolina'!$I$13:$I$26</c:f>
                <c:numCache>
                  <c:formatCode>General</c:formatCode>
                  <c:ptCount val="14"/>
                  <c:pt idx="0">
                    <c:v>6965306.2955000009</c:v>
                  </c:pt>
                  <c:pt idx="1">
                    <c:v>6968926.6043999996</c:v>
                  </c:pt>
                  <c:pt idx="2">
                    <c:v>6750464.8968000002</c:v>
                  </c:pt>
                  <c:pt idx="3">
                    <c:v>6900186.7980000004</c:v>
                  </c:pt>
                  <c:pt idx="4">
                    <c:v>7013960.7293600002</c:v>
                  </c:pt>
                  <c:pt idx="5">
                    <c:v>7022466.1995400004</c:v>
                  </c:pt>
                  <c:pt idx="6">
                    <c:v>6940865.5050399993</c:v>
                  </c:pt>
                  <c:pt idx="7">
                    <c:v>6935958.0675400011</c:v>
                  </c:pt>
                  <c:pt idx="8">
                    <c:v>7081884.9936599992</c:v>
                  </c:pt>
                  <c:pt idx="9">
                    <c:v>7028431.7592999991</c:v>
                  </c:pt>
                  <c:pt idx="10">
                    <c:v>7048057.6086599994</c:v>
                  </c:pt>
                  <c:pt idx="11">
                    <c:v>7117812.5473800004</c:v>
                  </c:pt>
                  <c:pt idx="12">
                    <c:v>7136630.7566400003</c:v>
                  </c:pt>
                  <c:pt idx="13">
                    <c:v>7056592.6704000011</c:v>
                  </c:pt>
                </c:numCache>
              </c:numRef>
            </c:plus>
            <c:minus>
              <c:numRef>
                <c:f>'North Carolina'!$I$13:$I$26</c:f>
                <c:numCache>
                  <c:formatCode>General</c:formatCode>
                  <c:ptCount val="14"/>
                  <c:pt idx="0">
                    <c:v>6965306.2955000009</c:v>
                  </c:pt>
                  <c:pt idx="1">
                    <c:v>6968926.6043999996</c:v>
                  </c:pt>
                  <c:pt idx="2">
                    <c:v>6750464.8968000002</c:v>
                  </c:pt>
                  <c:pt idx="3">
                    <c:v>6900186.7980000004</c:v>
                  </c:pt>
                  <c:pt idx="4">
                    <c:v>7013960.7293600002</c:v>
                  </c:pt>
                  <c:pt idx="5">
                    <c:v>7022466.1995400004</c:v>
                  </c:pt>
                  <c:pt idx="6">
                    <c:v>6940865.5050399993</c:v>
                  </c:pt>
                  <c:pt idx="7">
                    <c:v>6935958.0675400011</c:v>
                  </c:pt>
                  <c:pt idx="8">
                    <c:v>7081884.9936599992</c:v>
                  </c:pt>
                  <c:pt idx="9">
                    <c:v>7028431.7592999991</c:v>
                  </c:pt>
                  <c:pt idx="10">
                    <c:v>7048057.6086599994</c:v>
                  </c:pt>
                  <c:pt idx="11">
                    <c:v>7117812.5473800004</c:v>
                  </c:pt>
                  <c:pt idx="12">
                    <c:v>7136630.7566400003</c:v>
                  </c:pt>
                  <c:pt idx="13">
                    <c:v>7056592.6704000011</c:v>
                  </c:pt>
                </c:numCache>
              </c:numRef>
            </c:minus>
            <c:spPr>
              <a:noFill/>
              <a:ln w="9525" cap="flat" cmpd="sng" algn="ctr">
                <a:solidFill>
                  <a:schemeClr val="tx1">
                    <a:lumMod val="65000"/>
                    <a:lumOff val="35000"/>
                  </a:schemeClr>
                </a:solidFill>
                <a:round/>
              </a:ln>
              <a:effectLst/>
            </c:spPr>
          </c:errBars>
          <c:cat>
            <c:numRef>
              <c:f>'North Carolina'!$A$13:$A$26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'North Carolina'!$D$13:$D$26</c:f>
              <c:numCache>
                <c:formatCode>#,##0</c:formatCode>
                <c:ptCount val="14"/>
                <c:pt idx="0">
                  <c:v>25370825</c:v>
                </c:pt>
                <c:pt idx="1">
                  <c:v>25583431</c:v>
                </c:pt>
                <c:pt idx="2">
                  <c:v>24153660</c:v>
                </c:pt>
                <c:pt idx="3">
                  <c:v>24906825</c:v>
                </c:pt>
                <c:pt idx="4">
                  <c:v>25632074</c:v>
                </c:pt>
                <c:pt idx="5">
                  <c:v>25680049</c:v>
                </c:pt>
                <c:pt idx="6">
                  <c:v>25465459</c:v>
                </c:pt>
                <c:pt idx="7">
                  <c:v>25293407</c:v>
                </c:pt>
                <c:pt idx="8">
                  <c:v>25601493</c:v>
                </c:pt>
                <c:pt idx="9">
                  <c:v>25367905</c:v>
                </c:pt>
                <c:pt idx="10">
                  <c:v>25420391</c:v>
                </c:pt>
                <c:pt idx="11">
                  <c:v>25694219</c:v>
                </c:pt>
                <c:pt idx="12">
                  <c:v>25706472</c:v>
                </c:pt>
                <c:pt idx="13">
                  <c:v>25303330</c:v>
                </c:pt>
              </c:numCache>
            </c:numRef>
          </c:val>
          <c:extLst>
            <c:ext xmlns:c16="http://schemas.microsoft.com/office/drawing/2014/chart" uri="{C3380CC4-5D6E-409C-BE32-E72D297353CC}">
              <c16:uniqueId val="{00000001-F7F5-4967-B1FB-154F69BBD24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NC-05: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Carolina'!$J$6:$J$12</c:f>
                <c:numCache>
                  <c:formatCode>General</c:formatCode>
                  <c:ptCount val="7"/>
                  <c:pt idx="0">
                    <c:v>11360444.06748</c:v>
                  </c:pt>
                  <c:pt idx="1">
                    <c:v>11401848.558239998</c:v>
                  </c:pt>
                  <c:pt idx="2">
                    <c:v>11210357.95098</c:v>
                  </c:pt>
                  <c:pt idx="3">
                    <c:v>11357863.124219999</c:v>
                  </c:pt>
                  <c:pt idx="4">
                    <c:v>11665563.523200002</c:v>
                  </c:pt>
                  <c:pt idx="5">
                    <c:v>12147532.720000001</c:v>
                  </c:pt>
                  <c:pt idx="6">
                    <c:v>12312735.403080001</c:v>
                  </c:pt>
                </c:numCache>
              </c:numRef>
            </c:plus>
            <c:minus>
              <c:numRef>
                <c:f>'North Carolina'!$J$6:$J$12</c:f>
                <c:numCache>
                  <c:formatCode>General</c:formatCode>
                  <c:ptCount val="7"/>
                  <c:pt idx="0">
                    <c:v>11360444.06748</c:v>
                  </c:pt>
                  <c:pt idx="1">
                    <c:v>11401848.558239998</c:v>
                  </c:pt>
                  <c:pt idx="2">
                    <c:v>11210357.95098</c:v>
                  </c:pt>
                  <c:pt idx="3">
                    <c:v>11357863.124219999</c:v>
                  </c:pt>
                  <c:pt idx="4">
                    <c:v>11665563.523200002</c:v>
                  </c:pt>
                  <c:pt idx="5">
                    <c:v>12147532.720000001</c:v>
                  </c:pt>
                  <c:pt idx="6">
                    <c:v>12312735.403080001</c:v>
                  </c:pt>
                </c:numCache>
              </c:numRef>
            </c:minus>
            <c:spPr>
              <a:noFill/>
              <a:ln w="9525" cap="flat" cmpd="sng" algn="ctr">
                <a:solidFill>
                  <a:schemeClr val="tx1">
                    <a:lumMod val="65000"/>
                    <a:lumOff val="35000"/>
                  </a:schemeClr>
                </a:solidFill>
                <a:round/>
              </a:ln>
              <a:effectLst/>
            </c:spPr>
          </c:errBars>
          <c:cat>
            <c:numRef>
              <c:f>'North Carolina'!$A$6:$A$12</c:f>
              <c:numCache>
                <c:formatCode>General</c:formatCode>
                <c:ptCount val="7"/>
                <c:pt idx="0">
                  <c:v>2002</c:v>
                </c:pt>
                <c:pt idx="1">
                  <c:v>2003</c:v>
                </c:pt>
                <c:pt idx="2">
                  <c:v>2004</c:v>
                </c:pt>
                <c:pt idx="3">
                  <c:v>2005</c:v>
                </c:pt>
                <c:pt idx="4">
                  <c:v>2006</c:v>
                </c:pt>
                <c:pt idx="5">
                  <c:v>2007</c:v>
                </c:pt>
                <c:pt idx="6">
                  <c:v>2009</c:v>
                </c:pt>
              </c:numCache>
            </c:numRef>
          </c:cat>
          <c:val>
            <c:numRef>
              <c:f>'North Carolina'!$E$6:$E$12</c:f>
              <c:numCache>
                <c:formatCode>#,##0</c:formatCode>
                <c:ptCount val="7"/>
                <c:pt idx="0">
                  <c:v>62841266</c:v>
                </c:pt>
                <c:pt idx="1">
                  <c:v>63428174</c:v>
                </c:pt>
                <c:pt idx="2">
                  <c:v>61805921</c:v>
                </c:pt>
                <c:pt idx="3">
                  <c:v>63758073</c:v>
                </c:pt>
                <c:pt idx="4">
                  <c:v>67136070</c:v>
                </c:pt>
                <c:pt idx="5">
                  <c:v>72583250</c:v>
                </c:pt>
                <c:pt idx="6">
                  <c:v>74885874</c:v>
                </c:pt>
              </c:numCache>
            </c:numRef>
          </c:val>
          <c:extLst>
            <c:ext xmlns:c16="http://schemas.microsoft.com/office/drawing/2014/chart" uri="{C3380CC4-5D6E-409C-BE32-E72D297353CC}">
              <c16:uniqueId val="{00000001-A31E-4216-B81B-40B70F0FF46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NC-10: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Carolina'!$J$13:$J$26</c:f>
                <c:numCache>
                  <c:formatCode>General</c:formatCode>
                  <c:ptCount val="14"/>
                  <c:pt idx="0">
                    <c:v>12461437.683120001</c:v>
                  </c:pt>
                  <c:pt idx="1">
                    <c:v>12576925.36616</c:v>
                  </c:pt>
                  <c:pt idx="2">
                    <c:v>12821625.059320001</c:v>
                  </c:pt>
                  <c:pt idx="3">
                    <c:v>13001994.935999999</c:v>
                  </c:pt>
                  <c:pt idx="4">
                    <c:v>13248910.906720001</c:v>
                  </c:pt>
                  <c:pt idx="5">
                    <c:v>13447821.936319999</c:v>
                  </c:pt>
                  <c:pt idx="6">
                    <c:v>13728737.101500001</c:v>
                  </c:pt>
                  <c:pt idx="7">
                    <c:v>14105398.851000002</c:v>
                  </c:pt>
                  <c:pt idx="8">
                    <c:v>14212146.078999998</c:v>
                  </c:pt>
                  <c:pt idx="9">
                    <c:v>14575681.454880001</c:v>
                  </c:pt>
                  <c:pt idx="10">
                    <c:v>14709874.203359999</c:v>
                  </c:pt>
                  <c:pt idx="11">
                    <c:v>14967485.561400002</c:v>
                  </c:pt>
                  <c:pt idx="12">
                    <c:v>15164525.43684</c:v>
                  </c:pt>
                  <c:pt idx="13">
                    <c:v>15412376.137680002</c:v>
                  </c:pt>
                </c:numCache>
              </c:numRef>
            </c:plus>
            <c:minus>
              <c:numRef>
                <c:f>'North Carolina'!$J$13:$J$26</c:f>
                <c:numCache>
                  <c:formatCode>General</c:formatCode>
                  <c:ptCount val="14"/>
                  <c:pt idx="0">
                    <c:v>12461437.683120001</c:v>
                  </c:pt>
                  <c:pt idx="1">
                    <c:v>12576925.36616</c:v>
                  </c:pt>
                  <c:pt idx="2">
                    <c:v>12821625.059320001</c:v>
                  </c:pt>
                  <c:pt idx="3">
                    <c:v>13001994.935999999</c:v>
                  </c:pt>
                  <c:pt idx="4">
                    <c:v>13248910.906720001</c:v>
                  </c:pt>
                  <c:pt idx="5">
                    <c:v>13447821.936319999</c:v>
                  </c:pt>
                  <c:pt idx="6">
                    <c:v>13728737.101500001</c:v>
                  </c:pt>
                  <c:pt idx="7">
                    <c:v>14105398.851000002</c:v>
                  </c:pt>
                  <c:pt idx="8">
                    <c:v>14212146.078999998</c:v>
                  </c:pt>
                  <c:pt idx="9">
                    <c:v>14575681.454880001</c:v>
                  </c:pt>
                  <c:pt idx="10">
                    <c:v>14709874.203359999</c:v>
                  </c:pt>
                  <c:pt idx="11">
                    <c:v>14967485.561400002</c:v>
                  </c:pt>
                  <c:pt idx="12">
                    <c:v>15164525.43684</c:v>
                  </c:pt>
                  <c:pt idx="13">
                    <c:v>15412376.137680002</c:v>
                  </c:pt>
                </c:numCache>
              </c:numRef>
            </c:minus>
            <c:spPr>
              <a:noFill/>
              <a:ln w="9525" cap="flat" cmpd="sng" algn="ctr">
                <a:solidFill>
                  <a:schemeClr val="tx1">
                    <a:lumMod val="65000"/>
                    <a:lumOff val="35000"/>
                  </a:schemeClr>
                </a:solidFill>
                <a:round/>
              </a:ln>
              <a:effectLst/>
            </c:spPr>
          </c:errBars>
          <c:cat>
            <c:numRef>
              <c:f>'North Carolina'!$A$13:$A$26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'North Carolina'!$E$13:$E$26</c:f>
              <c:numCache>
                <c:formatCode>#,##0</c:formatCode>
                <c:ptCount val="14"/>
                <c:pt idx="0">
                  <c:v>78000987</c:v>
                </c:pt>
                <c:pt idx="1">
                  <c:v>79985534</c:v>
                </c:pt>
                <c:pt idx="2">
                  <c:v>83713927</c:v>
                </c:pt>
                <c:pt idx="3">
                  <c:v>85992030</c:v>
                </c:pt>
                <c:pt idx="4">
                  <c:v>89134223</c:v>
                </c:pt>
                <c:pt idx="5">
                  <c:v>91023568</c:v>
                </c:pt>
                <c:pt idx="6">
                  <c:v>93813975</c:v>
                </c:pt>
                <c:pt idx="7">
                  <c:v>96944322</c:v>
                </c:pt>
                <c:pt idx="8">
                  <c:v>97812430</c:v>
                </c:pt>
                <c:pt idx="9">
                  <c:v>100883731</c:v>
                </c:pt>
                <c:pt idx="10">
                  <c:v>102952647</c:v>
                </c:pt>
                <c:pt idx="11">
                  <c:v>105301010</c:v>
                </c:pt>
                <c:pt idx="12">
                  <c:v>107901846</c:v>
                </c:pt>
                <c:pt idx="13">
                  <c:v>111781086</c:v>
                </c:pt>
              </c:numCache>
            </c:numRef>
          </c:val>
          <c:extLst>
            <c:ext xmlns:c16="http://schemas.microsoft.com/office/drawing/2014/chart" uri="{C3380CC4-5D6E-409C-BE32-E72D297353CC}">
              <c16:uniqueId val="{00000001-1004-4CE2-87BB-FDAE262F994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NC-03: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Carolina'!$H$6:$H$12</c:f>
                <c:numCache>
                  <c:formatCode>General</c:formatCode>
                  <c:ptCount val="7"/>
                  <c:pt idx="0">
                    <c:v>15868285.255799999</c:v>
                  </c:pt>
                  <c:pt idx="1">
                    <c:v>15703541.968500001</c:v>
                  </c:pt>
                  <c:pt idx="2">
                    <c:v>15617628.467399999</c:v>
                  </c:pt>
                  <c:pt idx="3">
                    <c:v>15815692.338959999</c:v>
                  </c:pt>
                  <c:pt idx="4">
                    <c:v>15861385.675319998</c:v>
                  </c:pt>
                  <c:pt idx="5">
                    <c:v>16098322.613899998</c:v>
                  </c:pt>
                  <c:pt idx="6">
                    <c:v>16061543.71658</c:v>
                  </c:pt>
                </c:numCache>
              </c:numRef>
            </c:plus>
            <c:minus>
              <c:numRef>
                <c:f>'North Carolina'!$H$6:$H$12</c:f>
                <c:numCache>
                  <c:formatCode>General</c:formatCode>
                  <c:ptCount val="7"/>
                  <c:pt idx="0">
                    <c:v>15868285.255799999</c:v>
                  </c:pt>
                  <c:pt idx="1">
                    <c:v>15703541.968500001</c:v>
                  </c:pt>
                  <c:pt idx="2">
                    <c:v>15617628.467399999</c:v>
                  </c:pt>
                  <c:pt idx="3">
                    <c:v>15815692.338959999</c:v>
                  </c:pt>
                  <c:pt idx="4">
                    <c:v>15861385.675319998</c:v>
                  </c:pt>
                  <c:pt idx="5">
                    <c:v>16098322.613899998</c:v>
                  </c:pt>
                  <c:pt idx="6">
                    <c:v>16061543.71658</c:v>
                  </c:pt>
                </c:numCache>
              </c:numRef>
            </c:minus>
            <c:spPr>
              <a:noFill/>
              <a:ln w="9525" cap="flat" cmpd="sng" algn="ctr">
                <a:solidFill>
                  <a:schemeClr val="tx1">
                    <a:lumMod val="65000"/>
                    <a:lumOff val="35000"/>
                  </a:schemeClr>
                </a:solidFill>
                <a:round/>
              </a:ln>
              <a:effectLst/>
            </c:spPr>
          </c:errBars>
          <c:cat>
            <c:numRef>
              <c:f>'North Carolina'!$A$6:$A$12</c:f>
              <c:numCache>
                <c:formatCode>General</c:formatCode>
                <c:ptCount val="7"/>
                <c:pt idx="0">
                  <c:v>2002</c:v>
                </c:pt>
                <c:pt idx="1">
                  <c:v>2003</c:v>
                </c:pt>
                <c:pt idx="2">
                  <c:v>2004</c:v>
                </c:pt>
                <c:pt idx="3">
                  <c:v>2005</c:v>
                </c:pt>
                <c:pt idx="4">
                  <c:v>2006</c:v>
                </c:pt>
                <c:pt idx="5">
                  <c:v>2007</c:v>
                </c:pt>
                <c:pt idx="6">
                  <c:v>2009</c:v>
                </c:pt>
              </c:numCache>
            </c:numRef>
          </c:cat>
          <c:val>
            <c:numRef>
              <c:f>'North Carolina'!$C$6:$C$12</c:f>
              <c:numCache>
                <c:formatCode>#,##0</c:formatCode>
                <c:ptCount val="7"/>
                <c:pt idx="0">
                  <c:v>131316495</c:v>
                </c:pt>
                <c:pt idx="1">
                  <c:v>129247259</c:v>
                </c:pt>
                <c:pt idx="2">
                  <c:v>124602110</c:v>
                </c:pt>
                <c:pt idx="3">
                  <c:v>126001373</c:v>
                </c:pt>
                <c:pt idx="4">
                  <c:v>124578901</c:v>
                </c:pt>
                <c:pt idx="5">
                  <c:v>126063607</c:v>
                </c:pt>
                <c:pt idx="6">
                  <c:v>125539657</c:v>
                </c:pt>
              </c:numCache>
            </c:numRef>
          </c:val>
          <c:extLst>
            <c:ext xmlns:c16="http://schemas.microsoft.com/office/drawing/2014/chart" uri="{C3380CC4-5D6E-409C-BE32-E72D297353CC}">
              <c16:uniqueId val="{00000001-A517-4B4C-B5BC-E55FDB57EF5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NC-08: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Carolina'!$H$13:$H$26</c:f>
                <c:numCache>
                  <c:formatCode>General</c:formatCode>
                  <c:ptCount val="14"/>
                  <c:pt idx="0">
                    <c:v>16019648.35132</c:v>
                  </c:pt>
                  <c:pt idx="1">
                    <c:v>15971454.580159999</c:v>
                  </c:pt>
                  <c:pt idx="2">
                    <c:v>16162296.031199999</c:v>
                  </c:pt>
                  <c:pt idx="3">
                    <c:v>16225390.66976</c:v>
                  </c:pt>
                  <c:pt idx="4">
                    <c:v>7037687.3045399999</c:v>
                  </c:pt>
                  <c:pt idx="5">
                    <c:v>7073869.181880001</c:v>
                  </c:pt>
                  <c:pt idx="6">
                    <c:v>7086394.8635999998</c:v>
                  </c:pt>
                  <c:pt idx="7">
                    <c:v>7004609.0423999997</c:v>
                  </c:pt>
                  <c:pt idx="8">
                    <c:v>6982976.4734399999</c:v>
                  </c:pt>
                  <c:pt idx="9">
                    <c:v>7069880.6971799992</c:v>
                  </c:pt>
                  <c:pt idx="10">
                    <c:v>7171540.5611199997</c:v>
                  </c:pt>
                  <c:pt idx="11">
                    <c:v>7087994.1012000004</c:v>
                  </c:pt>
                  <c:pt idx="12">
                    <c:v>7134287.4764</c:v>
                  </c:pt>
                  <c:pt idx="13">
                    <c:v>7216230.3759000003</c:v>
                  </c:pt>
                </c:numCache>
              </c:numRef>
            </c:plus>
            <c:minus>
              <c:numRef>
                <c:f>'North Carolina'!$H$13:$H$26</c:f>
                <c:numCache>
                  <c:formatCode>General</c:formatCode>
                  <c:ptCount val="14"/>
                  <c:pt idx="0">
                    <c:v>16019648.35132</c:v>
                  </c:pt>
                  <c:pt idx="1">
                    <c:v>15971454.580159999</c:v>
                  </c:pt>
                  <c:pt idx="2">
                    <c:v>16162296.031199999</c:v>
                  </c:pt>
                  <c:pt idx="3">
                    <c:v>16225390.66976</c:v>
                  </c:pt>
                  <c:pt idx="4">
                    <c:v>7037687.3045399999</c:v>
                  </c:pt>
                  <c:pt idx="5">
                    <c:v>7073869.181880001</c:v>
                  </c:pt>
                  <c:pt idx="6">
                    <c:v>7086394.8635999998</c:v>
                  </c:pt>
                  <c:pt idx="7">
                    <c:v>7004609.0423999997</c:v>
                  </c:pt>
                  <c:pt idx="8">
                    <c:v>6982976.4734399999</c:v>
                  </c:pt>
                  <c:pt idx="9">
                    <c:v>7069880.6971799992</c:v>
                  </c:pt>
                  <c:pt idx="10">
                    <c:v>7171540.5611199997</c:v>
                  </c:pt>
                  <c:pt idx="11">
                    <c:v>7087994.1012000004</c:v>
                  </c:pt>
                  <c:pt idx="12">
                    <c:v>7134287.4764</c:v>
                  </c:pt>
                  <c:pt idx="13">
                    <c:v>7216230.3759000003</c:v>
                  </c:pt>
                </c:numCache>
              </c:numRef>
            </c:minus>
            <c:spPr>
              <a:noFill/>
              <a:ln w="9525" cap="flat" cmpd="sng" algn="ctr">
                <a:solidFill>
                  <a:schemeClr val="tx1">
                    <a:lumMod val="65000"/>
                    <a:lumOff val="35000"/>
                  </a:schemeClr>
                </a:solidFill>
                <a:round/>
              </a:ln>
              <a:effectLst/>
            </c:spPr>
          </c:errBars>
          <c:cat>
            <c:numRef>
              <c:f>'North Carolina'!$A$13:$A$26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'North Carolina'!$C$13:$C$26</c:f>
              <c:numCache>
                <c:formatCode>#,##0</c:formatCode>
                <c:ptCount val="14"/>
                <c:pt idx="0">
                  <c:v>124434118</c:v>
                </c:pt>
                <c:pt idx="1">
                  <c:v>124699052</c:v>
                </c:pt>
                <c:pt idx="2">
                  <c:v>126663762</c:v>
                </c:pt>
                <c:pt idx="3">
                  <c:v>126919514</c:v>
                </c:pt>
                <c:pt idx="4">
                  <c:v>121885821</c:v>
                </c:pt>
                <c:pt idx="5">
                  <c:v>122895573</c:v>
                </c:pt>
                <c:pt idx="6">
                  <c:v>123585540</c:v>
                </c:pt>
                <c:pt idx="7">
                  <c:v>124283340</c:v>
                </c:pt>
                <c:pt idx="8">
                  <c:v>124963788</c:v>
                </c:pt>
                <c:pt idx="9">
                  <c:v>125933037</c:v>
                </c:pt>
                <c:pt idx="10">
                  <c:v>125640164</c:v>
                </c:pt>
                <c:pt idx="11">
                  <c:v>126390765</c:v>
                </c:pt>
                <c:pt idx="12">
                  <c:v>126404810</c:v>
                </c:pt>
                <c:pt idx="13">
                  <c:v>127270377</c:v>
                </c:pt>
              </c:numCache>
            </c:numRef>
          </c:val>
          <c:extLst>
            <c:ext xmlns:c16="http://schemas.microsoft.com/office/drawing/2014/chart" uri="{C3380CC4-5D6E-409C-BE32-E72D297353CC}">
              <c16:uniqueId val="{00000001-3D82-4298-8765-9A8F14E0D7A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ND-01: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Dakota'!$G$6:$G$12</c:f>
                <c:numCache>
                  <c:formatCode>General</c:formatCode>
                  <c:ptCount val="7"/>
                  <c:pt idx="0">
                    <c:v>10563774.012399999</c:v>
                  </c:pt>
                  <c:pt idx="1">
                    <c:v>8516427.678199999</c:v>
                  </c:pt>
                  <c:pt idx="2">
                    <c:v>7586533.8640000001</c:v>
                  </c:pt>
                  <c:pt idx="3">
                    <c:v>6463090.75734</c:v>
                  </c:pt>
                  <c:pt idx="4">
                    <c:v>6247684.4306799993</c:v>
                  </c:pt>
                  <c:pt idx="5">
                    <c:v>6486404.8291999996</c:v>
                  </c:pt>
                  <c:pt idx="6">
                    <c:v>6528642.1563999997</c:v>
                  </c:pt>
                </c:numCache>
              </c:numRef>
            </c:plus>
            <c:minus>
              <c:numRef>
                <c:f>'North Dakota'!$G$6:$G$12</c:f>
                <c:numCache>
                  <c:formatCode>General</c:formatCode>
                  <c:ptCount val="7"/>
                  <c:pt idx="0">
                    <c:v>10563774.012399999</c:v>
                  </c:pt>
                  <c:pt idx="1">
                    <c:v>8516427.678199999</c:v>
                  </c:pt>
                  <c:pt idx="2">
                    <c:v>7586533.8640000001</c:v>
                  </c:pt>
                  <c:pt idx="3">
                    <c:v>6463090.75734</c:v>
                  </c:pt>
                  <c:pt idx="4">
                    <c:v>6247684.4306799993</c:v>
                  </c:pt>
                  <c:pt idx="5">
                    <c:v>6486404.8291999996</c:v>
                  </c:pt>
                  <c:pt idx="6">
                    <c:v>6528642.1563999997</c:v>
                  </c:pt>
                </c:numCache>
              </c:numRef>
            </c:minus>
            <c:spPr>
              <a:noFill/>
              <a:ln w="9525" cap="flat" cmpd="sng" algn="ctr">
                <a:solidFill>
                  <a:schemeClr val="tx1">
                    <a:lumMod val="65000"/>
                    <a:lumOff val="35000"/>
                  </a:schemeClr>
                </a:solidFill>
                <a:round/>
              </a:ln>
              <a:effectLst/>
            </c:spPr>
          </c:errBars>
          <c:cat>
            <c:numRef>
              <c:f>'North Dakota'!$A$6:$A$12</c:f>
              <c:numCache>
                <c:formatCode>General</c:formatCode>
                <c:ptCount val="7"/>
                <c:pt idx="0">
                  <c:v>2003</c:v>
                </c:pt>
                <c:pt idx="1">
                  <c:v>2004</c:v>
                </c:pt>
                <c:pt idx="2">
                  <c:v>2005</c:v>
                </c:pt>
                <c:pt idx="3">
                  <c:v>2006</c:v>
                </c:pt>
                <c:pt idx="4">
                  <c:v>2007</c:v>
                </c:pt>
                <c:pt idx="5">
                  <c:v>2008</c:v>
                </c:pt>
                <c:pt idx="6">
                  <c:v>2009</c:v>
                </c:pt>
              </c:numCache>
            </c:numRef>
          </c:cat>
          <c:val>
            <c:numRef>
              <c:f>'North Dakota'!$B$6:$B$12</c:f>
              <c:numCache>
                <c:formatCode>#,##0</c:formatCode>
                <c:ptCount val="7"/>
                <c:pt idx="0">
                  <c:v>53009705</c:v>
                </c:pt>
                <c:pt idx="1">
                  <c:v>50680955</c:v>
                </c:pt>
                <c:pt idx="2">
                  <c:v>49911407</c:v>
                </c:pt>
                <c:pt idx="3">
                  <c:v>49059441</c:v>
                </c:pt>
                <c:pt idx="4">
                  <c:v>47173697</c:v>
                </c:pt>
                <c:pt idx="5">
                  <c:v>47484662</c:v>
                </c:pt>
                <c:pt idx="6">
                  <c:v>48940346</c:v>
                </c:pt>
              </c:numCache>
            </c:numRef>
          </c:val>
          <c:extLst>
            <c:ext xmlns:c16="http://schemas.microsoft.com/office/drawing/2014/chart" uri="{C3380CC4-5D6E-409C-BE32-E72D297353CC}">
              <c16:uniqueId val="{00000001-297F-4DE3-A8C4-65348F55EF2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ND-02: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Dakota'!$K$6:$K$12</c:f>
                <c:numCache>
                  <c:formatCode>General</c:formatCode>
                  <c:ptCount val="7"/>
                  <c:pt idx="0">
                    <c:v>9866764.289520001</c:v>
                  </c:pt>
                  <c:pt idx="1">
                    <c:v>7761970.5726800002</c:v>
                  </c:pt>
                  <c:pt idx="2">
                    <c:v>6933915.7929600002</c:v>
                  </c:pt>
                  <c:pt idx="3">
                    <c:v>5956381.9046400003</c:v>
                  </c:pt>
                  <c:pt idx="4">
                    <c:v>5555130.5505600004</c:v>
                  </c:pt>
                  <c:pt idx="5">
                    <c:v>5584832.1890200004</c:v>
                  </c:pt>
                  <c:pt idx="6">
                    <c:v>5674423.9951799996</c:v>
                  </c:pt>
                </c:numCache>
              </c:numRef>
            </c:plus>
            <c:minus>
              <c:numRef>
                <c:f>'North Dakota'!$K$6:$K$12</c:f>
                <c:numCache>
                  <c:formatCode>General</c:formatCode>
                  <c:ptCount val="7"/>
                  <c:pt idx="0">
                    <c:v>9866764.289520001</c:v>
                  </c:pt>
                  <c:pt idx="1">
                    <c:v>7761970.5726800002</c:v>
                  </c:pt>
                  <c:pt idx="2">
                    <c:v>6933915.7929600002</c:v>
                  </c:pt>
                  <c:pt idx="3">
                    <c:v>5956381.9046400003</c:v>
                  </c:pt>
                  <c:pt idx="4">
                    <c:v>5555130.5505600004</c:v>
                  </c:pt>
                  <c:pt idx="5">
                    <c:v>5584832.1890200004</c:v>
                  </c:pt>
                  <c:pt idx="6">
                    <c:v>5674423.9951799996</c:v>
                  </c:pt>
                </c:numCache>
              </c:numRef>
            </c:minus>
            <c:spPr>
              <a:noFill/>
              <a:ln w="9525" cap="flat" cmpd="sng" algn="ctr">
                <a:solidFill>
                  <a:schemeClr val="tx1">
                    <a:lumMod val="65000"/>
                    <a:lumOff val="35000"/>
                  </a:schemeClr>
                </a:solidFill>
                <a:round/>
              </a:ln>
              <a:effectLst/>
            </c:spPr>
          </c:errBars>
          <c:cat>
            <c:numRef>
              <c:f>'North Dakota'!$A$6:$A$12</c:f>
              <c:numCache>
                <c:formatCode>General</c:formatCode>
                <c:ptCount val="7"/>
                <c:pt idx="0">
                  <c:v>2003</c:v>
                </c:pt>
                <c:pt idx="1">
                  <c:v>2004</c:v>
                </c:pt>
                <c:pt idx="2">
                  <c:v>2005</c:v>
                </c:pt>
                <c:pt idx="3">
                  <c:v>2006</c:v>
                </c:pt>
                <c:pt idx="4">
                  <c:v>2007</c:v>
                </c:pt>
                <c:pt idx="5">
                  <c:v>2008</c:v>
                </c:pt>
                <c:pt idx="6">
                  <c:v>2009</c:v>
                </c:pt>
              </c:numCache>
            </c:numRef>
          </c:cat>
          <c:val>
            <c:numRef>
              <c:f>'North Dakota'!$F$6:$F$12</c:f>
              <c:numCache>
                <c:formatCode>#,##0</c:formatCode>
                <c:ptCount val="7"/>
                <c:pt idx="0">
                  <c:v>44637913</c:v>
                </c:pt>
                <c:pt idx="1">
                  <c:v>41525629</c:v>
                </c:pt>
                <c:pt idx="2">
                  <c:v>40970904</c:v>
                </c:pt>
                <c:pt idx="3">
                  <c:v>40448064</c:v>
                </c:pt>
                <c:pt idx="4">
                  <c:v>37929336</c:v>
                </c:pt>
                <c:pt idx="5">
                  <c:v>38090521</c:v>
                </c:pt>
                <c:pt idx="6">
                  <c:v>39631401</c:v>
                </c:pt>
              </c:numCache>
            </c:numRef>
          </c:val>
          <c:extLst>
            <c:ext xmlns:c16="http://schemas.microsoft.com/office/drawing/2014/chart" uri="{C3380CC4-5D6E-409C-BE32-E72D297353CC}">
              <c16:uniqueId val="{00000001-832D-45D0-9B56-EEEC484E993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ND-06: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Dakota'!$G$13:$G$27</c:f>
                <c:numCache>
                  <c:formatCode>General</c:formatCode>
                  <c:ptCount val="15"/>
                  <c:pt idx="0">
                    <c:v>6632102.07192</c:v>
                  </c:pt>
                  <c:pt idx="1">
                    <c:v>6634541.2045200001</c:v>
                  </c:pt>
                  <c:pt idx="2">
                    <c:v>6614673.1299999999</c:v>
                  </c:pt>
                  <c:pt idx="3">
                    <c:v>6686044.0759599991</c:v>
                  </c:pt>
                  <c:pt idx="4">
                    <c:v>6706355.3581199991</c:v>
                  </c:pt>
                  <c:pt idx="5">
                    <c:v>6732863.2595199998</c:v>
                  </c:pt>
                  <c:pt idx="6">
                    <c:v>6741666.6623999998</c:v>
                  </c:pt>
                  <c:pt idx="7">
                    <c:v>6699030.6650400003</c:v>
                  </c:pt>
                  <c:pt idx="8">
                    <c:v>6624113.6499199998</c:v>
                  </c:pt>
                  <c:pt idx="9">
                    <c:v>6911989.2672799993</c:v>
                  </c:pt>
                  <c:pt idx="10">
                    <c:v>6981279.660699999</c:v>
                  </c:pt>
                  <c:pt idx="11">
                    <c:v>7056336.0175000001</c:v>
                  </c:pt>
                  <c:pt idx="12">
                    <c:v>6375371.5103399996</c:v>
                  </c:pt>
                  <c:pt idx="13">
                    <c:v>6372085.2357599996</c:v>
                  </c:pt>
                  <c:pt idx="14">
                    <c:v>6387634.81984</c:v>
                  </c:pt>
                </c:numCache>
              </c:numRef>
            </c:plus>
            <c:minus>
              <c:numRef>
                <c:f>'North Dakota'!$G$13:$G$27</c:f>
                <c:numCache>
                  <c:formatCode>General</c:formatCode>
                  <c:ptCount val="15"/>
                  <c:pt idx="0">
                    <c:v>6632102.07192</c:v>
                  </c:pt>
                  <c:pt idx="1">
                    <c:v>6634541.2045200001</c:v>
                  </c:pt>
                  <c:pt idx="2">
                    <c:v>6614673.1299999999</c:v>
                  </c:pt>
                  <c:pt idx="3">
                    <c:v>6686044.0759599991</c:v>
                  </c:pt>
                  <c:pt idx="4">
                    <c:v>6706355.3581199991</c:v>
                  </c:pt>
                  <c:pt idx="5">
                    <c:v>6732863.2595199998</c:v>
                  </c:pt>
                  <c:pt idx="6">
                    <c:v>6741666.6623999998</c:v>
                  </c:pt>
                  <c:pt idx="7">
                    <c:v>6699030.6650400003</c:v>
                  </c:pt>
                  <c:pt idx="8">
                    <c:v>6624113.6499199998</c:v>
                  </c:pt>
                  <c:pt idx="9">
                    <c:v>6911989.2672799993</c:v>
                  </c:pt>
                  <c:pt idx="10">
                    <c:v>6981279.660699999</c:v>
                  </c:pt>
                  <c:pt idx="11">
                    <c:v>7056336.0175000001</c:v>
                  </c:pt>
                  <c:pt idx="12">
                    <c:v>6375371.5103399996</c:v>
                  </c:pt>
                  <c:pt idx="13">
                    <c:v>6372085.2357599996</c:v>
                  </c:pt>
                  <c:pt idx="14">
                    <c:v>6387634.81984</c:v>
                  </c:pt>
                </c:numCache>
              </c:numRef>
            </c:minus>
            <c:spPr>
              <a:noFill/>
              <a:ln w="9525" cap="flat" cmpd="sng" algn="ctr">
                <a:solidFill>
                  <a:schemeClr val="tx1">
                    <a:lumMod val="65000"/>
                    <a:lumOff val="35000"/>
                  </a:schemeClr>
                </a:solidFill>
                <a:round/>
              </a:ln>
              <a:effectLst/>
            </c:spPr>
          </c:errBars>
          <c:cat>
            <c:numRef>
              <c:f>'North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'North Dakota'!$B$13:$B$27</c:f>
              <c:numCache>
                <c:formatCode>#,##0</c:formatCode>
                <c:ptCount val="15"/>
                <c:pt idx="0">
                  <c:v>51221054</c:v>
                </c:pt>
                <c:pt idx="1">
                  <c:v>51145091</c:v>
                </c:pt>
                <c:pt idx="2">
                  <c:v>50882101</c:v>
                </c:pt>
                <c:pt idx="3">
                  <c:v>51725546</c:v>
                </c:pt>
                <c:pt idx="4">
                  <c:v>54144642</c:v>
                </c:pt>
                <c:pt idx="5">
                  <c:v>54935242</c:v>
                </c:pt>
                <c:pt idx="6">
                  <c:v>55078976</c:v>
                </c:pt>
                <c:pt idx="7">
                  <c:v>55446372</c:v>
                </c:pt>
                <c:pt idx="8">
                  <c:v>55627424</c:v>
                </c:pt>
                <c:pt idx="9">
                  <c:v>55234052</c:v>
                </c:pt>
                <c:pt idx="10">
                  <c:v>55787755</c:v>
                </c:pt>
                <c:pt idx="11">
                  <c:v>56225785</c:v>
                </c:pt>
                <c:pt idx="12">
                  <c:v>61669293</c:v>
                </c:pt>
                <c:pt idx="13">
                  <c:v>61246494</c:v>
                </c:pt>
                <c:pt idx="14">
                  <c:v>61231162</c:v>
                </c:pt>
              </c:numCache>
            </c:numRef>
          </c:val>
          <c:extLst>
            <c:ext xmlns:c16="http://schemas.microsoft.com/office/drawing/2014/chart" uri="{C3380CC4-5D6E-409C-BE32-E72D297353CC}">
              <c16:uniqueId val="{00000001-E551-4ED4-8DB8-683FE1E4A60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'!$G$16:$G$30</c:f>
                <c:numCache>
                  <c:formatCode>General</c:formatCode>
                  <c:ptCount val="15"/>
                  <c:pt idx="0">
                    <c:v>19268996.448240001</c:v>
                  </c:pt>
                  <c:pt idx="1">
                    <c:v>19470662.713600002</c:v>
                  </c:pt>
                  <c:pt idx="2">
                    <c:v>19242890.503600001</c:v>
                  </c:pt>
                  <c:pt idx="3">
                    <c:v>19455175.223200001</c:v>
                  </c:pt>
                  <c:pt idx="4">
                    <c:v>18089008.527400002</c:v>
                  </c:pt>
                  <c:pt idx="5">
                    <c:v>18092206.259040002</c:v>
                  </c:pt>
                  <c:pt idx="6">
                    <c:v>18317768.076159999</c:v>
                  </c:pt>
                  <c:pt idx="7">
                    <c:v>18443257.356479999</c:v>
                  </c:pt>
                  <c:pt idx="8">
                    <c:v>18704026.216599997</c:v>
                  </c:pt>
                  <c:pt idx="9">
                    <c:v>19025724.790440001</c:v>
                  </c:pt>
                  <c:pt idx="10">
                    <c:v>19450635.96824</c:v>
                  </c:pt>
                  <c:pt idx="11">
                    <c:v>19871605.844999999</c:v>
                  </c:pt>
                  <c:pt idx="12">
                    <c:v>20346045.77544</c:v>
                  </c:pt>
                  <c:pt idx="13">
                    <c:v>20777139.626639999</c:v>
                  </c:pt>
                  <c:pt idx="14">
                    <c:v>21402728.659980003</c:v>
                  </c:pt>
                </c:numCache>
              </c:numRef>
            </c:plus>
            <c:minus>
              <c:numRef>
                <c:f>'Alabama '!$G$6:$G$30</c:f>
                <c:numCache>
                  <c:formatCode>General</c:formatCode>
                  <c:ptCount val="25"/>
                  <c:pt idx="0">
                    <c:v>19236444.19672</c:v>
                  </c:pt>
                  <c:pt idx="1">
                    <c:v>19214817.906119999</c:v>
                  </c:pt>
                  <c:pt idx="2">
                    <c:v>19043406.628079999</c:v>
                  </c:pt>
                  <c:pt idx="3">
                    <c:v>19139161.772599999</c:v>
                  </c:pt>
                  <c:pt idx="4">
                    <c:v>18923243.245200001</c:v>
                  </c:pt>
                  <c:pt idx="5">
                    <c:v>18887337.879000001</c:v>
                  </c:pt>
                  <c:pt idx="6">
                    <c:v>18809980.103040002</c:v>
                  </c:pt>
                  <c:pt idx="7">
                    <c:v>18833021.606740002</c:v>
                  </c:pt>
                  <c:pt idx="8">
                    <c:v>18931661.603800002</c:v>
                  </c:pt>
                  <c:pt idx="9">
                    <c:v>19090196.411520001</c:v>
                  </c:pt>
                  <c:pt idx="10">
                    <c:v>19268996.448240001</c:v>
                  </c:pt>
                  <c:pt idx="11">
                    <c:v>19470662.713600002</c:v>
                  </c:pt>
                  <c:pt idx="12">
                    <c:v>19242890.503600001</c:v>
                  </c:pt>
                  <c:pt idx="13">
                    <c:v>19455175.223200001</c:v>
                  </c:pt>
                  <c:pt idx="14">
                    <c:v>18089008.527400002</c:v>
                  </c:pt>
                  <c:pt idx="15">
                    <c:v>18092206.259040002</c:v>
                  </c:pt>
                  <c:pt idx="16">
                    <c:v>18317768.076159999</c:v>
                  </c:pt>
                  <c:pt idx="17">
                    <c:v>18443257.356479999</c:v>
                  </c:pt>
                  <c:pt idx="18">
                    <c:v>18704026.216599997</c:v>
                  </c:pt>
                  <c:pt idx="19">
                    <c:v>19025724.790440001</c:v>
                  </c:pt>
                  <c:pt idx="20">
                    <c:v>19450635.96824</c:v>
                  </c:pt>
                  <c:pt idx="21">
                    <c:v>19871605.844999999</c:v>
                  </c:pt>
                  <c:pt idx="22">
                    <c:v>20346045.77544</c:v>
                  </c:pt>
                  <c:pt idx="23">
                    <c:v>20777139.626639999</c:v>
                  </c:pt>
                  <c:pt idx="24">
                    <c:v>21402728.659980003</c:v>
                  </c:pt>
                </c:numCache>
              </c:numRef>
            </c:minus>
            <c:spPr>
              <a:noFill/>
              <a:ln w="9525" cap="flat" cmpd="sng" algn="ctr">
                <a:solidFill>
                  <a:schemeClr val="tx1">
                    <a:lumMod val="65000"/>
                    <a:lumOff val="35000"/>
                  </a:schemeClr>
                </a:solidFill>
                <a:round/>
              </a:ln>
              <a:effectLst/>
            </c:spPr>
          </c:errBars>
          <c:cat>
            <c:numRef>
              <c:f>'Alabama '!$A$16:$A$30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'Alabama '!$B$16:$B$30</c:f>
              <c:numCache>
                <c:formatCode>#,##0</c:formatCode>
                <c:ptCount val="15"/>
                <c:pt idx="0">
                  <c:v>1418924628</c:v>
                </c:pt>
                <c:pt idx="1">
                  <c:v>1431666376</c:v>
                </c:pt>
                <c:pt idx="2">
                  <c:v>1442495540</c:v>
                </c:pt>
                <c:pt idx="3">
                  <c:v>1451878748</c:v>
                </c:pt>
                <c:pt idx="4">
                  <c:v>1482705617</c:v>
                </c:pt>
                <c:pt idx="5">
                  <c:v>1492756292</c:v>
                </c:pt>
                <c:pt idx="6">
                  <c:v>1506395401</c:v>
                </c:pt>
                <c:pt idx="7">
                  <c:v>1521720904</c:v>
                </c:pt>
                <c:pt idx="8">
                  <c:v>1533116903</c:v>
                </c:pt>
                <c:pt idx="9">
                  <c:v>1549326123</c:v>
                </c:pt>
                <c:pt idx="10">
                  <c:v>1563555946</c:v>
                </c:pt>
                <c:pt idx="11">
                  <c:v>1577111575</c:v>
                </c:pt>
                <c:pt idx="12">
                  <c:v>1594517694</c:v>
                </c:pt>
                <c:pt idx="13">
                  <c:v>1608137742</c:v>
                </c:pt>
                <c:pt idx="14">
                  <c:v>1623879261</c:v>
                </c:pt>
              </c:numCache>
            </c:numRef>
          </c:val>
          <c:extLst>
            <c:ext xmlns:c16="http://schemas.microsoft.com/office/drawing/2014/chart" uri="{C3380CC4-5D6E-409C-BE32-E72D297353CC}">
              <c16:uniqueId val="{00000001-6F09-4EEF-A768-38B59B8D607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AR-10: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Arkansas!$J$11:$J$25</c:f>
                <c:numCache>
                  <c:formatCode>General</c:formatCode>
                  <c:ptCount val="15"/>
                  <c:pt idx="0">
                    <c:v>8963560.9440400004</c:v>
                  </c:pt>
                  <c:pt idx="1">
                    <c:v>9001347.69912</c:v>
                  </c:pt>
                  <c:pt idx="2">
                    <c:v>8940143.2611600012</c:v>
                  </c:pt>
                  <c:pt idx="3">
                    <c:v>9044342.2287600003</c:v>
                  </c:pt>
                  <c:pt idx="4">
                    <c:v>9014229.5791599993</c:v>
                  </c:pt>
                  <c:pt idx="5">
                    <c:v>9010071.2447200008</c:v>
                  </c:pt>
                  <c:pt idx="6">
                    <c:v>9090311.0399999991</c:v>
                  </c:pt>
                  <c:pt idx="7">
                    <c:v>9209263.8224600013</c:v>
                  </c:pt>
                  <c:pt idx="8">
                    <c:v>9250434.4831799995</c:v>
                  </c:pt>
                  <c:pt idx="9">
                    <c:v>9748017.7361599989</c:v>
                  </c:pt>
                  <c:pt idx="10">
                    <c:v>9851916.9394799992</c:v>
                  </c:pt>
                  <c:pt idx="11">
                    <c:v>10067320.53792</c:v>
                  </c:pt>
                  <c:pt idx="12">
                    <c:v>10069654.645440001</c:v>
                  </c:pt>
                  <c:pt idx="13">
                    <c:v>10132834.601300001</c:v>
                  </c:pt>
                  <c:pt idx="14">
                    <c:v>10246846.049279999</c:v>
                  </c:pt>
                </c:numCache>
              </c:numRef>
            </c:plus>
            <c:minus>
              <c:numRef>
                <c:f>Arkansas!$J$11:$J$25</c:f>
                <c:numCache>
                  <c:formatCode>General</c:formatCode>
                  <c:ptCount val="15"/>
                  <c:pt idx="0">
                    <c:v>8963560.9440400004</c:v>
                  </c:pt>
                  <c:pt idx="1">
                    <c:v>9001347.69912</c:v>
                  </c:pt>
                  <c:pt idx="2">
                    <c:v>8940143.2611600012</c:v>
                  </c:pt>
                  <c:pt idx="3">
                    <c:v>9044342.2287600003</c:v>
                  </c:pt>
                  <c:pt idx="4">
                    <c:v>9014229.5791599993</c:v>
                  </c:pt>
                  <c:pt idx="5">
                    <c:v>9010071.2447200008</c:v>
                  </c:pt>
                  <c:pt idx="6">
                    <c:v>9090311.0399999991</c:v>
                  </c:pt>
                  <c:pt idx="7">
                    <c:v>9209263.8224600013</c:v>
                  </c:pt>
                  <c:pt idx="8">
                    <c:v>9250434.4831799995</c:v>
                  </c:pt>
                  <c:pt idx="9">
                    <c:v>9748017.7361599989</c:v>
                  </c:pt>
                  <c:pt idx="10">
                    <c:v>9851916.9394799992</c:v>
                  </c:pt>
                  <c:pt idx="11">
                    <c:v>10067320.53792</c:v>
                  </c:pt>
                  <c:pt idx="12">
                    <c:v>10069654.645440001</c:v>
                  </c:pt>
                  <c:pt idx="13">
                    <c:v>10132834.601300001</c:v>
                  </c:pt>
                  <c:pt idx="14">
                    <c:v>10246846.049279999</c:v>
                  </c:pt>
                </c:numCache>
              </c:numRef>
            </c:minus>
            <c:spPr>
              <a:noFill/>
              <a:ln w="9525" cap="flat" cmpd="sng" algn="ctr">
                <a:solidFill>
                  <a:schemeClr val="tx1">
                    <a:lumMod val="65000"/>
                    <a:lumOff val="35000"/>
                  </a:schemeClr>
                </a:solidFill>
                <a:round/>
              </a:ln>
              <a:effectLst/>
            </c:spPr>
          </c:errBars>
          <c:cat>
            <c:numRef>
              <c:f>Arkansas!$A$11:$A$25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Arkansas!$E$11:$E$25</c:f>
              <c:numCache>
                <c:formatCode>#,##0</c:formatCode>
                <c:ptCount val="15"/>
                <c:pt idx="0">
                  <c:v>39951689</c:v>
                </c:pt>
                <c:pt idx="1">
                  <c:v>40084377</c:v>
                </c:pt>
                <c:pt idx="2">
                  <c:v>39356151</c:v>
                </c:pt>
                <c:pt idx="3">
                  <c:v>40369319</c:v>
                </c:pt>
                <c:pt idx="4">
                  <c:v>39264002</c:v>
                </c:pt>
                <c:pt idx="5">
                  <c:v>38991134</c:v>
                </c:pt>
                <c:pt idx="6">
                  <c:v>39098112</c:v>
                </c:pt>
                <c:pt idx="7">
                  <c:v>39932633</c:v>
                </c:pt>
                <c:pt idx="8">
                  <c:v>40405497</c:v>
                </c:pt>
                <c:pt idx="9">
                  <c:v>42976888</c:v>
                </c:pt>
                <c:pt idx="10">
                  <c:v>43681462</c:v>
                </c:pt>
                <c:pt idx="11">
                  <c:v>45274872</c:v>
                </c:pt>
                <c:pt idx="12">
                  <c:v>45244674</c:v>
                </c:pt>
                <c:pt idx="13">
                  <c:v>46037413</c:v>
                </c:pt>
                <c:pt idx="14">
                  <c:v>46538496</c:v>
                </c:pt>
              </c:numCache>
            </c:numRef>
          </c:val>
          <c:extLst>
            <c:ext xmlns:c16="http://schemas.microsoft.com/office/drawing/2014/chart" uri="{C3380CC4-5D6E-409C-BE32-E72D297353CC}">
              <c16:uniqueId val="{00000001-100B-485E-92A1-16329F89F19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ND-07: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Dakota'!$K$13:$K$27</c:f>
                <c:numCache>
                  <c:formatCode>General</c:formatCode>
                  <c:ptCount val="15"/>
                  <c:pt idx="0">
                    <c:v>5758208.7241599998</c:v>
                  </c:pt>
                  <c:pt idx="1">
                    <c:v>5796665.6123200003</c:v>
                  </c:pt>
                  <c:pt idx="2">
                    <c:v>5770862.4440000001</c:v>
                  </c:pt>
                  <c:pt idx="3">
                    <c:v>5810705.5739399996</c:v>
                  </c:pt>
                  <c:pt idx="4">
                    <c:v>5836983.0284799989</c:v>
                  </c:pt>
                  <c:pt idx="5">
                    <c:v>5917581.9341400005</c:v>
                  </c:pt>
                  <c:pt idx="6">
                    <c:v>5924120.3215999994</c:v>
                  </c:pt>
                  <c:pt idx="7">
                    <c:v>5874449.5312799998</c:v>
                  </c:pt>
                  <c:pt idx="8">
                    <c:v>5726309.2088000001</c:v>
                  </c:pt>
                  <c:pt idx="9">
                    <c:v>5992604.9330200003</c:v>
                  </c:pt>
                  <c:pt idx="10">
                    <c:v>5961427.1897399994</c:v>
                  </c:pt>
                  <c:pt idx="11">
                    <c:v>6037632.7236000001</c:v>
                  </c:pt>
                  <c:pt idx="12">
                    <c:v>5462021.1894999994</c:v>
                  </c:pt>
                  <c:pt idx="13">
                    <c:v>5432670.3131999997</c:v>
                  </c:pt>
                  <c:pt idx="14">
                    <c:v>5439563.4017400006</c:v>
                  </c:pt>
                </c:numCache>
              </c:numRef>
            </c:plus>
            <c:minus>
              <c:numRef>
                <c:f>'North Dakota'!$K$13:$K$27</c:f>
                <c:numCache>
                  <c:formatCode>General</c:formatCode>
                  <c:ptCount val="15"/>
                  <c:pt idx="0">
                    <c:v>5758208.7241599998</c:v>
                  </c:pt>
                  <c:pt idx="1">
                    <c:v>5796665.6123200003</c:v>
                  </c:pt>
                  <c:pt idx="2">
                    <c:v>5770862.4440000001</c:v>
                  </c:pt>
                  <c:pt idx="3">
                    <c:v>5810705.5739399996</c:v>
                  </c:pt>
                  <c:pt idx="4">
                    <c:v>5836983.0284799989</c:v>
                  </c:pt>
                  <c:pt idx="5">
                    <c:v>5917581.9341400005</c:v>
                  </c:pt>
                  <c:pt idx="6">
                    <c:v>5924120.3215999994</c:v>
                  </c:pt>
                  <c:pt idx="7">
                    <c:v>5874449.5312799998</c:v>
                  </c:pt>
                  <c:pt idx="8">
                    <c:v>5726309.2088000001</c:v>
                  </c:pt>
                  <c:pt idx="9">
                    <c:v>5992604.9330200003</c:v>
                  </c:pt>
                  <c:pt idx="10">
                    <c:v>5961427.1897399994</c:v>
                  </c:pt>
                  <c:pt idx="11">
                    <c:v>6037632.7236000001</c:v>
                  </c:pt>
                  <c:pt idx="12">
                    <c:v>5462021.1894999994</c:v>
                  </c:pt>
                  <c:pt idx="13">
                    <c:v>5432670.3131999997</c:v>
                  </c:pt>
                  <c:pt idx="14">
                    <c:v>5439563.4017400006</c:v>
                  </c:pt>
                </c:numCache>
              </c:numRef>
            </c:minus>
            <c:spPr>
              <a:noFill/>
              <a:ln w="9525" cap="flat" cmpd="sng" algn="ctr">
                <a:solidFill>
                  <a:schemeClr val="tx1">
                    <a:lumMod val="65000"/>
                    <a:lumOff val="35000"/>
                  </a:schemeClr>
                </a:solidFill>
                <a:round/>
              </a:ln>
              <a:effectLst/>
            </c:spPr>
          </c:errBars>
          <c:cat>
            <c:numRef>
              <c:f>'North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'North Dakota'!$F$13:$F$27</c:f>
              <c:numCache>
                <c:formatCode>#,##0</c:formatCode>
                <c:ptCount val="15"/>
                <c:pt idx="0">
                  <c:v>41557511</c:v>
                </c:pt>
                <c:pt idx="1">
                  <c:v>41690633</c:v>
                </c:pt>
                <c:pt idx="2">
                  <c:v>41516996</c:v>
                </c:pt>
                <c:pt idx="3">
                  <c:v>41809653</c:v>
                </c:pt>
                <c:pt idx="4">
                  <c:v>42956896</c:v>
                </c:pt>
                <c:pt idx="5">
                  <c:v>43723821</c:v>
                </c:pt>
                <c:pt idx="6">
                  <c:v>43817458</c:v>
                </c:pt>
                <c:pt idx="7">
                  <c:v>44208681</c:v>
                </c:pt>
                <c:pt idx="8">
                  <c:v>43805915</c:v>
                </c:pt>
                <c:pt idx="9">
                  <c:v>44700917</c:v>
                </c:pt>
                <c:pt idx="10">
                  <c:v>44937639</c:v>
                </c:pt>
                <c:pt idx="11">
                  <c:v>45327573</c:v>
                </c:pt>
                <c:pt idx="12">
                  <c:v>50248585</c:v>
                </c:pt>
                <c:pt idx="13">
                  <c:v>49658778</c:v>
                </c:pt>
                <c:pt idx="14">
                  <c:v>49441587</c:v>
                </c:pt>
              </c:numCache>
            </c:numRef>
          </c:val>
          <c:extLst>
            <c:ext xmlns:c16="http://schemas.microsoft.com/office/drawing/2014/chart" uri="{C3380CC4-5D6E-409C-BE32-E72D297353CC}">
              <c16:uniqueId val="{00000001-AD57-473C-B323-FA4CCF3EA20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ND-04: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Dakota'!$I$6:$I$12</c:f>
                <c:numCache>
                  <c:formatCode>General</c:formatCode>
                  <c:ptCount val="7"/>
                  <c:pt idx="0">
                    <c:v>2323171.8355999999</c:v>
                  </c:pt>
                  <c:pt idx="1">
                    <c:v>1777633.0475799998</c:v>
                  </c:pt>
                  <c:pt idx="2">
                    <c:v>1537782.81</c:v>
                  </c:pt>
                  <c:pt idx="3">
                    <c:v>1460376.30528</c:v>
                  </c:pt>
                  <c:pt idx="4">
                    <c:v>1510489.5621600002</c:v>
                  </c:pt>
                  <c:pt idx="5">
                    <c:v>1731446.61424</c:v>
                  </c:pt>
                  <c:pt idx="6">
                    <c:v>1757258.2314000002</c:v>
                  </c:pt>
                </c:numCache>
              </c:numRef>
            </c:plus>
            <c:minus>
              <c:numRef>
                <c:f>'North Dakota'!$I$6:$I$12</c:f>
                <c:numCache>
                  <c:formatCode>General</c:formatCode>
                  <c:ptCount val="7"/>
                  <c:pt idx="0">
                    <c:v>2323171.8355999999</c:v>
                  </c:pt>
                  <c:pt idx="1">
                    <c:v>1777633.0475799998</c:v>
                  </c:pt>
                  <c:pt idx="2">
                    <c:v>1537782.81</c:v>
                  </c:pt>
                  <c:pt idx="3">
                    <c:v>1460376.30528</c:v>
                  </c:pt>
                  <c:pt idx="4">
                    <c:v>1510489.5621600002</c:v>
                  </c:pt>
                  <c:pt idx="5">
                    <c:v>1731446.61424</c:v>
                  </c:pt>
                  <c:pt idx="6">
                    <c:v>1757258.2314000002</c:v>
                  </c:pt>
                </c:numCache>
              </c:numRef>
            </c:minus>
            <c:spPr>
              <a:noFill/>
              <a:ln w="9525" cap="flat" cmpd="sng" algn="ctr">
                <a:solidFill>
                  <a:schemeClr val="tx1">
                    <a:lumMod val="65000"/>
                    <a:lumOff val="35000"/>
                  </a:schemeClr>
                </a:solidFill>
                <a:round/>
              </a:ln>
              <a:effectLst/>
            </c:spPr>
          </c:errBars>
          <c:cat>
            <c:numRef>
              <c:f>'North Dakota'!$A$6:$A$12</c:f>
              <c:numCache>
                <c:formatCode>General</c:formatCode>
                <c:ptCount val="7"/>
                <c:pt idx="0">
                  <c:v>2003</c:v>
                </c:pt>
                <c:pt idx="1">
                  <c:v>2004</c:v>
                </c:pt>
                <c:pt idx="2">
                  <c:v>2005</c:v>
                </c:pt>
                <c:pt idx="3">
                  <c:v>2006</c:v>
                </c:pt>
                <c:pt idx="4">
                  <c:v>2007</c:v>
                </c:pt>
                <c:pt idx="5">
                  <c:v>2008</c:v>
                </c:pt>
                <c:pt idx="6">
                  <c:v>2009</c:v>
                </c:pt>
              </c:numCache>
            </c:numRef>
          </c:cat>
          <c:val>
            <c:numRef>
              <c:f>'North Dakota'!$D$6:$D$12</c:f>
              <c:numCache>
                <c:formatCode>#,##0</c:formatCode>
                <c:ptCount val="7"/>
                <c:pt idx="0">
                  <c:v>2671295</c:v>
                </c:pt>
                <c:pt idx="1">
                  <c:v>2051699</c:v>
                </c:pt>
                <c:pt idx="2">
                  <c:v>1934318</c:v>
                </c:pt>
                <c:pt idx="3">
                  <c:v>1700168</c:v>
                </c:pt>
                <c:pt idx="4">
                  <c:v>1817502</c:v>
                </c:pt>
                <c:pt idx="5">
                  <c:v>2214296</c:v>
                </c:pt>
                <c:pt idx="6">
                  <c:v>2282035</c:v>
                </c:pt>
              </c:numCache>
            </c:numRef>
          </c:val>
          <c:extLst>
            <c:ext xmlns:c16="http://schemas.microsoft.com/office/drawing/2014/chart" uri="{C3380CC4-5D6E-409C-BE32-E72D297353CC}">
              <c16:uniqueId val="{00000001-FFCC-445F-9194-D09F32C5174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ND-09: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Dakota'!$I$13:$I$27</c:f>
                <c:numCache>
                  <c:formatCode>General</c:formatCode>
                  <c:ptCount val="15"/>
                  <c:pt idx="0">
                    <c:v>1660781.1982199999</c:v>
                  </c:pt>
                  <c:pt idx="1">
                    <c:v>1546489.8554400001</c:v>
                  </c:pt>
                  <c:pt idx="2">
                    <c:v>1560964.0933600001</c:v>
                  </c:pt>
                  <c:pt idx="3">
                    <c:v>1387316.5412400002</c:v>
                  </c:pt>
                  <c:pt idx="4">
                    <c:v>1424459.3186599999</c:v>
                  </c:pt>
                  <c:pt idx="5">
                    <c:v>1399245.7790800002</c:v>
                  </c:pt>
                  <c:pt idx="6">
                    <c:v>1402196.2225200001</c:v>
                  </c:pt>
                  <c:pt idx="7">
                    <c:v>1398372.5822000001</c:v>
                  </c:pt>
                  <c:pt idx="8">
                    <c:v>1594628.59372</c:v>
                  </c:pt>
                  <c:pt idx="9">
                    <c:v>1519690.64384</c:v>
                  </c:pt>
                  <c:pt idx="10">
                    <c:v>1526979.3189600001</c:v>
                  </c:pt>
                  <c:pt idx="11">
                    <c:v>1530663.0800999999</c:v>
                  </c:pt>
                  <c:pt idx="12">
                    <c:v>1499121.6906000001</c:v>
                  </c:pt>
                  <c:pt idx="13">
                    <c:v>1523526.8412000001</c:v>
                  </c:pt>
                  <c:pt idx="14">
                    <c:v>1523591.58452</c:v>
                  </c:pt>
                </c:numCache>
              </c:numRef>
            </c:plus>
            <c:minus>
              <c:numRef>
                <c:f>'North Dakota'!$I$13:$I$27</c:f>
                <c:numCache>
                  <c:formatCode>General</c:formatCode>
                  <c:ptCount val="15"/>
                  <c:pt idx="0">
                    <c:v>1660781.1982199999</c:v>
                  </c:pt>
                  <c:pt idx="1">
                    <c:v>1546489.8554400001</c:v>
                  </c:pt>
                  <c:pt idx="2">
                    <c:v>1560964.0933600001</c:v>
                  </c:pt>
                  <c:pt idx="3">
                    <c:v>1387316.5412400002</c:v>
                  </c:pt>
                  <c:pt idx="4">
                    <c:v>1424459.3186599999</c:v>
                  </c:pt>
                  <c:pt idx="5">
                    <c:v>1399245.7790800002</c:v>
                  </c:pt>
                  <c:pt idx="6">
                    <c:v>1402196.2225200001</c:v>
                  </c:pt>
                  <c:pt idx="7">
                    <c:v>1398372.5822000001</c:v>
                  </c:pt>
                  <c:pt idx="8">
                    <c:v>1594628.59372</c:v>
                  </c:pt>
                  <c:pt idx="9">
                    <c:v>1519690.64384</c:v>
                  </c:pt>
                  <c:pt idx="10">
                    <c:v>1526979.3189600001</c:v>
                  </c:pt>
                  <c:pt idx="11">
                    <c:v>1530663.0800999999</c:v>
                  </c:pt>
                  <c:pt idx="12">
                    <c:v>1499121.6906000001</c:v>
                  </c:pt>
                  <c:pt idx="13">
                    <c:v>1523526.8412000001</c:v>
                  </c:pt>
                  <c:pt idx="14">
                    <c:v>1523591.58452</c:v>
                  </c:pt>
                </c:numCache>
              </c:numRef>
            </c:minus>
            <c:spPr>
              <a:noFill/>
              <a:ln w="9525" cap="flat" cmpd="sng" algn="ctr">
                <a:solidFill>
                  <a:schemeClr val="tx1">
                    <a:lumMod val="65000"/>
                    <a:lumOff val="35000"/>
                  </a:schemeClr>
                </a:solidFill>
                <a:round/>
              </a:ln>
              <a:effectLst/>
            </c:spPr>
          </c:errBars>
          <c:cat>
            <c:numRef>
              <c:f>'North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'North Dakota'!$D$13:$D$27</c:f>
              <c:numCache>
                <c:formatCode>#,##0</c:formatCode>
                <c:ptCount val="15"/>
                <c:pt idx="0">
                  <c:v>2012629</c:v>
                </c:pt>
                <c:pt idx="1">
                  <c:v>1694932</c:v>
                </c:pt>
                <c:pt idx="2">
                  <c:v>1658201</c:v>
                </c:pt>
                <c:pt idx="3">
                  <c:v>1300593</c:v>
                </c:pt>
                <c:pt idx="4">
                  <c:v>1581643</c:v>
                </c:pt>
                <c:pt idx="5">
                  <c:v>1528963</c:v>
                </c:pt>
                <c:pt idx="6">
                  <c:v>1544337</c:v>
                </c:pt>
                <c:pt idx="7">
                  <c:v>1542266</c:v>
                </c:pt>
                <c:pt idx="8">
                  <c:v>2073154</c:v>
                </c:pt>
                <c:pt idx="9">
                  <c:v>1814686</c:v>
                </c:pt>
                <c:pt idx="10">
                  <c:v>1822519</c:v>
                </c:pt>
                <c:pt idx="11">
                  <c:v>1833349</c:v>
                </c:pt>
                <c:pt idx="12">
                  <c:v>1879635</c:v>
                </c:pt>
                <c:pt idx="13">
                  <c:v>1941590</c:v>
                </c:pt>
                <c:pt idx="14">
                  <c:v>1941722</c:v>
                </c:pt>
              </c:numCache>
            </c:numRef>
          </c:val>
          <c:extLst>
            <c:ext xmlns:c16="http://schemas.microsoft.com/office/drawing/2014/chart" uri="{C3380CC4-5D6E-409C-BE32-E72D297353CC}">
              <c16:uniqueId val="{00000001-6B3D-471B-8EC5-C132C542E3A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ND-05: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Dakota'!$J$6:$J$12</c:f>
                <c:numCache>
                  <c:formatCode>General</c:formatCode>
                  <c:ptCount val="7"/>
                  <c:pt idx="0">
                    <c:v>2622323.62</c:v>
                  </c:pt>
                  <c:pt idx="1">
                    <c:v>2612271.2420000001</c:v>
                  </c:pt>
                  <c:pt idx="2">
                    <c:v>2237402.46478</c:v>
                  </c:pt>
                  <c:pt idx="3">
                    <c:v>2418711.5771599999</c:v>
                  </c:pt>
                  <c:pt idx="4">
                    <c:v>2226323.8015799997</c:v>
                  </c:pt>
                  <c:pt idx="5">
                    <c:v>2249234.6659999997</c:v>
                  </c:pt>
                  <c:pt idx="6">
                    <c:v>2228758.2623999999</c:v>
                  </c:pt>
                </c:numCache>
              </c:numRef>
            </c:plus>
            <c:minus>
              <c:numRef>
                <c:f>'North Dakota'!$J$6:$J$12</c:f>
                <c:numCache>
                  <c:formatCode>General</c:formatCode>
                  <c:ptCount val="7"/>
                  <c:pt idx="0">
                    <c:v>2622323.62</c:v>
                  </c:pt>
                  <c:pt idx="1">
                    <c:v>2612271.2420000001</c:v>
                  </c:pt>
                  <c:pt idx="2">
                    <c:v>2237402.46478</c:v>
                  </c:pt>
                  <c:pt idx="3">
                    <c:v>2418711.5771599999</c:v>
                  </c:pt>
                  <c:pt idx="4">
                    <c:v>2226323.8015799997</c:v>
                  </c:pt>
                  <c:pt idx="5">
                    <c:v>2249234.6659999997</c:v>
                  </c:pt>
                  <c:pt idx="6">
                    <c:v>2228758.2623999999</c:v>
                  </c:pt>
                </c:numCache>
              </c:numRef>
            </c:minus>
            <c:spPr>
              <a:noFill/>
              <a:ln w="9525" cap="flat" cmpd="sng" algn="ctr">
                <a:solidFill>
                  <a:schemeClr val="tx1">
                    <a:lumMod val="65000"/>
                    <a:lumOff val="35000"/>
                  </a:schemeClr>
                </a:solidFill>
                <a:round/>
              </a:ln>
              <a:effectLst/>
            </c:spPr>
          </c:errBars>
          <c:cat>
            <c:numRef>
              <c:f>'North Dakota'!$A$6:$A$12</c:f>
              <c:numCache>
                <c:formatCode>General</c:formatCode>
                <c:ptCount val="7"/>
                <c:pt idx="0">
                  <c:v>2003</c:v>
                </c:pt>
                <c:pt idx="1">
                  <c:v>2004</c:v>
                </c:pt>
                <c:pt idx="2">
                  <c:v>2005</c:v>
                </c:pt>
                <c:pt idx="3">
                  <c:v>2006</c:v>
                </c:pt>
                <c:pt idx="4">
                  <c:v>2007</c:v>
                </c:pt>
                <c:pt idx="5">
                  <c:v>2008</c:v>
                </c:pt>
                <c:pt idx="6">
                  <c:v>2009</c:v>
                </c:pt>
              </c:numCache>
            </c:numRef>
          </c:cat>
          <c:val>
            <c:numRef>
              <c:f>'North Dakota'!$E$6:$E$12</c:f>
              <c:numCache>
                <c:formatCode>#,##0</c:formatCode>
                <c:ptCount val="7"/>
                <c:pt idx="0">
                  <c:v>2706775</c:v>
                </c:pt>
                <c:pt idx="1">
                  <c:v>3446450</c:v>
                </c:pt>
                <c:pt idx="2">
                  <c:v>3276901</c:v>
                </c:pt>
                <c:pt idx="3">
                  <c:v>3271978</c:v>
                </c:pt>
                <c:pt idx="4">
                  <c:v>3135579</c:v>
                </c:pt>
                <c:pt idx="5">
                  <c:v>3272090</c:v>
                </c:pt>
                <c:pt idx="6">
                  <c:v>3252712</c:v>
                </c:pt>
              </c:numCache>
            </c:numRef>
          </c:val>
          <c:extLst>
            <c:ext xmlns:c16="http://schemas.microsoft.com/office/drawing/2014/chart" uri="{C3380CC4-5D6E-409C-BE32-E72D297353CC}">
              <c16:uniqueId val="{00000001-524D-4E4C-AAB2-5AE300727F6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ND-10: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Dakota'!$J$13:$J$27</c:f>
                <c:numCache>
                  <c:formatCode>General</c:formatCode>
                  <c:ptCount val="15"/>
                  <c:pt idx="0">
                    <c:v>2343042.9633600004</c:v>
                  </c:pt>
                  <c:pt idx="1">
                    <c:v>2352379.6025999999</c:v>
                  </c:pt>
                  <c:pt idx="2">
                    <c:v>2400565.1445599999</c:v>
                  </c:pt>
                  <c:pt idx="3">
                    <c:v>2481096.9929200001</c:v>
                  </c:pt>
                  <c:pt idx="4">
                    <c:v>2506588.0798800001</c:v>
                  </c:pt>
                  <c:pt idx="5">
                    <c:v>2499209.9385000002</c:v>
                  </c:pt>
                  <c:pt idx="6">
                    <c:v>2512117.8677399997</c:v>
                  </c:pt>
                  <c:pt idx="7">
                    <c:v>2509575.47358</c:v>
                  </c:pt>
                  <c:pt idx="8">
                    <c:v>2524920.66126</c:v>
                  </c:pt>
                  <c:pt idx="9">
                    <c:v>2376488.1048799995</c:v>
                  </c:pt>
                  <c:pt idx="10">
                    <c:v>2436363.1106400001</c:v>
                  </c:pt>
                  <c:pt idx="11">
                    <c:v>2447929.6858799998</c:v>
                  </c:pt>
                  <c:pt idx="12">
                    <c:v>2478501.7675200002</c:v>
                  </c:pt>
                  <c:pt idx="13">
                    <c:v>2535655.1211200003</c:v>
                  </c:pt>
                  <c:pt idx="14">
                    <c:v>2541822.5976</c:v>
                  </c:pt>
                </c:numCache>
              </c:numRef>
            </c:plus>
            <c:minus>
              <c:numRef>
                <c:f>'North Dakota'!$J$13:$J$27</c:f>
                <c:numCache>
                  <c:formatCode>General</c:formatCode>
                  <c:ptCount val="15"/>
                  <c:pt idx="0">
                    <c:v>2343042.9633600004</c:v>
                  </c:pt>
                  <c:pt idx="1">
                    <c:v>2352379.6025999999</c:v>
                  </c:pt>
                  <c:pt idx="2">
                    <c:v>2400565.1445599999</c:v>
                  </c:pt>
                  <c:pt idx="3">
                    <c:v>2481096.9929200001</c:v>
                  </c:pt>
                  <c:pt idx="4">
                    <c:v>2506588.0798800001</c:v>
                  </c:pt>
                  <c:pt idx="5">
                    <c:v>2499209.9385000002</c:v>
                  </c:pt>
                  <c:pt idx="6">
                    <c:v>2512117.8677399997</c:v>
                  </c:pt>
                  <c:pt idx="7">
                    <c:v>2509575.47358</c:v>
                  </c:pt>
                  <c:pt idx="8">
                    <c:v>2524920.66126</c:v>
                  </c:pt>
                  <c:pt idx="9">
                    <c:v>2376488.1048799995</c:v>
                  </c:pt>
                  <c:pt idx="10">
                    <c:v>2436363.1106400001</c:v>
                  </c:pt>
                  <c:pt idx="11">
                    <c:v>2447929.6858799998</c:v>
                  </c:pt>
                  <c:pt idx="12">
                    <c:v>2478501.7675200002</c:v>
                  </c:pt>
                  <c:pt idx="13">
                    <c:v>2535655.1211200003</c:v>
                  </c:pt>
                  <c:pt idx="14">
                    <c:v>2541822.5976</c:v>
                  </c:pt>
                </c:numCache>
              </c:numRef>
            </c:minus>
            <c:spPr>
              <a:noFill/>
              <a:ln w="9525" cap="flat" cmpd="sng" algn="ctr">
                <a:solidFill>
                  <a:schemeClr val="tx1">
                    <a:lumMod val="65000"/>
                    <a:lumOff val="35000"/>
                  </a:schemeClr>
                </a:solidFill>
                <a:round/>
              </a:ln>
              <a:effectLst/>
            </c:spPr>
          </c:errBars>
          <c:cat>
            <c:numRef>
              <c:f>'North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'North Dakota'!$E$13:$E$27</c:f>
              <c:numCache>
                <c:formatCode>#,##0</c:formatCode>
                <c:ptCount val="15"/>
                <c:pt idx="0">
                  <c:v>3755358</c:v>
                </c:pt>
                <c:pt idx="1">
                  <c:v>3943505</c:v>
                </c:pt>
                <c:pt idx="2">
                  <c:v>4065447</c:v>
                </c:pt>
                <c:pt idx="3">
                  <c:v>4341529</c:v>
                </c:pt>
                <c:pt idx="4">
                  <c:v>4435811</c:v>
                </c:pt>
                <c:pt idx="5">
                  <c:v>4384425</c:v>
                </c:pt>
                <c:pt idx="6">
                  <c:v>4422587</c:v>
                </c:pt>
                <c:pt idx="7">
                  <c:v>4420913</c:v>
                </c:pt>
                <c:pt idx="8">
                  <c:v>4439499</c:v>
                </c:pt>
                <c:pt idx="9">
                  <c:v>3986861</c:v>
                </c:pt>
                <c:pt idx="10">
                  <c:v>4085938</c:v>
                </c:pt>
                <c:pt idx="11">
                  <c:v>4098737</c:v>
                </c:pt>
                <c:pt idx="12">
                  <c:v>4451652</c:v>
                </c:pt>
                <c:pt idx="13">
                  <c:v>4537192</c:v>
                </c:pt>
                <c:pt idx="14">
                  <c:v>4557688</c:v>
                </c:pt>
              </c:numCache>
            </c:numRef>
          </c:val>
          <c:extLst>
            <c:ext xmlns:c16="http://schemas.microsoft.com/office/drawing/2014/chart" uri="{C3380CC4-5D6E-409C-BE32-E72D297353CC}">
              <c16:uniqueId val="{00000001-0323-4D78-B4DC-77151975A5A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ND-03: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'North Dakota'!$A$6:$A$12</c:f>
              <c:strCache>
                <c:ptCount val="7"/>
                <c:pt idx="0">
                  <c:v>2003</c:v>
                </c:pt>
                <c:pt idx="1">
                  <c:v>2004</c:v>
                </c:pt>
                <c:pt idx="2">
                  <c:v>2005</c:v>
                </c:pt>
                <c:pt idx="3">
                  <c:v>2006</c:v>
                </c:pt>
                <c:pt idx="4">
                  <c:v>2007</c:v>
                </c:pt>
                <c:pt idx="5">
                  <c:v>2008</c:v>
                </c:pt>
                <c:pt idx="6">
                  <c:v>2009</c:v>
                </c:pt>
              </c:strCache>
            </c:strRef>
          </c:tx>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'North Dakota'!$H$6:$H$12</c:f>
                <c:numCache>
                  <c:formatCode>General</c:formatCode>
                  <c:ptCount val="7"/>
                  <c:pt idx="0">
                    <c:v>2212360.5580000002</c:v>
                  </c:pt>
                  <c:pt idx="1">
                    <c:v>2231316.8312400002</c:v>
                  </c:pt>
                  <c:pt idx="2">
                    <c:v>2030521.0968000002</c:v>
                  </c:pt>
                  <c:pt idx="3">
                    <c:v>2014532.71236</c:v>
                  </c:pt>
                  <c:pt idx="4">
                    <c:v>2055780.5968000002</c:v>
                  </c:pt>
                  <c:pt idx="5">
                    <c:v>1976933.7604000003</c:v>
                  </c:pt>
                  <c:pt idx="6">
                    <c:v>1998815.7903999998</c:v>
                  </c:pt>
                </c:numCache>
              </c:numRef>
            </c:plus>
            <c:minus>
              <c:numRef>
                <c:f>'North Dakota'!$H$6:$H$12</c:f>
                <c:numCache>
                  <c:formatCode>General</c:formatCode>
                  <c:ptCount val="7"/>
                  <c:pt idx="0">
                    <c:v>2212360.5580000002</c:v>
                  </c:pt>
                  <c:pt idx="1">
                    <c:v>2231316.8312400002</c:v>
                  </c:pt>
                  <c:pt idx="2">
                    <c:v>2030521.0968000002</c:v>
                  </c:pt>
                  <c:pt idx="3">
                    <c:v>2014532.71236</c:v>
                  </c:pt>
                  <c:pt idx="4">
                    <c:v>2055780.5968000002</c:v>
                  </c:pt>
                  <c:pt idx="5">
                    <c:v>1976933.7604000003</c:v>
                  </c:pt>
                  <c:pt idx="6">
                    <c:v>1998815.7903999998</c:v>
                  </c:pt>
                </c:numCache>
              </c:numRef>
            </c:minus>
            <c:spPr>
              <a:noFill/>
              <a:ln w="9525" cap="flat" cmpd="sng" algn="ctr">
                <a:solidFill>
                  <a:schemeClr val="tx1">
                    <a:lumMod val="65000"/>
                    <a:lumOff val="35000"/>
                  </a:schemeClr>
                </a:solidFill>
                <a:round/>
              </a:ln>
              <a:effectLst/>
            </c:spPr>
          </c:errBars>
          <c:cat>
            <c:numRef>
              <c:f>'North Dakota'!$A$6:$A$12</c:f>
              <c:numCache>
                <c:formatCode>General</c:formatCode>
                <c:ptCount val="7"/>
                <c:pt idx="0">
                  <c:v>2003</c:v>
                </c:pt>
                <c:pt idx="1">
                  <c:v>2004</c:v>
                </c:pt>
                <c:pt idx="2">
                  <c:v>2005</c:v>
                </c:pt>
                <c:pt idx="3">
                  <c:v>2006</c:v>
                </c:pt>
                <c:pt idx="4">
                  <c:v>2007</c:v>
                </c:pt>
                <c:pt idx="5">
                  <c:v>2008</c:v>
                </c:pt>
                <c:pt idx="6">
                  <c:v>2009</c:v>
                </c:pt>
              </c:numCache>
            </c:numRef>
          </c:cat>
          <c:val>
            <c:numRef>
              <c:f>'North Dakota'!$C$6:$C$12</c:f>
              <c:numCache>
                <c:formatCode>#,##0</c:formatCode>
                <c:ptCount val="7"/>
                <c:pt idx="0">
                  <c:v>2993722</c:v>
                </c:pt>
                <c:pt idx="1">
                  <c:v>3657177</c:v>
                </c:pt>
                <c:pt idx="2">
                  <c:v>3729285</c:v>
                </c:pt>
                <c:pt idx="3">
                  <c:v>3639231</c:v>
                </c:pt>
                <c:pt idx="4">
                  <c:v>4291280</c:v>
                </c:pt>
                <c:pt idx="5">
                  <c:v>3907756</c:v>
                </c:pt>
                <c:pt idx="6">
                  <c:v>3774199</c:v>
                </c:pt>
              </c:numCache>
            </c:numRef>
          </c:val>
          <c:extLst>
            <c:ext xmlns:c16="http://schemas.microsoft.com/office/drawing/2014/chart" uri="{C3380CC4-5D6E-409C-BE32-E72D297353CC}">
              <c16:uniqueId val="{00000001-10A3-42D4-9719-9109908128A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ND-08: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'North Dakota'!$H$13:$H$27</c:f>
                <c:numCache>
                  <c:formatCode>General</c:formatCode>
                  <c:ptCount val="15"/>
                  <c:pt idx="0">
                    <c:v>2066904.1024799999</c:v>
                  </c:pt>
                  <c:pt idx="1">
                    <c:v>2040425.8940000001</c:v>
                  </c:pt>
                  <c:pt idx="2">
                    <c:v>2011248.97792</c:v>
                  </c:pt>
                  <c:pt idx="3">
                    <c:v>2153553.2069000001</c:v>
                  </c:pt>
                  <c:pt idx="4">
                    <c:v>2171729.8717199997</c:v>
                  </c:pt>
                  <c:pt idx="5">
                    <c:v>2127160.2494999999</c:v>
                  </c:pt>
                  <c:pt idx="6">
                    <c:v>2125673.5991200004</c:v>
                  </c:pt>
                  <c:pt idx="7">
                    <c:v>2128265.5920000002</c:v>
                  </c:pt>
                  <c:pt idx="8">
                    <c:v>2146158.1265600002</c:v>
                  </c:pt>
                  <c:pt idx="9">
                    <c:v>2242866.86974</c:v>
                  </c:pt>
                  <c:pt idx="10">
                    <c:v>2467469.1718800003</c:v>
                  </c:pt>
                  <c:pt idx="11">
                    <c:v>2483063</c:v>
                  </c:pt>
                  <c:pt idx="12">
                    <c:v>2153028.2368000001</c:v>
                  </c:pt>
                  <c:pt idx="13">
                    <c:v>2160261.6525599998</c:v>
                  </c:pt>
                  <c:pt idx="14">
                    <c:v>2187165.8176000002</c:v>
                  </c:pt>
                </c:numCache>
              </c:numRef>
            </c:plus>
            <c:minus>
              <c:numRef>
                <c:f>'North Dakota'!$H$13:$H$27</c:f>
                <c:numCache>
                  <c:formatCode>General</c:formatCode>
                  <c:ptCount val="15"/>
                  <c:pt idx="0">
                    <c:v>2066904.1024799999</c:v>
                  </c:pt>
                  <c:pt idx="1">
                    <c:v>2040425.8940000001</c:v>
                  </c:pt>
                  <c:pt idx="2">
                    <c:v>2011248.97792</c:v>
                  </c:pt>
                  <c:pt idx="3">
                    <c:v>2153553.2069000001</c:v>
                  </c:pt>
                  <c:pt idx="4">
                    <c:v>2171729.8717199997</c:v>
                  </c:pt>
                  <c:pt idx="5">
                    <c:v>2127160.2494999999</c:v>
                  </c:pt>
                  <c:pt idx="6">
                    <c:v>2125673.5991200004</c:v>
                  </c:pt>
                  <c:pt idx="7">
                    <c:v>2128265.5920000002</c:v>
                  </c:pt>
                  <c:pt idx="8">
                    <c:v>2146158.1265600002</c:v>
                  </c:pt>
                  <c:pt idx="9">
                    <c:v>2242866.86974</c:v>
                  </c:pt>
                  <c:pt idx="10">
                    <c:v>2467469.1718800003</c:v>
                  </c:pt>
                  <c:pt idx="11">
                    <c:v>2483063</c:v>
                  </c:pt>
                  <c:pt idx="12">
                    <c:v>2153028.2368000001</c:v>
                  </c:pt>
                  <c:pt idx="13">
                    <c:v>2160261.6525599998</c:v>
                  </c:pt>
                  <c:pt idx="14">
                    <c:v>2187165.8176000002</c:v>
                  </c:pt>
                </c:numCache>
              </c:numRef>
            </c:minus>
            <c:spPr>
              <a:noFill/>
              <a:ln w="9525" cap="flat" cmpd="sng" algn="ctr">
                <a:solidFill>
                  <a:schemeClr val="tx1">
                    <a:lumMod val="65000"/>
                    <a:lumOff val="35000"/>
                  </a:schemeClr>
                </a:solidFill>
                <a:round/>
              </a:ln>
              <a:effectLst/>
            </c:spPr>
          </c:errBars>
          <c:cat>
            <c:numRef>
              <c:f>'North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'North Dakota'!$C$13:$C$27</c:f>
              <c:numCache>
                <c:formatCode>#,##0</c:formatCode>
                <c:ptCount val="15"/>
                <c:pt idx="0">
                  <c:v>3895556</c:v>
                </c:pt>
                <c:pt idx="1">
                  <c:v>3816020</c:v>
                </c:pt>
                <c:pt idx="2">
                  <c:v>3641456</c:v>
                </c:pt>
                <c:pt idx="3">
                  <c:v>4273771</c:v>
                </c:pt>
                <c:pt idx="4">
                  <c:v>5170293</c:v>
                </c:pt>
                <c:pt idx="5">
                  <c:v>5298033</c:v>
                </c:pt>
                <c:pt idx="6">
                  <c:v>5294594</c:v>
                </c:pt>
                <c:pt idx="7">
                  <c:v>5274512</c:v>
                </c:pt>
                <c:pt idx="8">
                  <c:v>5308856</c:v>
                </c:pt>
                <c:pt idx="9">
                  <c:v>4731587</c:v>
                </c:pt>
                <c:pt idx="10">
                  <c:v>4941659</c:v>
                </c:pt>
                <c:pt idx="11">
                  <c:v>4966126</c:v>
                </c:pt>
                <c:pt idx="12">
                  <c:v>5089420</c:v>
                </c:pt>
                <c:pt idx="13">
                  <c:v>5108934</c:v>
                </c:pt>
                <c:pt idx="14">
                  <c:v>5290165</c:v>
                </c:pt>
              </c:numCache>
            </c:numRef>
          </c:val>
          <c:extLst>
            <c:ext xmlns:c16="http://schemas.microsoft.com/office/drawing/2014/chart" uri="{C3380CC4-5D6E-409C-BE32-E72D297353CC}">
              <c16:uniqueId val="{00000001-E61B-42C4-BF99-48CB0D28F6A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OH-01: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Ohio!$G$6:$G$11</c:f>
                <c:numCache>
                  <c:formatCode>General</c:formatCode>
                  <c:ptCount val="6"/>
                  <c:pt idx="0">
                    <c:v>33392859.533279996</c:v>
                  </c:pt>
                  <c:pt idx="1">
                    <c:v>20519859.2575</c:v>
                  </c:pt>
                  <c:pt idx="2">
                    <c:v>16534308.843179999</c:v>
                  </c:pt>
                  <c:pt idx="3">
                    <c:v>16678978.190199999</c:v>
                  </c:pt>
                  <c:pt idx="4">
                    <c:v>16713359.665200001</c:v>
                  </c:pt>
                  <c:pt idx="5">
                    <c:v>16218703.193440001</c:v>
                  </c:pt>
                </c:numCache>
              </c:numRef>
            </c:plus>
            <c:minus>
              <c:numRef>
                <c:f>Ohio!$G$6:$G$11</c:f>
                <c:numCache>
                  <c:formatCode>General</c:formatCode>
                  <c:ptCount val="6"/>
                  <c:pt idx="0">
                    <c:v>33392859.533279996</c:v>
                  </c:pt>
                  <c:pt idx="1">
                    <c:v>20519859.2575</c:v>
                  </c:pt>
                  <c:pt idx="2">
                    <c:v>16534308.843179999</c:v>
                  </c:pt>
                  <c:pt idx="3">
                    <c:v>16678978.190199999</c:v>
                  </c:pt>
                  <c:pt idx="4">
                    <c:v>16713359.665200001</c:v>
                  </c:pt>
                  <c:pt idx="5">
                    <c:v>16218703.193440001</c:v>
                  </c:pt>
                </c:numCache>
              </c:numRef>
            </c:minus>
            <c:spPr>
              <a:noFill/>
              <a:ln w="9525" cap="flat" cmpd="sng" algn="ctr">
                <a:solidFill>
                  <a:schemeClr val="tx1">
                    <a:lumMod val="65000"/>
                    <a:lumOff val="35000"/>
                  </a:schemeClr>
                </a:solidFill>
                <a:round/>
              </a:ln>
              <a:effectLst/>
            </c:spPr>
          </c:errBars>
          <c:cat>
            <c:numRef>
              <c:f>Ohio!$A$6:$A$11</c:f>
              <c:numCache>
                <c:formatCode>General</c:formatCode>
                <c:ptCount val="6"/>
                <c:pt idx="0">
                  <c:v>2004</c:v>
                </c:pt>
                <c:pt idx="1">
                  <c:v>2005</c:v>
                </c:pt>
                <c:pt idx="2">
                  <c:v>2006</c:v>
                </c:pt>
                <c:pt idx="3">
                  <c:v>2007</c:v>
                </c:pt>
                <c:pt idx="4">
                  <c:v>2008</c:v>
                </c:pt>
                <c:pt idx="5">
                  <c:v>2009</c:v>
                </c:pt>
              </c:numCache>
            </c:numRef>
          </c:cat>
          <c:val>
            <c:numRef>
              <c:f>Ohio!$B$6:$B$11</c:f>
              <c:numCache>
                <c:formatCode>#,##0</c:formatCode>
                <c:ptCount val="6"/>
                <c:pt idx="0">
                  <c:v>634603944</c:v>
                </c:pt>
                <c:pt idx="1">
                  <c:v>619935325</c:v>
                </c:pt>
                <c:pt idx="2">
                  <c:v>622058271</c:v>
                </c:pt>
                <c:pt idx="3">
                  <c:v>636602221</c:v>
                </c:pt>
                <c:pt idx="4">
                  <c:v>635972590</c:v>
                </c:pt>
                <c:pt idx="5">
                  <c:v>635529122</c:v>
                </c:pt>
              </c:numCache>
            </c:numRef>
          </c:val>
          <c:extLst>
            <c:ext xmlns:c16="http://schemas.microsoft.com/office/drawing/2014/chart" uri="{C3380CC4-5D6E-409C-BE32-E72D297353CC}">
              <c16:uniqueId val="{00000001-3404-4859-9BD8-7BB3B6249FC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OH-02: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Ohio!$K$6:$K$11</c:f>
                <c:numCache>
                  <c:formatCode>General</c:formatCode>
                  <c:ptCount val="6"/>
                  <c:pt idx="0">
                    <c:v>33005890.993320003</c:v>
                  </c:pt>
                  <c:pt idx="1">
                    <c:v>21583407.486079998</c:v>
                  </c:pt>
                  <c:pt idx="2">
                    <c:v>17380179.797499999</c:v>
                  </c:pt>
                  <c:pt idx="3">
                    <c:v>16295627.597759999</c:v>
                  </c:pt>
                  <c:pt idx="4">
                    <c:v>16178052.7305</c:v>
                  </c:pt>
                  <c:pt idx="5">
                    <c:v>15696754.421039999</c:v>
                  </c:pt>
                </c:numCache>
              </c:numRef>
            </c:plus>
            <c:minus>
              <c:numRef>
                <c:f>Ohio!$K$6:$K$11</c:f>
                <c:numCache>
                  <c:formatCode>General</c:formatCode>
                  <c:ptCount val="6"/>
                  <c:pt idx="0">
                    <c:v>33005890.993320003</c:v>
                  </c:pt>
                  <c:pt idx="1">
                    <c:v>21583407.486079998</c:v>
                  </c:pt>
                  <c:pt idx="2">
                    <c:v>17380179.797499999</c:v>
                  </c:pt>
                  <c:pt idx="3">
                    <c:v>16295627.597759999</c:v>
                  </c:pt>
                  <c:pt idx="4">
                    <c:v>16178052.7305</c:v>
                  </c:pt>
                  <c:pt idx="5">
                    <c:v>15696754.421039999</c:v>
                  </c:pt>
                </c:numCache>
              </c:numRef>
            </c:minus>
            <c:spPr>
              <a:noFill/>
              <a:ln w="9525" cap="flat" cmpd="sng" algn="ctr">
                <a:solidFill>
                  <a:schemeClr val="tx1">
                    <a:lumMod val="65000"/>
                    <a:lumOff val="35000"/>
                  </a:schemeClr>
                </a:solidFill>
                <a:round/>
              </a:ln>
              <a:effectLst/>
            </c:spPr>
          </c:errBars>
          <c:cat>
            <c:numRef>
              <c:f>Ohio!$A$6:$A$11</c:f>
              <c:numCache>
                <c:formatCode>General</c:formatCode>
                <c:ptCount val="6"/>
                <c:pt idx="0">
                  <c:v>2004</c:v>
                </c:pt>
                <c:pt idx="1">
                  <c:v>2005</c:v>
                </c:pt>
                <c:pt idx="2">
                  <c:v>2006</c:v>
                </c:pt>
                <c:pt idx="3">
                  <c:v>2007</c:v>
                </c:pt>
                <c:pt idx="4">
                  <c:v>2008</c:v>
                </c:pt>
                <c:pt idx="5">
                  <c:v>2009</c:v>
                </c:pt>
              </c:numCache>
            </c:numRef>
          </c:cat>
          <c:val>
            <c:numRef>
              <c:f>Ohio!$F$6:$F$11</c:f>
              <c:numCache>
                <c:formatCode>#,##0</c:formatCode>
                <c:ptCount val="6"/>
                <c:pt idx="0">
                  <c:v>569459817</c:v>
                </c:pt>
                <c:pt idx="1">
                  <c:v>557422714</c:v>
                </c:pt>
                <c:pt idx="2">
                  <c:v>558848225</c:v>
                </c:pt>
                <c:pt idx="3">
                  <c:v>570575196</c:v>
                </c:pt>
                <c:pt idx="4">
                  <c:v>567650973</c:v>
                </c:pt>
                <c:pt idx="5">
                  <c:v>566260982</c:v>
                </c:pt>
              </c:numCache>
            </c:numRef>
          </c:val>
          <c:extLst>
            <c:ext xmlns:c16="http://schemas.microsoft.com/office/drawing/2014/chart" uri="{C3380CC4-5D6E-409C-BE32-E72D297353CC}">
              <c16:uniqueId val="{00000001-F010-40CA-AF85-8813933B5FA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OH-06: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Ohio!$G$12:$G$26</c:f>
                <c:numCache>
                  <c:formatCode>General</c:formatCode>
                  <c:ptCount val="15"/>
                  <c:pt idx="0">
                    <c:v>16425281.327</c:v>
                  </c:pt>
                  <c:pt idx="1">
                    <c:v>16793835.45056</c:v>
                  </c:pt>
                  <c:pt idx="2">
                    <c:v>17133316.72614</c:v>
                  </c:pt>
                  <c:pt idx="3">
                    <c:v>15944754.358719999</c:v>
                  </c:pt>
                  <c:pt idx="4">
                    <c:v>16088704.269000001</c:v>
                  </c:pt>
                  <c:pt idx="5">
                    <c:v>16547597.370360002</c:v>
                  </c:pt>
                  <c:pt idx="6">
                    <c:v>16740314.5253</c:v>
                  </c:pt>
                  <c:pt idx="7">
                    <c:v>16988777.407499999</c:v>
                  </c:pt>
                  <c:pt idx="8">
                    <c:v>16986774.280200001</c:v>
                  </c:pt>
                  <c:pt idx="9">
                    <c:v>18057973.260600001</c:v>
                  </c:pt>
                  <c:pt idx="10">
                    <c:v>18733522.813999999</c:v>
                  </c:pt>
                  <c:pt idx="11">
                    <c:v>18995768.344919998</c:v>
                  </c:pt>
                  <c:pt idx="12">
                    <c:v>19478231.919240002</c:v>
                  </c:pt>
                  <c:pt idx="13">
                    <c:v>19754949.534600001</c:v>
                  </c:pt>
                  <c:pt idx="14">
                    <c:v>19820260.837439999</c:v>
                  </c:pt>
                </c:numCache>
              </c:numRef>
            </c:plus>
            <c:minus>
              <c:numRef>
                <c:f>Ohio!$G$12:$G$26</c:f>
                <c:numCache>
                  <c:formatCode>General</c:formatCode>
                  <c:ptCount val="15"/>
                  <c:pt idx="0">
                    <c:v>16425281.327</c:v>
                  </c:pt>
                  <c:pt idx="1">
                    <c:v>16793835.45056</c:v>
                  </c:pt>
                  <c:pt idx="2">
                    <c:v>17133316.72614</c:v>
                  </c:pt>
                  <c:pt idx="3">
                    <c:v>15944754.358719999</c:v>
                  </c:pt>
                  <c:pt idx="4">
                    <c:v>16088704.269000001</c:v>
                  </c:pt>
                  <c:pt idx="5">
                    <c:v>16547597.370360002</c:v>
                  </c:pt>
                  <c:pt idx="6">
                    <c:v>16740314.5253</c:v>
                  </c:pt>
                  <c:pt idx="7">
                    <c:v>16988777.407499999</c:v>
                  </c:pt>
                  <c:pt idx="8">
                    <c:v>16986774.280200001</c:v>
                  </c:pt>
                  <c:pt idx="9">
                    <c:v>18057973.260600001</c:v>
                  </c:pt>
                  <c:pt idx="10">
                    <c:v>18733522.813999999</c:v>
                  </c:pt>
                  <c:pt idx="11">
                    <c:v>18995768.344919998</c:v>
                  </c:pt>
                  <c:pt idx="12">
                    <c:v>19478231.919240002</c:v>
                  </c:pt>
                  <c:pt idx="13">
                    <c:v>19754949.534600001</c:v>
                  </c:pt>
                  <c:pt idx="14">
                    <c:v>19820260.837439999</c:v>
                  </c:pt>
                </c:numCache>
              </c:numRef>
            </c:minus>
            <c:spPr>
              <a:noFill/>
              <a:ln w="9525" cap="flat" cmpd="sng" algn="ctr">
                <a:solidFill>
                  <a:schemeClr val="tx1">
                    <a:lumMod val="65000"/>
                    <a:lumOff val="35000"/>
                  </a:schemeClr>
                </a:solidFill>
                <a:round/>
              </a:ln>
              <a:effectLst/>
            </c:spPr>
          </c:errBars>
          <c:cat>
            <c:numRef>
              <c:f>Ohio!$A$12:$A$26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Ohio!$B$12:$B$26</c:f>
              <c:numCache>
                <c:formatCode>#,##0</c:formatCode>
                <c:ptCount val="15"/>
                <c:pt idx="0">
                  <c:v>644634275</c:v>
                </c:pt>
                <c:pt idx="1">
                  <c:v>651934606</c:v>
                </c:pt>
                <c:pt idx="2">
                  <c:v>658467207</c:v>
                </c:pt>
                <c:pt idx="3">
                  <c:v>664918864</c:v>
                </c:pt>
                <c:pt idx="4">
                  <c:v>667581090</c:v>
                </c:pt>
                <c:pt idx="5">
                  <c:v>667780362</c:v>
                </c:pt>
                <c:pt idx="6">
                  <c:v>664825835</c:v>
                </c:pt>
                <c:pt idx="7">
                  <c:v>666226565</c:v>
                </c:pt>
                <c:pt idx="8">
                  <c:v>657892110</c:v>
                </c:pt>
                <c:pt idx="9">
                  <c:v>659050119</c:v>
                </c:pt>
                <c:pt idx="10">
                  <c:v>659631085</c:v>
                </c:pt>
                <c:pt idx="11">
                  <c:v>662335019</c:v>
                </c:pt>
                <c:pt idx="12">
                  <c:v>669815403</c:v>
                </c:pt>
                <c:pt idx="13">
                  <c:v>671937059</c:v>
                </c:pt>
                <c:pt idx="14">
                  <c:v>675077004</c:v>
                </c:pt>
              </c:numCache>
            </c:numRef>
          </c:val>
          <c:extLst>
            <c:ext xmlns:c16="http://schemas.microsoft.com/office/drawing/2014/chart" uri="{C3380CC4-5D6E-409C-BE32-E72D297353CC}">
              <c16:uniqueId val="{00000001-A78C-4730-94D1-C6A074AA55D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California!$G$8:$G$12</c:f>
                <c:numCache>
                  <c:formatCode>General</c:formatCode>
                  <c:ptCount val="5"/>
                  <c:pt idx="0">
                    <c:v>42232804.599379994</c:v>
                  </c:pt>
                  <c:pt idx="1">
                    <c:v>42314487.851999998</c:v>
                  </c:pt>
                  <c:pt idx="2">
                    <c:v>42436988.836240001</c:v>
                  </c:pt>
                  <c:pt idx="3">
                    <c:v>42495967.433399998</c:v>
                  </c:pt>
                  <c:pt idx="4">
                    <c:v>42502754.085839994</c:v>
                  </c:pt>
                </c:numCache>
              </c:numRef>
            </c:plus>
            <c:minus>
              <c:numRef>
                <c:f>California!$G$9:$G$12</c:f>
                <c:numCache>
                  <c:formatCode>General</c:formatCode>
                  <c:ptCount val="4"/>
                  <c:pt idx="0">
                    <c:v>42314487.851999998</c:v>
                  </c:pt>
                  <c:pt idx="1">
                    <c:v>42436988.836240001</c:v>
                  </c:pt>
                  <c:pt idx="2">
                    <c:v>42495967.433399998</c:v>
                  </c:pt>
                  <c:pt idx="3">
                    <c:v>42502754.085839994</c:v>
                  </c:pt>
                </c:numCache>
              </c:numRef>
            </c:minus>
            <c:spPr>
              <a:noFill/>
              <a:ln w="9525" cap="flat" cmpd="sng" algn="ctr">
                <a:solidFill>
                  <a:schemeClr val="tx1">
                    <a:lumMod val="65000"/>
                    <a:lumOff val="35000"/>
                  </a:schemeClr>
                </a:solidFill>
                <a:round/>
              </a:ln>
              <a:effectLst/>
            </c:spPr>
          </c:errBars>
          <c:cat>
            <c:numRef>
              <c:f>California!$A$9:$A$12</c:f>
              <c:numCache>
                <c:formatCode>General</c:formatCode>
                <c:ptCount val="4"/>
                <c:pt idx="0">
                  <c:v>2018</c:v>
                </c:pt>
                <c:pt idx="1">
                  <c:v>2019</c:v>
                </c:pt>
                <c:pt idx="2">
                  <c:v>2020</c:v>
                </c:pt>
                <c:pt idx="3">
                  <c:v>2021</c:v>
                </c:pt>
              </c:numCache>
            </c:numRef>
          </c:cat>
          <c:val>
            <c:numRef>
              <c:f>California!$B$9:$B$12</c:f>
              <c:numCache>
                <c:formatCode>#,##0</c:formatCode>
                <c:ptCount val="4"/>
                <c:pt idx="0">
                  <c:v>2518719515</c:v>
                </c:pt>
                <c:pt idx="1">
                  <c:v>2514039623</c:v>
                </c:pt>
                <c:pt idx="2">
                  <c:v>2514554286</c:v>
                </c:pt>
                <c:pt idx="3">
                  <c:v>2511983102</c:v>
                </c:pt>
              </c:numCache>
            </c:numRef>
          </c:val>
          <c:extLst>
            <c:ext xmlns:c16="http://schemas.microsoft.com/office/drawing/2014/chart" uri="{C3380CC4-5D6E-409C-BE32-E72D297353CC}">
              <c16:uniqueId val="{00000001-75C7-462E-9058-E548CF6FBE9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OH-07: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Ohio!$K$12:$K$26</c:f>
                <c:numCache>
                  <c:formatCode>General</c:formatCode>
                  <c:ptCount val="15"/>
                  <c:pt idx="0">
                    <c:v>15917813.8528</c:v>
                  </c:pt>
                  <c:pt idx="1">
                    <c:v>16281667.57206</c:v>
                  </c:pt>
                  <c:pt idx="2">
                    <c:v>16581019.439460002</c:v>
                  </c:pt>
                  <c:pt idx="3">
                    <c:v>15452434.56924</c:v>
                  </c:pt>
                  <c:pt idx="4">
                    <c:v>15609309.651200002</c:v>
                  </c:pt>
                  <c:pt idx="5">
                    <c:v>16099191.511600001</c:v>
                  </c:pt>
                  <c:pt idx="6">
                    <c:v>16237930.813719999</c:v>
                  </c:pt>
                  <c:pt idx="7">
                    <c:v>16683122.137919998</c:v>
                  </c:pt>
                  <c:pt idx="8">
                    <c:v>16577592.192</c:v>
                  </c:pt>
                  <c:pt idx="9">
                    <c:v>17488388.084720001</c:v>
                  </c:pt>
                  <c:pt idx="10">
                    <c:v>18229400.224800002</c:v>
                  </c:pt>
                  <c:pt idx="11">
                    <c:v>18468279.661499999</c:v>
                  </c:pt>
                  <c:pt idx="12">
                    <c:v>19341287.484000001</c:v>
                  </c:pt>
                  <c:pt idx="13">
                    <c:v>19623499.253799997</c:v>
                  </c:pt>
                  <c:pt idx="14">
                    <c:v>19667325.087180004</c:v>
                  </c:pt>
                </c:numCache>
              </c:numRef>
            </c:plus>
            <c:minus>
              <c:numRef>
                <c:f>Ohio!$K$12:$K$26</c:f>
                <c:numCache>
                  <c:formatCode>General</c:formatCode>
                  <c:ptCount val="15"/>
                  <c:pt idx="0">
                    <c:v>15917813.8528</c:v>
                  </c:pt>
                  <c:pt idx="1">
                    <c:v>16281667.57206</c:v>
                  </c:pt>
                  <c:pt idx="2">
                    <c:v>16581019.439460002</c:v>
                  </c:pt>
                  <c:pt idx="3">
                    <c:v>15452434.56924</c:v>
                  </c:pt>
                  <c:pt idx="4">
                    <c:v>15609309.651200002</c:v>
                  </c:pt>
                  <c:pt idx="5">
                    <c:v>16099191.511600001</c:v>
                  </c:pt>
                  <c:pt idx="6">
                    <c:v>16237930.813719999</c:v>
                  </c:pt>
                  <c:pt idx="7">
                    <c:v>16683122.137919998</c:v>
                  </c:pt>
                  <c:pt idx="8">
                    <c:v>16577592.192</c:v>
                  </c:pt>
                  <c:pt idx="9">
                    <c:v>17488388.084720001</c:v>
                  </c:pt>
                  <c:pt idx="10">
                    <c:v>18229400.224800002</c:v>
                  </c:pt>
                  <c:pt idx="11">
                    <c:v>18468279.661499999</c:v>
                  </c:pt>
                  <c:pt idx="12">
                    <c:v>19341287.484000001</c:v>
                  </c:pt>
                  <c:pt idx="13">
                    <c:v>19623499.253799997</c:v>
                  </c:pt>
                  <c:pt idx="14">
                    <c:v>19667325.087180004</c:v>
                  </c:pt>
                </c:numCache>
              </c:numRef>
            </c:minus>
            <c:spPr>
              <a:noFill/>
              <a:ln w="9525" cap="flat" cmpd="sng" algn="ctr">
                <a:solidFill>
                  <a:schemeClr val="tx1">
                    <a:lumMod val="65000"/>
                    <a:lumOff val="35000"/>
                  </a:schemeClr>
                </a:solidFill>
                <a:round/>
              </a:ln>
              <a:effectLst/>
            </c:spPr>
          </c:errBars>
          <c:cat>
            <c:numRef>
              <c:f>Ohio!$A$12:$A$26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Ohio!$F$12:$F$26</c:f>
              <c:numCache>
                <c:formatCode>#,##0</c:formatCode>
                <c:ptCount val="15"/>
                <c:pt idx="0">
                  <c:v>573408280</c:v>
                </c:pt>
                <c:pt idx="1">
                  <c:v>577773867</c:v>
                </c:pt>
                <c:pt idx="2">
                  <c:v>582607851</c:v>
                </c:pt>
                <c:pt idx="3">
                  <c:v>587992183</c:v>
                </c:pt>
                <c:pt idx="4">
                  <c:v>589475440</c:v>
                </c:pt>
                <c:pt idx="5">
                  <c:v>587561734</c:v>
                </c:pt>
                <c:pt idx="6">
                  <c:v>582840302</c:v>
                </c:pt>
                <c:pt idx="7">
                  <c:v>584142932</c:v>
                </c:pt>
                <c:pt idx="8">
                  <c:v>575610840</c:v>
                </c:pt>
                <c:pt idx="9">
                  <c:v>575654644</c:v>
                </c:pt>
                <c:pt idx="10">
                  <c:v>575059944</c:v>
                </c:pt>
                <c:pt idx="11">
                  <c:v>575335815</c:v>
                </c:pt>
                <c:pt idx="12">
                  <c:v>580122600</c:v>
                </c:pt>
                <c:pt idx="13">
                  <c:v>580576901</c:v>
                </c:pt>
                <c:pt idx="14">
                  <c:v>582218031</c:v>
                </c:pt>
              </c:numCache>
            </c:numRef>
          </c:val>
          <c:extLst>
            <c:ext xmlns:c16="http://schemas.microsoft.com/office/drawing/2014/chart" uri="{C3380CC4-5D6E-409C-BE32-E72D297353CC}">
              <c16:uniqueId val="{00000001-9A84-4FD5-B453-5F9C433B3C1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OH-04: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Ohio!$I$6:$I$11</c:f>
                <c:numCache>
                  <c:formatCode>General</c:formatCode>
                  <c:ptCount val="6"/>
                  <c:pt idx="0">
                    <c:v>2426718.3103799997</c:v>
                  </c:pt>
                  <c:pt idx="1">
                    <c:v>2523565.9734400003</c:v>
                  </c:pt>
                  <c:pt idx="2">
                    <c:v>2766848.62212</c:v>
                  </c:pt>
                  <c:pt idx="3">
                    <c:v>2571672.69698</c:v>
                  </c:pt>
                  <c:pt idx="4">
                    <c:v>2911677.3251999998</c:v>
                  </c:pt>
                  <c:pt idx="5">
                    <c:v>2934504.5410799999</c:v>
                  </c:pt>
                </c:numCache>
              </c:numRef>
            </c:plus>
            <c:minus>
              <c:numRef>
                <c:f>Ohio!$I$6:$I$11</c:f>
                <c:numCache>
                  <c:formatCode>General</c:formatCode>
                  <c:ptCount val="6"/>
                  <c:pt idx="0">
                    <c:v>2426718.3103799997</c:v>
                  </c:pt>
                  <c:pt idx="1">
                    <c:v>2523565.9734400003</c:v>
                  </c:pt>
                  <c:pt idx="2">
                    <c:v>2766848.62212</c:v>
                  </c:pt>
                  <c:pt idx="3">
                    <c:v>2571672.69698</c:v>
                  </c:pt>
                  <c:pt idx="4">
                    <c:v>2911677.3251999998</c:v>
                  </c:pt>
                  <c:pt idx="5">
                    <c:v>2934504.5410799999</c:v>
                  </c:pt>
                </c:numCache>
              </c:numRef>
            </c:minus>
            <c:spPr>
              <a:noFill/>
              <a:ln w="9525" cap="flat" cmpd="sng" algn="ctr">
                <a:solidFill>
                  <a:schemeClr val="tx1">
                    <a:lumMod val="65000"/>
                    <a:lumOff val="35000"/>
                  </a:schemeClr>
                </a:solidFill>
                <a:round/>
              </a:ln>
              <a:effectLst/>
            </c:spPr>
          </c:errBars>
          <c:cat>
            <c:numRef>
              <c:f>Ohio!$A$6:$A$11</c:f>
              <c:numCache>
                <c:formatCode>General</c:formatCode>
                <c:ptCount val="6"/>
                <c:pt idx="0">
                  <c:v>2004</c:v>
                </c:pt>
                <c:pt idx="1">
                  <c:v>2005</c:v>
                </c:pt>
                <c:pt idx="2">
                  <c:v>2006</c:v>
                </c:pt>
                <c:pt idx="3">
                  <c:v>2007</c:v>
                </c:pt>
                <c:pt idx="4">
                  <c:v>2008</c:v>
                </c:pt>
                <c:pt idx="5">
                  <c:v>2009</c:v>
                </c:pt>
              </c:numCache>
            </c:numRef>
          </c:cat>
          <c:val>
            <c:numRef>
              <c:f>Ohio!$D$6:$D$11</c:f>
              <c:numCache>
                <c:formatCode>#,##0</c:formatCode>
                <c:ptCount val="6"/>
                <c:pt idx="0">
                  <c:v>2008773</c:v>
                </c:pt>
                <c:pt idx="1">
                  <c:v>2605052</c:v>
                </c:pt>
                <c:pt idx="2">
                  <c:v>3673263</c:v>
                </c:pt>
                <c:pt idx="3">
                  <c:v>3261971</c:v>
                </c:pt>
                <c:pt idx="4">
                  <c:v>4077180</c:v>
                </c:pt>
                <c:pt idx="5">
                  <c:v>4436271</c:v>
                </c:pt>
              </c:numCache>
            </c:numRef>
          </c:val>
          <c:extLst>
            <c:ext xmlns:c16="http://schemas.microsoft.com/office/drawing/2014/chart" uri="{C3380CC4-5D6E-409C-BE32-E72D297353CC}">
              <c16:uniqueId val="{00000001-B2A6-4F97-A912-770F4199B59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OH-09: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Ohio!$I$12:$I$26</c:f>
                <c:numCache>
                  <c:formatCode>General</c:formatCode>
                  <c:ptCount val="15"/>
                  <c:pt idx="0">
                    <c:v>2728728.4468799997</c:v>
                  </c:pt>
                  <c:pt idx="1">
                    <c:v>2638539.99504</c:v>
                  </c:pt>
                  <c:pt idx="2">
                    <c:v>2945549.8927200004</c:v>
                  </c:pt>
                  <c:pt idx="3">
                    <c:v>2783269.10592</c:v>
                  </c:pt>
                  <c:pt idx="4">
                    <c:v>2801550.1120799999</c:v>
                  </c:pt>
                  <c:pt idx="5">
                    <c:v>3000659.5839999998</c:v>
                  </c:pt>
                  <c:pt idx="6">
                    <c:v>3060954.9810000001</c:v>
                  </c:pt>
                  <c:pt idx="7">
                    <c:v>3094921.0392</c:v>
                  </c:pt>
                  <c:pt idx="8">
                    <c:v>3014920.0471200002</c:v>
                  </c:pt>
                  <c:pt idx="9">
                    <c:v>3188279.07</c:v>
                  </c:pt>
                  <c:pt idx="10">
                    <c:v>3061652.6175199999</c:v>
                  </c:pt>
                  <c:pt idx="11">
                    <c:v>3115731.0694400002</c:v>
                  </c:pt>
                  <c:pt idx="12">
                    <c:v>3026952.7613999997</c:v>
                  </c:pt>
                  <c:pt idx="13">
                    <c:v>3102545.5120000001</c:v>
                  </c:pt>
                  <c:pt idx="14">
                    <c:v>3057017.8247599993</c:v>
                  </c:pt>
                </c:numCache>
              </c:numRef>
            </c:plus>
            <c:minus>
              <c:numRef>
                <c:f>Ohio!$I$12:$I$26</c:f>
                <c:numCache>
                  <c:formatCode>General</c:formatCode>
                  <c:ptCount val="15"/>
                  <c:pt idx="0">
                    <c:v>2728728.4468799997</c:v>
                  </c:pt>
                  <c:pt idx="1">
                    <c:v>2638539.99504</c:v>
                  </c:pt>
                  <c:pt idx="2">
                    <c:v>2945549.8927200004</c:v>
                  </c:pt>
                  <c:pt idx="3">
                    <c:v>2783269.10592</c:v>
                  </c:pt>
                  <c:pt idx="4">
                    <c:v>2801550.1120799999</c:v>
                  </c:pt>
                  <c:pt idx="5">
                    <c:v>3000659.5839999998</c:v>
                  </c:pt>
                  <c:pt idx="6">
                    <c:v>3060954.9810000001</c:v>
                  </c:pt>
                  <c:pt idx="7">
                    <c:v>3094921.0392</c:v>
                  </c:pt>
                  <c:pt idx="8">
                    <c:v>3014920.0471200002</c:v>
                  </c:pt>
                  <c:pt idx="9">
                    <c:v>3188279.07</c:v>
                  </c:pt>
                  <c:pt idx="10">
                    <c:v>3061652.6175199999</c:v>
                  </c:pt>
                  <c:pt idx="11">
                    <c:v>3115731.0694400002</c:v>
                  </c:pt>
                  <c:pt idx="12">
                    <c:v>3026952.7613999997</c:v>
                  </c:pt>
                  <c:pt idx="13">
                    <c:v>3102545.5120000001</c:v>
                  </c:pt>
                  <c:pt idx="14">
                    <c:v>3057017.8247599993</c:v>
                  </c:pt>
                </c:numCache>
              </c:numRef>
            </c:minus>
            <c:spPr>
              <a:noFill/>
              <a:ln w="9525" cap="flat" cmpd="sng" algn="ctr">
                <a:solidFill>
                  <a:schemeClr val="tx1">
                    <a:lumMod val="65000"/>
                    <a:lumOff val="35000"/>
                  </a:schemeClr>
                </a:solidFill>
                <a:round/>
              </a:ln>
              <a:effectLst/>
            </c:spPr>
          </c:errBars>
          <c:cat>
            <c:numRef>
              <c:f>Ohio!$A$12:$A$26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Ohio!$D$12:$D$26</c:f>
              <c:numCache>
                <c:formatCode>#,##0</c:formatCode>
                <c:ptCount val="15"/>
                <c:pt idx="0">
                  <c:v>4136568</c:v>
                </c:pt>
                <c:pt idx="1">
                  <c:v>3988602</c:v>
                </c:pt>
                <c:pt idx="2">
                  <c:v>4266316</c:v>
                </c:pt>
                <c:pt idx="3">
                  <c:v>4015566</c:v>
                </c:pt>
                <c:pt idx="4">
                  <c:v>4043341</c:v>
                </c:pt>
                <c:pt idx="5">
                  <c:v>4585360</c:v>
                </c:pt>
                <c:pt idx="6">
                  <c:v>4689825</c:v>
                </c:pt>
                <c:pt idx="7">
                  <c:v>4860420</c:v>
                </c:pt>
                <c:pt idx="8">
                  <c:v>4851194</c:v>
                </c:pt>
                <c:pt idx="9">
                  <c:v>5171580</c:v>
                </c:pt>
                <c:pt idx="10">
                  <c:v>5076694</c:v>
                </c:pt>
                <c:pt idx="11">
                  <c:v>5146226</c:v>
                </c:pt>
                <c:pt idx="12">
                  <c:v>4841730</c:v>
                </c:pt>
                <c:pt idx="13">
                  <c:v>4862924</c:v>
                </c:pt>
                <c:pt idx="14">
                  <c:v>4738534</c:v>
                </c:pt>
              </c:numCache>
            </c:numRef>
          </c:val>
          <c:extLst>
            <c:ext xmlns:c16="http://schemas.microsoft.com/office/drawing/2014/chart" uri="{C3380CC4-5D6E-409C-BE32-E72D297353CC}">
              <c16:uniqueId val="{00000001-0665-4AD5-B52F-659FA65E0D6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OH-05: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Ohio!$J$6:$J$11</c:f>
                <c:numCache>
                  <c:formatCode>General</c:formatCode>
                  <c:ptCount val="6"/>
                  <c:pt idx="0">
                    <c:v>11857623.316099999</c:v>
                  </c:pt>
                  <c:pt idx="1">
                    <c:v>10060426.150940001</c:v>
                  </c:pt>
                  <c:pt idx="2">
                    <c:v>9038673.5994199999</c:v>
                  </c:pt>
                  <c:pt idx="3">
                    <c:v>7002264.23814</c:v>
                  </c:pt>
                  <c:pt idx="4">
                    <c:v>6925532.9712400008</c:v>
                  </c:pt>
                  <c:pt idx="5">
                    <c:v>6860933.1060000006</c:v>
                  </c:pt>
                </c:numCache>
              </c:numRef>
            </c:plus>
            <c:minus>
              <c:numRef>
                <c:f>Ohio!$J$6:$J$11</c:f>
                <c:numCache>
                  <c:formatCode>General</c:formatCode>
                  <c:ptCount val="6"/>
                  <c:pt idx="0">
                    <c:v>11857623.316099999</c:v>
                  </c:pt>
                  <c:pt idx="1">
                    <c:v>10060426.150940001</c:v>
                  </c:pt>
                  <c:pt idx="2">
                    <c:v>9038673.5994199999</c:v>
                  </c:pt>
                  <c:pt idx="3">
                    <c:v>7002264.23814</c:v>
                  </c:pt>
                  <c:pt idx="4">
                    <c:v>6925532.9712400008</c:v>
                  </c:pt>
                  <c:pt idx="5">
                    <c:v>6860933.1060000006</c:v>
                  </c:pt>
                </c:numCache>
              </c:numRef>
            </c:minus>
            <c:spPr>
              <a:noFill/>
              <a:ln w="9525" cap="flat" cmpd="sng" algn="ctr">
                <a:solidFill>
                  <a:schemeClr val="tx1">
                    <a:lumMod val="65000"/>
                    <a:lumOff val="35000"/>
                  </a:schemeClr>
                </a:solidFill>
                <a:round/>
              </a:ln>
              <a:effectLst/>
            </c:spPr>
          </c:errBars>
          <c:cat>
            <c:numRef>
              <c:f>Ohio!$A$6:$A$11</c:f>
              <c:numCache>
                <c:formatCode>General</c:formatCode>
                <c:ptCount val="6"/>
                <c:pt idx="0">
                  <c:v>2004</c:v>
                </c:pt>
                <c:pt idx="1">
                  <c:v>2005</c:v>
                </c:pt>
                <c:pt idx="2">
                  <c:v>2006</c:v>
                </c:pt>
                <c:pt idx="3">
                  <c:v>2007</c:v>
                </c:pt>
                <c:pt idx="4">
                  <c:v>2008</c:v>
                </c:pt>
                <c:pt idx="5">
                  <c:v>2009</c:v>
                </c:pt>
              </c:numCache>
            </c:numRef>
          </c:cat>
          <c:val>
            <c:numRef>
              <c:f>Ohio!$E$6:$E$11</c:f>
              <c:numCache>
                <c:formatCode>#,##0</c:formatCode>
                <c:ptCount val="6"/>
                <c:pt idx="0">
                  <c:v>42388015</c:v>
                </c:pt>
                <c:pt idx="1">
                  <c:v>37784219</c:v>
                </c:pt>
                <c:pt idx="2">
                  <c:v>40061491</c:v>
                </c:pt>
                <c:pt idx="3">
                  <c:v>42577309</c:v>
                </c:pt>
                <c:pt idx="4">
                  <c:v>43382191</c:v>
                </c:pt>
                <c:pt idx="5">
                  <c:v>44378610</c:v>
                </c:pt>
              </c:numCache>
            </c:numRef>
          </c:val>
          <c:extLst>
            <c:ext xmlns:c16="http://schemas.microsoft.com/office/drawing/2014/chart" uri="{C3380CC4-5D6E-409C-BE32-E72D297353CC}">
              <c16:uniqueId val="{00000001-86B6-4AF2-88F9-2EEEB35DA41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OH-10: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Ohio!$J$12:$J$26</c:f>
                <c:numCache>
                  <c:formatCode>General</c:formatCode>
                  <c:ptCount val="15"/>
                  <c:pt idx="0">
                    <c:v>6945545.7103200005</c:v>
                  </c:pt>
                  <c:pt idx="1">
                    <c:v>7322753.9556800006</c:v>
                  </c:pt>
                  <c:pt idx="2">
                    <c:v>7311316.1875</c:v>
                  </c:pt>
                  <c:pt idx="3">
                    <c:v>7376328.1205199994</c:v>
                  </c:pt>
                  <c:pt idx="4">
                    <c:v>7470698.9414400002</c:v>
                  </c:pt>
                  <c:pt idx="5">
                    <c:v>7720714.5792800002</c:v>
                  </c:pt>
                  <c:pt idx="6">
                    <c:v>7859891.75868</c:v>
                  </c:pt>
                  <c:pt idx="7">
                    <c:v>7933544.8919999991</c:v>
                  </c:pt>
                  <c:pt idx="8">
                    <c:v>7867525.6635800004</c:v>
                  </c:pt>
                  <c:pt idx="9">
                    <c:v>8276016.0779999997</c:v>
                  </c:pt>
                  <c:pt idx="10">
                    <c:v>8661693.1979200002</c:v>
                  </c:pt>
                  <c:pt idx="11">
                    <c:v>8860541.585239999</c:v>
                  </c:pt>
                  <c:pt idx="12">
                    <c:v>9524469.4148800001</c:v>
                  </c:pt>
                  <c:pt idx="13">
                    <c:v>9760077.9502400011</c:v>
                  </c:pt>
                  <c:pt idx="14">
                    <c:v>9978492.7049599998</c:v>
                  </c:pt>
                </c:numCache>
              </c:numRef>
            </c:plus>
            <c:minus>
              <c:numRef>
                <c:f>Ohio!$J$12:$J$26</c:f>
                <c:numCache>
                  <c:formatCode>General</c:formatCode>
                  <c:ptCount val="15"/>
                  <c:pt idx="0">
                    <c:v>6945545.7103200005</c:v>
                  </c:pt>
                  <c:pt idx="1">
                    <c:v>7322753.9556800006</c:v>
                  </c:pt>
                  <c:pt idx="2">
                    <c:v>7311316.1875</c:v>
                  </c:pt>
                  <c:pt idx="3">
                    <c:v>7376328.1205199994</c:v>
                  </c:pt>
                  <c:pt idx="4">
                    <c:v>7470698.9414400002</c:v>
                  </c:pt>
                  <c:pt idx="5">
                    <c:v>7720714.5792800002</c:v>
                  </c:pt>
                  <c:pt idx="6">
                    <c:v>7859891.75868</c:v>
                  </c:pt>
                  <c:pt idx="7">
                    <c:v>7933544.8919999991</c:v>
                  </c:pt>
                  <c:pt idx="8">
                    <c:v>7867525.6635800004</c:v>
                  </c:pt>
                  <c:pt idx="9">
                    <c:v>8276016.0779999997</c:v>
                  </c:pt>
                  <c:pt idx="10">
                    <c:v>8661693.1979200002</c:v>
                  </c:pt>
                  <c:pt idx="11">
                    <c:v>8860541.585239999</c:v>
                  </c:pt>
                  <c:pt idx="12">
                    <c:v>9524469.4148800001</c:v>
                  </c:pt>
                  <c:pt idx="13">
                    <c:v>9760077.9502400011</c:v>
                  </c:pt>
                  <c:pt idx="14">
                    <c:v>9978492.7049599998</c:v>
                  </c:pt>
                </c:numCache>
              </c:numRef>
            </c:minus>
            <c:spPr>
              <a:noFill/>
              <a:ln w="9525" cap="flat" cmpd="sng" algn="ctr">
                <a:solidFill>
                  <a:schemeClr val="tx1">
                    <a:lumMod val="65000"/>
                    <a:lumOff val="35000"/>
                  </a:schemeClr>
                </a:solidFill>
                <a:round/>
              </a:ln>
              <a:effectLst/>
            </c:spPr>
          </c:errBars>
          <c:cat>
            <c:numRef>
              <c:f>Ohio!$A$12:$A$26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Ohio!$E$12:$E$26</c:f>
              <c:numCache>
                <c:formatCode>#,##0</c:formatCode>
                <c:ptCount val="15"/>
                <c:pt idx="0">
                  <c:v>45682358</c:v>
                </c:pt>
                <c:pt idx="1">
                  <c:v>47930056</c:v>
                </c:pt>
                <c:pt idx="2">
                  <c:v>48905125</c:v>
                </c:pt>
                <c:pt idx="3">
                  <c:v>49585427</c:v>
                </c:pt>
                <c:pt idx="4">
                  <c:v>50423184</c:v>
                </c:pt>
                <c:pt idx="5">
                  <c:v>51581471</c:v>
                </c:pt>
                <c:pt idx="6">
                  <c:v>52871598</c:v>
                </c:pt>
                <c:pt idx="7">
                  <c:v>52470535</c:v>
                </c:pt>
                <c:pt idx="8">
                  <c:v>52527211</c:v>
                </c:pt>
                <c:pt idx="9">
                  <c:v>55528825</c:v>
                </c:pt>
                <c:pt idx="10">
                  <c:v>57074942</c:v>
                </c:pt>
                <c:pt idx="11">
                  <c:v>59220302</c:v>
                </c:pt>
                <c:pt idx="12">
                  <c:v>61345288</c:v>
                </c:pt>
                <c:pt idx="13">
                  <c:v>62452508</c:v>
                </c:pt>
                <c:pt idx="14">
                  <c:v>64030369</c:v>
                </c:pt>
              </c:numCache>
            </c:numRef>
          </c:val>
          <c:extLst>
            <c:ext xmlns:c16="http://schemas.microsoft.com/office/drawing/2014/chart" uri="{C3380CC4-5D6E-409C-BE32-E72D297353CC}">
              <c16:uniqueId val="{00000001-8896-45A1-AFD7-27CD13BCE9B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OH-03: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Ohio!$H$6:$H$11</c:f>
                <c:numCache>
                  <c:formatCode>General</c:formatCode>
                  <c:ptCount val="6"/>
                  <c:pt idx="0">
                    <c:v>3585140.1792000001</c:v>
                  </c:pt>
                  <c:pt idx="1">
                    <c:v>3679996.3755999999</c:v>
                  </c:pt>
                  <c:pt idx="2">
                    <c:v>1628134.4948</c:v>
                  </c:pt>
                  <c:pt idx="3">
                    <c:v>2128192.1833199998</c:v>
                  </c:pt>
                  <c:pt idx="4">
                    <c:v>2427531.0609199996</c:v>
                  </c:pt>
                  <c:pt idx="5">
                    <c:v>2853638.5561600002</c:v>
                  </c:pt>
                </c:numCache>
              </c:numRef>
            </c:plus>
            <c:minus>
              <c:numRef>
                <c:f>Ohio!$H$6:$H$11</c:f>
                <c:numCache>
                  <c:formatCode>General</c:formatCode>
                  <c:ptCount val="6"/>
                  <c:pt idx="0">
                    <c:v>3585140.1792000001</c:v>
                  </c:pt>
                  <c:pt idx="1">
                    <c:v>3679996.3755999999</c:v>
                  </c:pt>
                  <c:pt idx="2">
                    <c:v>1628134.4948</c:v>
                  </c:pt>
                  <c:pt idx="3">
                    <c:v>2128192.1833199998</c:v>
                  </c:pt>
                  <c:pt idx="4">
                    <c:v>2427531.0609199996</c:v>
                  </c:pt>
                  <c:pt idx="5">
                    <c:v>2853638.5561600002</c:v>
                  </c:pt>
                </c:numCache>
              </c:numRef>
            </c:minus>
            <c:spPr>
              <a:noFill/>
              <a:ln w="9525" cap="flat" cmpd="sng" algn="ctr">
                <a:solidFill>
                  <a:schemeClr val="tx1">
                    <a:lumMod val="65000"/>
                    <a:lumOff val="35000"/>
                  </a:schemeClr>
                </a:solidFill>
                <a:round/>
              </a:ln>
              <a:effectLst/>
            </c:spPr>
          </c:errBars>
          <c:cat>
            <c:numRef>
              <c:f>Ohio!$A$6:$A$11</c:f>
              <c:numCache>
                <c:formatCode>General</c:formatCode>
                <c:ptCount val="6"/>
                <c:pt idx="0">
                  <c:v>2004</c:v>
                </c:pt>
                <c:pt idx="1">
                  <c:v>2005</c:v>
                </c:pt>
                <c:pt idx="2">
                  <c:v>2006</c:v>
                </c:pt>
                <c:pt idx="3">
                  <c:v>2007</c:v>
                </c:pt>
                <c:pt idx="4">
                  <c:v>2008</c:v>
                </c:pt>
                <c:pt idx="5">
                  <c:v>2009</c:v>
                </c:pt>
              </c:numCache>
            </c:numRef>
          </c:cat>
          <c:val>
            <c:numRef>
              <c:f>Ohio!$C$6:$C$11</c:f>
              <c:numCache>
                <c:formatCode>#,##0</c:formatCode>
                <c:ptCount val="6"/>
                <c:pt idx="0">
                  <c:v>20747339</c:v>
                </c:pt>
                <c:pt idx="1">
                  <c:v>22123340</c:v>
                </c:pt>
                <c:pt idx="2">
                  <c:v>19475293</c:v>
                </c:pt>
                <c:pt idx="3">
                  <c:v>20187746</c:v>
                </c:pt>
                <c:pt idx="4">
                  <c:v>20862247</c:v>
                </c:pt>
                <c:pt idx="5">
                  <c:v>20453258</c:v>
                </c:pt>
              </c:numCache>
            </c:numRef>
          </c:val>
          <c:extLst>
            <c:ext xmlns:c16="http://schemas.microsoft.com/office/drawing/2014/chart" uri="{C3380CC4-5D6E-409C-BE32-E72D297353CC}">
              <c16:uniqueId val="{00000001-872E-49E6-BE5A-E4D278C63A6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OH-08: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Ohio!$H$12:$H$26</c:f>
                <c:numCache>
                  <c:formatCode>General</c:formatCode>
                  <c:ptCount val="15"/>
                  <c:pt idx="0">
                    <c:v>2721266.6112800003</c:v>
                  </c:pt>
                  <c:pt idx="1">
                    <c:v>2695295.2544</c:v>
                  </c:pt>
                  <c:pt idx="2">
                    <c:v>2484780.4508000002</c:v>
                  </c:pt>
                  <c:pt idx="3">
                    <c:v>2620407.7899200004</c:v>
                  </c:pt>
                  <c:pt idx="4">
                    <c:v>2604558.9026800003</c:v>
                  </c:pt>
                  <c:pt idx="5">
                    <c:v>2809249.8895999999</c:v>
                  </c:pt>
                  <c:pt idx="6">
                    <c:v>2972902.6692000004</c:v>
                  </c:pt>
                  <c:pt idx="7">
                    <c:v>3019826.7159999995</c:v>
                  </c:pt>
                  <c:pt idx="8">
                    <c:v>3105387.1408000006</c:v>
                  </c:pt>
                  <c:pt idx="9">
                    <c:v>2112911.1101000002</c:v>
                  </c:pt>
                  <c:pt idx="10">
                    <c:v>1534839.3122999999</c:v>
                  </c:pt>
                  <c:pt idx="11">
                    <c:v>1577950.1707200001</c:v>
                  </c:pt>
                  <c:pt idx="12">
                    <c:v>2025258.4356</c:v>
                  </c:pt>
                  <c:pt idx="13">
                    <c:v>2171238.7577999998</c:v>
                  </c:pt>
                  <c:pt idx="14">
                    <c:v>2183042.05278</c:v>
                  </c:pt>
                </c:numCache>
              </c:numRef>
            </c:plus>
            <c:minus>
              <c:numRef>
                <c:f>Ohio!$H$12:$H$26</c:f>
                <c:numCache>
                  <c:formatCode>General</c:formatCode>
                  <c:ptCount val="15"/>
                  <c:pt idx="0">
                    <c:v>2721266.6112800003</c:v>
                  </c:pt>
                  <c:pt idx="1">
                    <c:v>2695295.2544</c:v>
                  </c:pt>
                  <c:pt idx="2">
                    <c:v>2484780.4508000002</c:v>
                  </c:pt>
                  <c:pt idx="3">
                    <c:v>2620407.7899200004</c:v>
                  </c:pt>
                  <c:pt idx="4">
                    <c:v>2604558.9026800003</c:v>
                  </c:pt>
                  <c:pt idx="5">
                    <c:v>2809249.8895999999</c:v>
                  </c:pt>
                  <c:pt idx="6">
                    <c:v>2972902.6692000004</c:v>
                  </c:pt>
                  <c:pt idx="7">
                    <c:v>3019826.7159999995</c:v>
                  </c:pt>
                  <c:pt idx="8">
                    <c:v>3105387.1408000006</c:v>
                  </c:pt>
                  <c:pt idx="9">
                    <c:v>2112911.1101000002</c:v>
                  </c:pt>
                  <c:pt idx="10">
                    <c:v>1534839.3122999999</c:v>
                  </c:pt>
                  <c:pt idx="11">
                    <c:v>1577950.1707200001</c:v>
                  </c:pt>
                  <c:pt idx="12">
                    <c:v>2025258.4356</c:v>
                  </c:pt>
                  <c:pt idx="13">
                    <c:v>2171238.7577999998</c:v>
                  </c:pt>
                  <c:pt idx="14">
                    <c:v>2183042.05278</c:v>
                  </c:pt>
                </c:numCache>
              </c:numRef>
            </c:minus>
            <c:spPr>
              <a:noFill/>
              <a:ln w="9525" cap="flat" cmpd="sng" algn="ctr">
                <a:solidFill>
                  <a:schemeClr val="tx1">
                    <a:lumMod val="65000"/>
                    <a:lumOff val="35000"/>
                  </a:schemeClr>
                </a:solidFill>
                <a:round/>
              </a:ln>
              <a:effectLst/>
            </c:spPr>
          </c:errBars>
          <c:cat>
            <c:numRef>
              <c:f>Ohio!$A$12:$A$26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Ohio!$C$12:$C$26</c:f>
              <c:numCache>
                <c:formatCode>#,##0</c:formatCode>
                <c:ptCount val="15"/>
                <c:pt idx="0">
                  <c:v>21407069</c:v>
                </c:pt>
                <c:pt idx="1">
                  <c:v>22242080</c:v>
                </c:pt>
                <c:pt idx="2">
                  <c:v>22687915</c:v>
                </c:pt>
                <c:pt idx="3">
                  <c:v>23325688</c:v>
                </c:pt>
                <c:pt idx="4">
                  <c:v>23639126</c:v>
                </c:pt>
                <c:pt idx="5">
                  <c:v>24051797</c:v>
                </c:pt>
                <c:pt idx="6">
                  <c:v>24424110</c:v>
                </c:pt>
                <c:pt idx="7">
                  <c:v>24752678</c:v>
                </c:pt>
                <c:pt idx="8">
                  <c:v>24902864</c:v>
                </c:pt>
                <c:pt idx="9">
                  <c:v>22695071</c:v>
                </c:pt>
                <c:pt idx="10">
                  <c:v>22419505</c:v>
                </c:pt>
                <c:pt idx="11">
                  <c:v>22632676</c:v>
                </c:pt>
                <c:pt idx="12">
                  <c:v>23505785</c:v>
                </c:pt>
                <c:pt idx="13">
                  <c:v>24044726</c:v>
                </c:pt>
                <c:pt idx="14">
                  <c:v>24090069</c:v>
                </c:pt>
              </c:numCache>
            </c:numRef>
          </c:val>
          <c:extLst>
            <c:ext xmlns:c16="http://schemas.microsoft.com/office/drawing/2014/chart" uri="{C3380CC4-5D6E-409C-BE32-E72D297353CC}">
              <c16:uniqueId val="{00000001-B52C-4A5F-92FD-457A2E9DAC7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OK-01: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Oklahoma!$G$7:$G$9</c:f>
                <c:numCache>
                  <c:formatCode>General</c:formatCode>
                  <c:ptCount val="3"/>
                  <c:pt idx="0">
                    <c:v>33636226.819199994</c:v>
                  </c:pt>
                  <c:pt idx="1">
                    <c:v>28405243.929419998</c:v>
                  </c:pt>
                  <c:pt idx="2">
                    <c:v>25185768.824999999</c:v>
                  </c:pt>
                </c:numCache>
              </c:numRef>
            </c:plus>
            <c:minus>
              <c:numRef>
                <c:f>Oklahoma!$G$7:$G$9</c:f>
                <c:numCache>
                  <c:formatCode>General</c:formatCode>
                  <c:ptCount val="3"/>
                  <c:pt idx="0">
                    <c:v>33636226.819199994</c:v>
                  </c:pt>
                  <c:pt idx="1">
                    <c:v>28405243.929419998</c:v>
                  </c:pt>
                  <c:pt idx="2">
                    <c:v>25185768.824999999</c:v>
                  </c:pt>
                </c:numCache>
              </c:numRef>
            </c:minus>
            <c:spPr>
              <a:noFill/>
              <a:ln w="9525" cap="flat" cmpd="sng" algn="ctr">
                <a:solidFill>
                  <a:schemeClr val="tx1">
                    <a:lumMod val="65000"/>
                    <a:lumOff val="35000"/>
                  </a:schemeClr>
                </a:solidFill>
                <a:round/>
              </a:ln>
              <a:effectLst/>
            </c:spPr>
          </c:errBars>
          <c:cat>
            <c:numRef>
              <c:f>Oklahoma!$A$7:$A$9</c:f>
              <c:numCache>
                <c:formatCode>General</c:formatCode>
                <c:ptCount val="3"/>
                <c:pt idx="0">
                  <c:v>2010</c:v>
                </c:pt>
                <c:pt idx="1">
                  <c:v>2011</c:v>
                </c:pt>
                <c:pt idx="2">
                  <c:v>2012</c:v>
                </c:pt>
              </c:numCache>
            </c:numRef>
          </c:cat>
          <c:val>
            <c:numRef>
              <c:f>Oklahoma!$B$7:$B$9</c:f>
              <c:numCache>
                <c:formatCode>#,##0</c:formatCode>
                <c:ptCount val="3"/>
                <c:pt idx="0">
                  <c:v>719953485</c:v>
                </c:pt>
                <c:pt idx="1">
                  <c:v>720579501</c:v>
                </c:pt>
                <c:pt idx="2">
                  <c:v>719593395</c:v>
                </c:pt>
              </c:numCache>
            </c:numRef>
          </c:val>
          <c:extLst>
            <c:ext xmlns:c16="http://schemas.microsoft.com/office/drawing/2014/chart" uri="{C3380CC4-5D6E-409C-BE32-E72D297353CC}">
              <c16:uniqueId val="{00000001-82D8-4D67-A3C1-433C6AA672B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OK-02: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Oklahoma!$K$7:$K$9</c:f>
                <c:numCache>
                  <c:formatCode>General</c:formatCode>
                  <c:ptCount val="3"/>
                  <c:pt idx="0">
                    <c:v>34278849.828720003</c:v>
                  </c:pt>
                  <c:pt idx="1">
                    <c:v>28873341.6006</c:v>
                  </c:pt>
                  <c:pt idx="2">
                    <c:v>25819079.159039997</c:v>
                  </c:pt>
                </c:numCache>
              </c:numRef>
            </c:plus>
            <c:minus>
              <c:numRef>
                <c:f>Oklahoma!$K$7:$K$9</c:f>
                <c:numCache>
                  <c:formatCode>General</c:formatCode>
                  <c:ptCount val="3"/>
                  <c:pt idx="0">
                    <c:v>34278849.828720003</c:v>
                  </c:pt>
                  <c:pt idx="1">
                    <c:v>28873341.6006</c:v>
                  </c:pt>
                  <c:pt idx="2">
                    <c:v>25819079.159039997</c:v>
                  </c:pt>
                </c:numCache>
              </c:numRef>
            </c:minus>
            <c:spPr>
              <a:noFill/>
              <a:ln w="9525" cap="flat" cmpd="sng" algn="ctr">
                <a:solidFill>
                  <a:schemeClr val="tx1">
                    <a:lumMod val="65000"/>
                    <a:lumOff val="35000"/>
                  </a:schemeClr>
                </a:solidFill>
                <a:round/>
              </a:ln>
              <a:effectLst/>
            </c:spPr>
          </c:errBars>
          <c:cat>
            <c:numRef>
              <c:f>Oklahoma!$A$7:$A$9</c:f>
              <c:numCache>
                <c:formatCode>General</c:formatCode>
                <c:ptCount val="3"/>
                <c:pt idx="0">
                  <c:v>2010</c:v>
                </c:pt>
                <c:pt idx="1">
                  <c:v>2011</c:v>
                </c:pt>
                <c:pt idx="2">
                  <c:v>2012</c:v>
                </c:pt>
              </c:numCache>
            </c:numRef>
          </c:cat>
          <c:val>
            <c:numRef>
              <c:f>Oklahoma!$F$7:$F$9</c:f>
              <c:numCache>
                <c:formatCode>#,##0</c:formatCode>
                <c:ptCount val="3"/>
                <c:pt idx="0">
                  <c:v>650205801</c:v>
                </c:pt>
                <c:pt idx="1">
                  <c:v>648547655</c:v>
                </c:pt>
                <c:pt idx="2">
                  <c:v>648069256</c:v>
                </c:pt>
              </c:numCache>
            </c:numRef>
          </c:val>
          <c:extLst>
            <c:ext xmlns:c16="http://schemas.microsoft.com/office/drawing/2014/chart" uri="{C3380CC4-5D6E-409C-BE32-E72D297353CC}">
              <c16:uniqueId val="{00000001-34AB-41D0-ABEB-847A86EA728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OK-06: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Oklahoma!$G$10:$G$20</c:f>
                <c:numCache>
                  <c:formatCode>General</c:formatCode>
                  <c:ptCount val="11"/>
                  <c:pt idx="0">
                    <c:v>22741584.09894</c:v>
                  </c:pt>
                  <c:pt idx="1">
                    <c:v>18869928.44568</c:v>
                  </c:pt>
                  <c:pt idx="2">
                    <c:v>17865131.5568</c:v>
                  </c:pt>
                  <c:pt idx="3">
                    <c:v>17014392.830460001</c:v>
                  </c:pt>
                  <c:pt idx="4">
                    <c:v>16203871.353599999</c:v>
                  </c:pt>
                  <c:pt idx="5">
                    <c:v>15658155.581759999</c:v>
                  </c:pt>
                  <c:pt idx="6">
                    <c:v>15783185.77932</c:v>
                  </c:pt>
                  <c:pt idx="7">
                    <c:v>15980973.433679998</c:v>
                  </c:pt>
                  <c:pt idx="8">
                    <c:v>15951513.925540002</c:v>
                  </c:pt>
                  <c:pt idx="9">
                    <c:v>16037790.07302</c:v>
                  </c:pt>
                  <c:pt idx="10">
                    <c:v>16236723.7896</c:v>
                  </c:pt>
                </c:numCache>
              </c:numRef>
            </c:plus>
            <c:minus>
              <c:numRef>
                <c:f>Oklahoma!$G$10:$G$20</c:f>
                <c:numCache>
                  <c:formatCode>General</c:formatCode>
                  <c:ptCount val="11"/>
                  <c:pt idx="0">
                    <c:v>22741584.09894</c:v>
                  </c:pt>
                  <c:pt idx="1">
                    <c:v>18869928.44568</c:v>
                  </c:pt>
                  <c:pt idx="2">
                    <c:v>17865131.5568</c:v>
                  </c:pt>
                  <c:pt idx="3">
                    <c:v>17014392.830460001</c:v>
                  </c:pt>
                  <c:pt idx="4">
                    <c:v>16203871.353599999</c:v>
                  </c:pt>
                  <c:pt idx="5">
                    <c:v>15658155.581759999</c:v>
                  </c:pt>
                  <c:pt idx="6">
                    <c:v>15783185.77932</c:v>
                  </c:pt>
                  <c:pt idx="7">
                    <c:v>15980973.433679998</c:v>
                  </c:pt>
                  <c:pt idx="8">
                    <c:v>15951513.925540002</c:v>
                  </c:pt>
                  <c:pt idx="9">
                    <c:v>16037790.07302</c:v>
                  </c:pt>
                  <c:pt idx="10">
                    <c:v>16236723.7896</c:v>
                  </c:pt>
                </c:numCache>
              </c:numRef>
            </c:minus>
            <c:spPr>
              <a:noFill/>
              <a:ln w="9525" cap="flat" cmpd="sng" algn="ctr">
                <a:solidFill>
                  <a:schemeClr val="tx1">
                    <a:lumMod val="65000"/>
                    <a:lumOff val="35000"/>
                  </a:schemeClr>
                </a:solidFill>
                <a:round/>
              </a:ln>
              <a:effectLst/>
            </c:spPr>
          </c:errBars>
          <c:cat>
            <c:numRef>
              <c:f>Oklahoma!$A$10:$A$20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Oklahoma!$B$10:$B$20</c:f>
              <c:numCache>
                <c:formatCode>#,##0</c:formatCode>
                <c:ptCount val="11"/>
                <c:pt idx="0">
                  <c:v>705821977</c:v>
                </c:pt>
                <c:pt idx="1">
                  <c:v>699404316</c:v>
                </c:pt>
                <c:pt idx="2">
                  <c:v>700044340</c:v>
                </c:pt>
                <c:pt idx="3">
                  <c:v>697883217</c:v>
                </c:pt>
                <c:pt idx="4">
                  <c:v>691291440</c:v>
                </c:pt>
                <c:pt idx="5">
                  <c:v>689179383</c:v>
                </c:pt>
                <c:pt idx="6">
                  <c:v>688620671</c:v>
                </c:pt>
                <c:pt idx="7">
                  <c:v>686467931</c:v>
                </c:pt>
                <c:pt idx="8">
                  <c:v>681106487</c:v>
                </c:pt>
                <c:pt idx="9">
                  <c:v>680143769</c:v>
                </c:pt>
                <c:pt idx="10">
                  <c:v>684516180</c:v>
                </c:pt>
              </c:numCache>
            </c:numRef>
          </c:val>
          <c:extLst>
            <c:ext xmlns:c16="http://schemas.microsoft.com/office/drawing/2014/chart" uri="{C3380CC4-5D6E-409C-BE32-E72D297353CC}">
              <c16:uniqueId val="{00000001-577A-4470-A651-590511074B6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California!$K$9:$K$12</c:f>
                <c:numCache>
                  <c:formatCode>General</c:formatCode>
                  <c:ptCount val="4"/>
                  <c:pt idx="0">
                    <c:v>26271355.852799997</c:v>
                  </c:pt>
                  <c:pt idx="1">
                    <c:v>26295844.930559997</c:v>
                  </c:pt>
                  <c:pt idx="2">
                    <c:v>26339679.498239998</c:v>
                  </c:pt>
                  <c:pt idx="3">
                    <c:v>26361069.832999997</c:v>
                  </c:pt>
                </c:numCache>
              </c:numRef>
            </c:plus>
            <c:minus>
              <c:numRef>
                <c:f>California!$K$9:$K$12</c:f>
                <c:numCache>
                  <c:formatCode>General</c:formatCode>
                  <c:ptCount val="4"/>
                  <c:pt idx="0">
                    <c:v>26271355.852799997</c:v>
                  </c:pt>
                  <c:pt idx="1">
                    <c:v>26295844.930559997</c:v>
                  </c:pt>
                  <c:pt idx="2">
                    <c:v>26339679.498239998</c:v>
                  </c:pt>
                  <c:pt idx="3">
                    <c:v>26361069.832999997</c:v>
                  </c:pt>
                </c:numCache>
              </c:numRef>
            </c:minus>
            <c:spPr>
              <a:noFill/>
              <a:ln w="9525" cap="flat" cmpd="sng" algn="ctr">
                <a:solidFill>
                  <a:schemeClr val="tx1">
                    <a:lumMod val="65000"/>
                    <a:lumOff val="35000"/>
                  </a:schemeClr>
                </a:solidFill>
                <a:round/>
              </a:ln>
              <a:effectLst/>
            </c:spPr>
          </c:errBars>
          <c:cat>
            <c:numRef>
              <c:f>California!$A$9:$A$12</c:f>
              <c:numCache>
                <c:formatCode>General</c:formatCode>
                <c:ptCount val="4"/>
                <c:pt idx="0">
                  <c:v>2018</c:v>
                </c:pt>
                <c:pt idx="1">
                  <c:v>2019</c:v>
                </c:pt>
                <c:pt idx="2">
                  <c:v>2020</c:v>
                </c:pt>
                <c:pt idx="3">
                  <c:v>2021</c:v>
                </c:pt>
              </c:numCache>
            </c:numRef>
          </c:cat>
          <c:val>
            <c:numRef>
              <c:f>California!$F$9:$F$12</c:f>
              <c:numCache>
                <c:formatCode>#,##0</c:formatCode>
                <c:ptCount val="4"/>
                <c:pt idx="0">
                  <c:v>1140249820</c:v>
                </c:pt>
                <c:pt idx="1">
                  <c:v>1141312714</c:v>
                </c:pt>
                <c:pt idx="2">
                  <c:v>1143215256</c:v>
                </c:pt>
                <c:pt idx="3">
                  <c:v>1146133471</c:v>
                </c:pt>
              </c:numCache>
            </c:numRef>
          </c:val>
          <c:extLst>
            <c:ext xmlns:c16="http://schemas.microsoft.com/office/drawing/2014/chart" uri="{C3380CC4-5D6E-409C-BE32-E72D297353CC}">
              <c16:uniqueId val="{00000001-90F6-48CA-87BF-631B2A5ED6E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OK-07: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Oklahoma!$K$10:$K$20</c:f>
                <c:numCache>
                  <c:formatCode>General</c:formatCode>
                  <c:ptCount val="11"/>
                  <c:pt idx="0">
                    <c:v>23340630.3596</c:v>
                  </c:pt>
                  <c:pt idx="1">
                    <c:v>19685345.447760001</c:v>
                  </c:pt>
                  <c:pt idx="2">
                    <c:v>18538627.257959999</c:v>
                  </c:pt>
                  <c:pt idx="3">
                    <c:v>17811278.966360003</c:v>
                  </c:pt>
                  <c:pt idx="4">
                    <c:v>17019810.2784</c:v>
                  </c:pt>
                  <c:pt idx="5">
                    <c:v>16428516.283760002</c:v>
                  </c:pt>
                  <c:pt idx="6">
                    <c:v>16581889.970100001</c:v>
                  </c:pt>
                  <c:pt idx="7">
                    <c:v>16728615.2456</c:v>
                  </c:pt>
                  <c:pt idx="8">
                    <c:v>16720205.62428</c:v>
                  </c:pt>
                  <c:pt idx="9">
                    <c:v>16832204.432399999</c:v>
                  </c:pt>
                  <c:pt idx="10">
                    <c:v>16986267.572700001</c:v>
                  </c:pt>
                </c:numCache>
              </c:numRef>
            </c:plus>
            <c:minus>
              <c:numRef>
                <c:f>Oklahoma!$K$10:$K$20</c:f>
                <c:numCache>
                  <c:formatCode>General</c:formatCode>
                  <c:ptCount val="11"/>
                  <c:pt idx="0">
                    <c:v>23340630.3596</c:v>
                  </c:pt>
                  <c:pt idx="1">
                    <c:v>19685345.447760001</c:v>
                  </c:pt>
                  <c:pt idx="2">
                    <c:v>18538627.257959999</c:v>
                  </c:pt>
                  <c:pt idx="3">
                    <c:v>17811278.966360003</c:v>
                  </c:pt>
                  <c:pt idx="4">
                    <c:v>17019810.2784</c:v>
                  </c:pt>
                  <c:pt idx="5">
                    <c:v>16428516.283760002</c:v>
                  </c:pt>
                  <c:pt idx="6">
                    <c:v>16581889.970100001</c:v>
                  </c:pt>
                  <c:pt idx="7">
                    <c:v>16728615.2456</c:v>
                  </c:pt>
                  <c:pt idx="8">
                    <c:v>16720205.62428</c:v>
                  </c:pt>
                  <c:pt idx="9">
                    <c:v>16832204.432399999</c:v>
                  </c:pt>
                  <c:pt idx="10">
                    <c:v>16986267.572700001</c:v>
                  </c:pt>
                </c:numCache>
              </c:numRef>
            </c:minus>
            <c:spPr>
              <a:noFill/>
              <a:ln w="9525" cap="flat" cmpd="sng" algn="ctr">
                <a:solidFill>
                  <a:schemeClr val="tx1">
                    <a:lumMod val="65000"/>
                    <a:lumOff val="35000"/>
                  </a:schemeClr>
                </a:solidFill>
                <a:round/>
              </a:ln>
              <a:effectLst/>
            </c:spPr>
          </c:errBars>
          <c:cat>
            <c:numRef>
              <c:f>Oklahoma!$A$10:$A$20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Oklahoma!$F$10:$F$20</c:f>
              <c:numCache>
                <c:formatCode>#,##0</c:formatCode>
                <c:ptCount val="11"/>
                <c:pt idx="0">
                  <c:v>631169020</c:v>
                </c:pt>
                <c:pt idx="1">
                  <c:v>624139044</c:v>
                </c:pt>
                <c:pt idx="2">
                  <c:v>625038006</c:v>
                </c:pt>
                <c:pt idx="3">
                  <c:v>618876962</c:v>
                </c:pt>
                <c:pt idx="4">
                  <c:v>611343760</c:v>
                </c:pt>
                <c:pt idx="5">
                  <c:v>609366331</c:v>
                </c:pt>
                <c:pt idx="6">
                  <c:v>607395237</c:v>
                </c:pt>
                <c:pt idx="7">
                  <c:v>603921128</c:v>
                </c:pt>
                <c:pt idx="8">
                  <c:v>598004493</c:v>
                </c:pt>
                <c:pt idx="9">
                  <c:v>596886682</c:v>
                </c:pt>
                <c:pt idx="10">
                  <c:v>600221469</c:v>
                </c:pt>
              </c:numCache>
            </c:numRef>
          </c:val>
          <c:extLst>
            <c:ext xmlns:c16="http://schemas.microsoft.com/office/drawing/2014/chart" uri="{C3380CC4-5D6E-409C-BE32-E72D297353CC}">
              <c16:uniqueId val="{00000001-520C-4C28-8E95-F71285452CB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OK-04: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dPt>
            <c:idx val="0"/>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1-7C6F-4F8A-9BBA-C07A8596A78A}"/>
              </c:ext>
            </c:extLst>
          </c:dPt>
          <c:trendline>
            <c:spPr>
              <a:ln w="19050" cap="rnd">
                <a:solidFill>
                  <a:srgbClr val="FF0000"/>
                </a:solidFill>
                <a:prstDash val="sysDot"/>
              </a:ln>
              <a:effectLst/>
            </c:spPr>
            <c:trendlineType val="linear"/>
            <c:dispRSqr val="0"/>
            <c:dispEq val="0"/>
          </c:trendline>
          <c:errBars>
            <c:errBarType val="both"/>
            <c:errValType val="cust"/>
            <c:noEndCap val="0"/>
            <c:plus>
              <c:numRef>
                <c:f>Oklahoma!$I$7:$I$9</c:f>
                <c:numCache>
                  <c:formatCode>General</c:formatCode>
                  <c:ptCount val="3"/>
                  <c:pt idx="0">
                    <c:v>8739353.8099199999</c:v>
                  </c:pt>
                  <c:pt idx="1">
                    <c:v>8682687.1164200008</c:v>
                  </c:pt>
                  <c:pt idx="2">
                    <c:v>7797930.5221599992</c:v>
                  </c:pt>
                </c:numCache>
              </c:numRef>
            </c:plus>
            <c:minus>
              <c:numRef>
                <c:f>Oklahoma!$I$7:$I$9</c:f>
                <c:numCache>
                  <c:formatCode>General</c:formatCode>
                  <c:ptCount val="3"/>
                  <c:pt idx="0">
                    <c:v>8739353.8099199999</c:v>
                  </c:pt>
                  <c:pt idx="1">
                    <c:v>8682687.1164200008</c:v>
                  </c:pt>
                  <c:pt idx="2">
                    <c:v>7797930.5221599992</c:v>
                  </c:pt>
                </c:numCache>
              </c:numRef>
            </c:minus>
            <c:spPr>
              <a:noFill/>
              <a:ln w="9525" cap="flat" cmpd="sng" algn="ctr">
                <a:solidFill>
                  <a:schemeClr val="tx1">
                    <a:lumMod val="65000"/>
                    <a:lumOff val="35000"/>
                  </a:schemeClr>
                </a:solidFill>
                <a:round/>
              </a:ln>
              <a:effectLst/>
            </c:spPr>
          </c:errBars>
          <c:cat>
            <c:numRef>
              <c:f>Oklahoma!$A$7:$A$9</c:f>
              <c:numCache>
                <c:formatCode>General</c:formatCode>
                <c:ptCount val="3"/>
                <c:pt idx="0">
                  <c:v>2010</c:v>
                </c:pt>
                <c:pt idx="1">
                  <c:v>2011</c:v>
                </c:pt>
                <c:pt idx="2">
                  <c:v>2012</c:v>
                </c:pt>
              </c:numCache>
            </c:numRef>
          </c:cat>
          <c:val>
            <c:numRef>
              <c:f>Oklahoma!$D$7:$D$9</c:f>
              <c:numCache>
                <c:formatCode>#,##0</c:formatCode>
                <c:ptCount val="3"/>
                <c:pt idx="0">
                  <c:v>26667136</c:v>
                </c:pt>
                <c:pt idx="1">
                  <c:v>27271459</c:v>
                </c:pt>
                <c:pt idx="2">
                  <c:v>26408597</c:v>
                </c:pt>
              </c:numCache>
            </c:numRef>
          </c:val>
          <c:extLst>
            <c:ext xmlns:c16="http://schemas.microsoft.com/office/drawing/2014/chart" uri="{C3380CC4-5D6E-409C-BE32-E72D297353CC}">
              <c16:uniqueId val="{00000001-10B2-4922-9504-3DB1F9990C0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OK-09: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Oklahoma!$I$10:$I$20</c:f>
                <c:numCache>
                  <c:formatCode>General</c:formatCode>
                  <c:ptCount val="11"/>
                  <c:pt idx="0">
                    <c:v>7793300.7609599996</c:v>
                  </c:pt>
                  <c:pt idx="1">
                    <c:v>7277535.1677600006</c:v>
                  </c:pt>
                  <c:pt idx="2">
                    <c:v>6966152.89604</c:v>
                  </c:pt>
                  <c:pt idx="3">
                    <c:v>7013736.5986800008</c:v>
                  </c:pt>
                  <c:pt idx="4">
                    <c:v>6940529.8926599994</c:v>
                  </c:pt>
                  <c:pt idx="5">
                    <c:v>6687911.0054400004</c:v>
                  </c:pt>
                  <c:pt idx="6">
                    <c:v>6690246.7620799998</c:v>
                  </c:pt>
                  <c:pt idx="7">
                    <c:v>6790685.6678400002</c:v>
                  </c:pt>
                  <c:pt idx="8">
                    <c:v>6817441.0886399997</c:v>
                  </c:pt>
                  <c:pt idx="9">
                    <c:v>6626939.3338200012</c:v>
                  </c:pt>
                  <c:pt idx="10">
                    <c:v>6691282.3435199996</c:v>
                  </c:pt>
                </c:numCache>
              </c:numRef>
            </c:plus>
            <c:minus>
              <c:numRef>
                <c:f>Oklahoma!$I$10:$I$20</c:f>
                <c:numCache>
                  <c:formatCode>General</c:formatCode>
                  <c:ptCount val="11"/>
                  <c:pt idx="0">
                    <c:v>7793300.7609599996</c:v>
                  </c:pt>
                  <c:pt idx="1">
                    <c:v>7277535.1677600006</c:v>
                  </c:pt>
                  <c:pt idx="2">
                    <c:v>6966152.89604</c:v>
                  </c:pt>
                  <c:pt idx="3">
                    <c:v>7013736.5986800008</c:v>
                  </c:pt>
                  <c:pt idx="4">
                    <c:v>6940529.8926599994</c:v>
                  </c:pt>
                  <c:pt idx="5">
                    <c:v>6687911.0054400004</c:v>
                  </c:pt>
                  <c:pt idx="6">
                    <c:v>6690246.7620799998</c:v>
                  </c:pt>
                  <c:pt idx="7">
                    <c:v>6790685.6678400002</c:v>
                  </c:pt>
                  <c:pt idx="8">
                    <c:v>6817441.0886399997</c:v>
                  </c:pt>
                  <c:pt idx="9">
                    <c:v>6626939.3338200012</c:v>
                  </c:pt>
                  <c:pt idx="10">
                    <c:v>6691282.3435199996</c:v>
                  </c:pt>
                </c:numCache>
              </c:numRef>
            </c:minus>
            <c:spPr>
              <a:noFill/>
              <a:ln w="9525" cap="flat" cmpd="sng" algn="ctr">
                <a:solidFill>
                  <a:schemeClr val="tx1">
                    <a:lumMod val="65000"/>
                    <a:lumOff val="35000"/>
                  </a:schemeClr>
                </a:solidFill>
                <a:round/>
              </a:ln>
              <a:effectLst/>
            </c:spPr>
          </c:errBars>
          <c:cat>
            <c:numRef>
              <c:f>Oklahoma!$A$10:$A$20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Oklahoma!$D$10:$D$20</c:f>
              <c:numCache>
                <c:formatCode>#,##0</c:formatCode>
                <c:ptCount val="11"/>
                <c:pt idx="0">
                  <c:v>28384691</c:v>
                </c:pt>
                <c:pt idx="1">
                  <c:v>27361212</c:v>
                </c:pt>
                <c:pt idx="2">
                  <c:v>26449058</c:v>
                </c:pt>
                <c:pt idx="3">
                  <c:v>27661053</c:v>
                </c:pt>
                <c:pt idx="4">
                  <c:v>27653717</c:v>
                </c:pt>
                <c:pt idx="5">
                  <c:v>26820304</c:v>
                </c:pt>
                <c:pt idx="6">
                  <c:v>27121156</c:v>
                </c:pt>
                <c:pt idx="7">
                  <c:v>27430464</c:v>
                </c:pt>
                <c:pt idx="8">
                  <c:v>27776406</c:v>
                </c:pt>
                <c:pt idx="9">
                  <c:v>27144013</c:v>
                </c:pt>
                <c:pt idx="10">
                  <c:v>27439032</c:v>
                </c:pt>
              </c:numCache>
            </c:numRef>
          </c:val>
          <c:extLst>
            <c:ext xmlns:c16="http://schemas.microsoft.com/office/drawing/2014/chart" uri="{C3380CC4-5D6E-409C-BE32-E72D297353CC}">
              <c16:uniqueId val="{00000001-211B-4895-9ED8-AD602E21CE9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OK-05: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2">
                <a:lumMod val="9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Oklahoma!$J$7:$J$9</c:f>
                <c:numCache>
                  <c:formatCode>General</c:formatCode>
                  <c:ptCount val="3"/>
                  <c:pt idx="0">
                    <c:v>10694744.89212</c:v>
                  </c:pt>
                  <c:pt idx="1">
                    <c:v>9187593.1667199992</c:v>
                  </c:pt>
                  <c:pt idx="2">
                    <c:v>8015637.1122000003</c:v>
                  </c:pt>
                </c:numCache>
              </c:numRef>
            </c:plus>
            <c:minus>
              <c:numRef>
                <c:f>Oklahoma!$J$7:$J$9</c:f>
                <c:numCache>
                  <c:formatCode>General</c:formatCode>
                  <c:ptCount val="3"/>
                  <c:pt idx="0">
                    <c:v>10694744.89212</c:v>
                  </c:pt>
                  <c:pt idx="1">
                    <c:v>9187593.1667199992</c:v>
                  </c:pt>
                  <c:pt idx="2">
                    <c:v>8015637.1122000003</c:v>
                  </c:pt>
                </c:numCache>
              </c:numRef>
            </c:minus>
            <c:spPr>
              <a:noFill/>
              <a:ln w="9525" cap="flat" cmpd="sng" algn="ctr">
                <a:solidFill>
                  <a:schemeClr val="tx1">
                    <a:lumMod val="65000"/>
                    <a:lumOff val="35000"/>
                  </a:schemeClr>
                </a:solidFill>
                <a:round/>
              </a:ln>
              <a:effectLst/>
            </c:spPr>
          </c:errBars>
          <c:cat>
            <c:numRef>
              <c:f>Oklahoma!$A$7:$A$9</c:f>
              <c:numCache>
                <c:formatCode>General</c:formatCode>
                <c:ptCount val="3"/>
                <c:pt idx="0">
                  <c:v>2010</c:v>
                </c:pt>
                <c:pt idx="1">
                  <c:v>2011</c:v>
                </c:pt>
                <c:pt idx="2">
                  <c:v>2012</c:v>
                </c:pt>
              </c:numCache>
            </c:numRef>
          </c:cat>
          <c:val>
            <c:numRef>
              <c:f>Oklahoma!$E$7:$E$9</c:f>
              <c:numCache>
                <c:formatCode>#,##0</c:formatCode>
                <c:ptCount val="3"/>
                <c:pt idx="0">
                  <c:v>23583719</c:v>
                </c:pt>
                <c:pt idx="1">
                  <c:v>25374484</c:v>
                </c:pt>
                <c:pt idx="2">
                  <c:v>25258830</c:v>
                </c:pt>
              </c:numCache>
            </c:numRef>
          </c:val>
          <c:extLst>
            <c:ext xmlns:c16="http://schemas.microsoft.com/office/drawing/2014/chart" uri="{C3380CC4-5D6E-409C-BE32-E72D297353CC}">
              <c16:uniqueId val="{00000001-1C0C-45EA-8B2F-8CB03DCCEB5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OK-10: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Oklahoma!$J$10:$J$20</c:f>
                <c:numCache>
                  <c:formatCode>General</c:formatCode>
                  <c:ptCount val="11"/>
                  <c:pt idx="0">
                    <c:v>7581164.2028799998</c:v>
                  </c:pt>
                  <c:pt idx="1">
                    <c:v>6876160.4403000008</c:v>
                  </c:pt>
                  <c:pt idx="2">
                    <c:v>6469749.4432200007</c:v>
                  </c:pt>
                  <c:pt idx="3">
                    <c:v>6609320.2212799992</c:v>
                  </c:pt>
                  <c:pt idx="4">
                    <c:v>6505001.5519399997</c:v>
                  </c:pt>
                  <c:pt idx="5">
                    <c:v>6316863.6975600002</c:v>
                  </c:pt>
                  <c:pt idx="6">
                    <c:v>6383149.3164799996</c:v>
                  </c:pt>
                  <c:pt idx="7">
                    <c:v>6475399.5651600007</c:v>
                  </c:pt>
                  <c:pt idx="8">
                    <c:v>6491920.6569400001</c:v>
                  </c:pt>
                  <c:pt idx="9">
                    <c:v>6550382.5766599998</c:v>
                  </c:pt>
                  <c:pt idx="10">
                    <c:v>6607949.1192000005</c:v>
                  </c:pt>
                </c:numCache>
              </c:numRef>
            </c:plus>
            <c:minus>
              <c:numRef>
                <c:f>Oklahoma!$J$10:$J$20</c:f>
                <c:numCache>
                  <c:formatCode>General</c:formatCode>
                  <c:ptCount val="11"/>
                  <c:pt idx="0">
                    <c:v>7581164.2028799998</c:v>
                  </c:pt>
                  <c:pt idx="1">
                    <c:v>6876160.4403000008</c:v>
                  </c:pt>
                  <c:pt idx="2">
                    <c:v>6469749.4432200007</c:v>
                  </c:pt>
                  <c:pt idx="3">
                    <c:v>6609320.2212799992</c:v>
                  </c:pt>
                  <c:pt idx="4">
                    <c:v>6505001.5519399997</c:v>
                  </c:pt>
                  <c:pt idx="5">
                    <c:v>6316863.6975600002</c:v>
                  </c:pt>
                  <c:pt idx="6">
                    <c:v>6383149.3164799996</c:v>
                  </c:pt>
                  <c:pt idx="7">
                    <c:v>6475399.5651600007</c:v>
                  </c:pt>
                  <c:pt idx="8">
                    <c:v>6491920.6569400001</c:v>
                  </c:pt>
                  <c:pt idx="9">
                    <c:v>6550382.5766599998</c:v>
                  </c:pt>
                  <c:pt idx="10">
                    <c:v>6607949.1192000005</c:v>
                  </c:pt>
                </c:numCache>
              </c:numRef>
            </c:minus>
            <c:spPr>
              <a:noFill/>
              <a:ln w="9525" cap="flat" cmpd="sng" algn="ctr">
                <a:solidFill>
                  <a:schemeClr val="tx1">
                    <a:lumMod val="65000"/>
                    <a:lumOff val="35000"/>
                  </a:schemeClr>
                </a:solidFill>
                <a:round/>
              </a:ln>
              <a:effectLst/>
            </c:spPr>
          </c:errBars>
          <c:cat>
            <c:numRef>
              <c:f>Oklahoma!$A$10:$A$20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Oklahoma!$E$10:$E$20</c:f>
              <c:numCache>
                <c:formatCode>#,##0</c:formatCode>
                <c:ptCount val="11"/>
                <c:pt idx="0">
                  <c:v>26349104</c:v>
                </c:pt>
                <c:pt idx="1">
                  <c:v>24336945</c:v>
                </c:pt>
                <c:pt idx="2">
                  <c:v>24489929</c:v>
                </c:pt>
                <c:pt idx="3">
                  <c:v>27338353</c:v>
                </c:pt>
                <c:pt idx="4">
                  <c:v>28304767</c:v>
                </c:pt>
                <c:pt idx="5">
                  <c:v>28549506</c:v>
                </c:pt>
                <c:pt idx="6">
                  <c:v>28867354</c:v>
                </c:pt>
                <c:pt idx="7">
                  <c:v>29679162</c:v>
                </c:pt>
                <c:pt idx="8">
                  <c:v>29581339</c:v>
                </c:pt>
                <c:pt idx="9">
                  <c:v>30022837</c:v>
                </c:pt>
                <c:pt idx="10">
                  <c:v>30437352</c:v>
                </c:pt>
              </c:numCache>
            </c:numRef>
          </c:val>
          <c:extLst>
            <c:ext xmlns:c16="http://schemas.microsoft.com/office/drawing/2014/chart" uri="{C3380CC4-5D6E-409C-BE32-E72D297353CC}">
              <c16:uniqueId val="{00000001-6B22-415C-A2F4-63D12F917F9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OK-03: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Oklahoma!$H$7:$H$9</c:f>
                <c:numCache>
                  <c:formatCode>General</c:formatCode>
                  <c:ptCount val="3"/>
                  <c:pt idx="0">
                    <c:v>6152419.3592400001</c:v>
                  </c:pt>
                  <c:pt idx="1">
                    <c:v>5864235.96</c:v>
                  </c:pt>
                  <c:pt idx="2">
                    <c:v>5796968.5012800004</c:v>
                  </c:pt>
                </c:numCache>
              </c:numRef>
            </c:plus>
            <c:minus>
              <c:numRef>
                <c:f>Oklahoma!$H$7:$H$9</c:f>
                <c:numCache>
                  <c:formatCode>General</c:formatCode>
                  <c:ptCount val="3"/>
                  <c:pt idx="0">
                    <c:v>6152419.3592400001</c:v>
                  </c:pt>
                  <c:pt idx="1">
                    <c:v>5864235.96</c:v>
                  </c:pt>
                  <c:pt idx="2">
                    <c:v>5796968.5012800004</c:v>
                  </c:pt>
                </c:numCache>
              </c:numRef>
            </c:minus>
            <c:spPr>
              <a:noFill/>
              <a:ln w="9525" cap="flat" cmpd="sng" algn="ctr">
                <a:solidFill>
                  <a:schemeClr val="tx1">
                    <a:lumMod val="65000"/>
                    <a:lumOff val="35000"/>
                  </a:schemeClr>
                </a:solidFill>
                <a:round/>
              </a:ln>
              <a:effectLst/>
            </c:spPr>
          </c:errBars>
          <c:cat>
            <c:numRef>
              <c:f>Oklahoma!$A$7:$A$9</c:f>
              <c:numCache>
                <c:formatCode>General</c:formatCode>
                <c:ptCount val="3"/>
                <c:pt idx="0">
                  <c:v>2010</c:v>
                </c:pt>
                <c:pt idx="1">
                  <c:v>2011</c:v>
                </c:pt>
                <c:pt idx="2">
                  <c:v>2012</c:v>
                </c:pt>
              </c:numCache>
            </c:numRef>
          </c:cat>
          <c:val>
            <c:numRef>
              <c:f>Oklahoma!$C$7:$C$9</c:f>
              <c:numCache>
                <c:formatCode>#,##0</c:formatCode>
                <c:ptCount val="3"/>
                <c:pt idx="0">
                  <c:v>19496829</c:v>
                </c:pt>
                <c:pt idx="1">
                  <c:v>19385904</c:v>
                </c:pt>
                <c:pt idx="2">
                  <c:v>19856712</c:v>
                </c:pt>
              </c:numCache>
            </c:numRef>
          </c:val>
          <c:extLst>
            <c:ext xmlns:c16="http://schemas.microsoft.com/office/drawing/2014/chart" uri="{C3380CC4-5D6E-409C-BE32-E72D297353CC}">
              <c16:uniqueId val="{00000001-33D7-412B-9BFE-B57B7A7553B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OK-08: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Oklahoma!$H$10:$H$20</c:f>
                <c:numCache>
                  <c:formatCode>General</c:formatCode>
                  <c:ptCount val="11"/>
                  <c:pt idx="0">
                    <c:v>5769784.4649200002</c:v>
                  </c:pt>
                  <c:pt idx="1">
                    <c:v>3737744.4389999998</c:v>
                  </c:pt>
                  <c:pt idx="2">
                    <c:v>3597587.1790399998</c:v>
                  </c:pt>
                  <c:pt idx="3">
                    <c:v>3495397.2143999999</c:v>
                  </c:pt>
                  <c:pt idx="4">
                    <c:v>3447727.1054000002</c:v>
                  </c:pt>
                  <c:pt idx="5">
                    <c:v>3397610.7769999998</c:v>
                  </c:pt>
                  <c:pt idx="6">
                    <c:v>3402946.8321600002</c:v>
                  </c:pt>
                  <c:pt idx="7">
                    <c:v>3414686.50624</c:v>
                  </c:pt>
                  <c:pt idx="8">
                    <c:v>3455393.2349999999</c:v>
                  </c:pt>
                  <c:pt idx="9">
                    <c:v>3520094.91096</c:v>
                  </c:pt>
                  <c:pt idx="10">
                    <c:v>3565945.7784599997</c:v>
                  </c:pt>
                </c:numCache>
              </c:numRef>
            </c:plus>
            <c:minus>
              <c:numRef>
                <c:f>Oklahoma!$H$10:$H$20</c:f>
                <c:numCache>
                  <c:formatCode>General</c:formatCode>
                  <c:ptCount val="11"/>
                  <c:pt idx="0">
                    <c:v>5769784.4649200002</c:v>
                  </c:pt>
                  <c:pt idx="1">
                    <c:v>3737744.4389999998</c:v>
                  </c:pt>
                  <c:pt idx="2">
                    <c:v>3597587.1790399998</c:v>
                  </c:pt>
                  <c:pt idx="3">
                    <c:v>3495397.2143999999</c:v>
                  </c:pt>
                  <c:pt idx="4">
                    <c:v>3447727.1054000002</c:v>
                  </c:pt>
                  <c:pt idx="5">
                    <c:v>3397610.7769999998</c:v>
                  </c:pt>
                  <c:pt idx="6">
                    <c:v>3402946.8321600002</c:v>
                  </c:pt>
                  <c:pt idx="7">
                    <c:v>3414686.50624</c:v>
                  </c:pt>
                  <c:pt idx="8">
                    <c:v>3455393.2349999999</c:v>
                  </c:pt>
                  <c:pt idx="9">
                    <c:v>3520094.91096</c:v>
                  </c:pt>
                  <c:pt idx="10">
                    <c:v>3565945.7784599997</c:v>
                  </c:pt>
                </c:numCache>
              </c:numRef>
            </c:minus>
            <c:spPr>
              <a:noFill/>
              <a:ln w="9525" cap="flat" cmpd="sng" algn="ctr">
                <a:solidFill>
                  <a:schemeClr val="tx1">
                    <a:lumMod val="65000"/>
                    <a:lumOff val="35000"/>
                  </a:schemeClr>
                </a:solidFill>
                <a:round/>
              </a:ln>
              <a:effectLst/>
            </c:spPr>
          </c:errBars>
          <c:cat>
            <c:numRef>
              <c:f>Oklahoma!$A$10:$A$20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Oklahoma!$C$10:$C$20</c:f>
              <c:numCache>
                <c:formatCode>#,##0</c:formatCode>
                <c:ptCount val="11"/>
                <c:pt idx="0">
                  <c:v>19919162</c:v>
                </c:pt>
                <c:pt idx="1">
                  <c:v>23567115</c:v>
                </c:pt>
                <c:pt idx="2">
                  <c:v>24067348</c:v>
                </c:pt>
                <c:pt idx="3">
                  <c:v>24006849</c:v>
                </c:pt>
                <c:pt idx="4">
                  <c:v>23989195</c:v>
                </c:pt>
                <c:pt idx="5">
                  <c:v>24443243</c:v>
                </c:pt>
                <c:pt idx="6">
                  <c:v>25236924</c:v>
                </c:pt>
                <c:pt idx="7">
                  <c:v>25437176</c:v>
                </c:pt>
                <c:pt idx="8">
                  <c:v>25744250</c:v>
                </c:pt>
                <c:pt idx="9">
                  <c:v>26090238</c:v>
                </c:pt>
                <c:pt idx="10">
                  <c:v>26418327</c:v>
                </c:pt>
              </c:numCache>
            </c:numRef>
          </c:val>
          <c:extLst>
            <c:ext xmlns:c16="http://schemas.microsoft.com/office/drawing/2014/chart" uri="{C3380CC4-5D6E-409C-BE32-E72D297353CC}">
              <c16:uniqueId val="{00000001-C4D1-4744-AE83-8FC8E71AC7F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Oregon!$G$9:$G$12</c:f>
                <c:numCache>
                  <c:formatCode>General</c:formatCode>
                  <c:ptCount val="4"/>
                  <c:pt idx="0">
                    <c:v>34778576.07186</c:v>
                  </c:pt>
                  <c:pt idx="1">
                    <c:v>34023211.538799994</c:v>
                  </c:pt>
                  <c:pt idx="2">
                    <c:v>34049436.996899992</c:v>
                  </c:pt>
                  <c:pt idx="3">
                    <c:v>33929251.40952</c:v>
                  </c:pt>
                </c:numCache>
              </c:numRef>
            </c:plus>
            <c:minus>
              <c:numRef>
                <c:f>Oregon!$G$9:$G$12</c:f>
                <c:numCache>
                  <c:formatCode>General</c:formatCode>
                  <c:ptCount val="4"/>
                  <c:pt idx="0">
                    <c:v>34778576.07186</c:v>
                  </c:pt>
                  <c:pt idx="1">
                    <c:v>34023211.538799994</c:v>
                  </c:pt>
                  <c:pt idx="2">
                    <c:v>34049436.996899992</c:v>
                  </c:pt>
                  <c:pt idx="3">
                    <c:v>33929251.40952</c:v>
                  </c:pt>
                </c:numCache>
              </c:numRef>
            </c:minus>
            <c:spPr>
              <a:noFill/>
              <a:ln w="9525" cap="flat" cmpd="sng" algn="ctr">
                <a:solidFill>
                  <a:schemeClr val="tx1">
                    <a:lumMod val="65000"/>
                    <a:lumOff val="35000"/>
                  </a:schemeClr>
                </a:solidFill>
                <a:round/>
              </a:ln>
              <a:effectLst/>
            </c:spPr>
          </c:errBars>
          <c:cat>
            <c:numRef>
              <c:f>Oregon!$A$9:$A$12</c:f>
              <c:numCache>
                <c:formatCode>General</c:formatCode>
                <c:ptCount val="4"/>
                <c:pt idx="0">
                  <c:v>2019</c:v>
                </c:pt>
                <c:pt idx="1">
                  <c:v>2020</c:v>
                </c:pt>
                <c:pt idx="2">
                  <c:v>2021</c:v>
                </c:pt>
                <c:pt idx="3">
                  <c:v>2022</c:v>
                </c:pt>
              </c:numCache>
            </c:numRef>
          </c:cat>
          <c:val>
            <c:numRef>
              <c:f>Oregon!$B$9:$B$12</c:f>
              <c:numCache>
                <c:formatCode>#,##0</c:formatCode>
                <c:ptCount val="4"/>
                <c:pt idx="0">
                  <c:v>3003331267</c:v>
                </c:pt>
                <c:pt idx="1">
                  <c:v>3010903676</c:v>
                </c:pt>
                <c:pt idx="2">
                  <c:v>3013224513</c:v>
                </c:pt>
                <c:pt idx="3">
                  <c:v>3007912359</c:v>
                </c:pt>
              </c:numCache>
            </c:numRef>
          </c:val>
          <c:extLst>
            <c:ext xmlns:c16="http://schemas.microsoft.com/office/drawing/2014/chart" uri="{C3380CC4-5D6E-409C-BE32-E72D297353CC}">
              <c16:uniqueId val="{00000001-0E23-45EF-B19F-1B02F34D35C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Oregon!$K$9:$K$12</c:f>
                <c:numCache>
                  <c:formatCode>General</c:formatCode>
                  <c:ptCount val="4"/>
                  <c:pt idx="0">
                    <c:v>23416217.462920003</c:v>
                  </c:pt>
                  <c:pt idx="1">
                    <c:v>22562193.134639997</c:v>
                  </c:pt>
                  <c:pt idx="2">
                    <c:v>22531968.569879998</c:v>
                  </c:pt>
                  <c:pt idx="3">
                    <c:v>22297670.586139999</c:v>
                  </c:pt>
                </c:numCache>
              </c:numRef>
            </c:plus>
            <c:minus>
              <c:numRef>
                <c:f>Oregon!$K$9:$K$12</c:f>
                <c:numCache>
                  <c:formatCode>General</c:formatCode>
                  <c:ptCount val="4"/>
                  <c:pt idx="0">
                    <c:v>23416217.462920003</c:v>
                  </c:pt>
                  <c:pt idx="1">
                    <c:v>22562193.134639997</c:v>
                  </c:pt>
                  <c:pt idx="2">
                    <c:v>22531968.569879998</c:v>
                  </c:pt>
                  <c:pt idx="3">
                    <c:v>22297670.586139999</c:v>
                  </c:pt>
                </c:numCache>
              </c:numRef>
            </c:minus>
            <c:spPr>
              <a:noFill/>
              <a:ln w="9525" cap="flat" cmpd="sng" algn="ctr">
                <a:solidFill>
                  <a:schemeClr val="tx1">
                    <a:lumMod val="65000"/>
                    <a:lumOff val="35000"/>
                  </a:schemeClr>
                </a:solidFill>
                <a:round/>
              </a:ln>
              <a:effectLst/>
            </c:spPr>
          </c:errBars>
          <c:cat>
            <c:numRef>
              <c:f>Oregon!$A$9:$A$12</c:f>
              <c:numCache>
                <c:formatCode>General</c:formatCode>
                <c:ptCount val="4"/>
                <c:pt idx="0">
                  <c:v>2019</c:v>
                </c:pt>
                <c:pt idx="1">
                  <c:v>2020</c:v>
                </c:pt>
                <c:pt idx="2">
                  <c:v>2021</c:v>
                </c:pt>
                <c:pt idx="3">
                  <c:v>2022</c:v>
                </c:pt>
              </c:numCache>
            </c:numRef>
          </c:cat>
          <c:val>
            <c:numRef>
              <c:f>Oregon!$F$9:$F$12</c:f>
              <c:numCache>
                <c:formatCode>#,##0</c:formatCode>
                <c:ptCount val="4"/>
                <c:pt idx="0">
                  <c:v>1006716142</c:v>
                </c:pt>
                <c:pt idx="1">
                  <c:v>996563301</c:v>
                </c:pt>
                <c:pt idx="2">
                  <c:v>993473041</c:v>
                </c:pt>
                <c:pt idx="3">
                  <c:v>987496483</c:v>
                </c:pt>
              </c:numCache>
            </c:numRef>
          </c:val>
          <c:extLst>
            <c:ext xmlns:c16="http://schemas.microsoft.com/office/drawing/2014/chart" uri="{C3380CC4-5D6E-409C-BE32-E72D297353CC}">
              <c16:uniqueId val="{00000001-E4CF-4368-9DE9-A347D883A19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Oregon!$H$9:$H$12</c:f>
                <c:numCache>
                  <c:formatCode>General</c:formatCode>
                  <c:ptCount val="4"/>
                  <c:pt idx="0">
                    <c:v>18339988.782780003</c:v>
                  </c:pt>
                  <c:pt idx="1">
                    <c:v>18402519.239</c:v>
                  </c:pt>
                  <c:pt idx="2">
                    <c:v>18292616.22552</c:v>
                  </c:pt>
                  <c:pt idx="3">
                    <c:v>18403722.654959999</c:v>
                  </c:pt>
                </c:numCache>
              </c:numRef>
            </c:plus>
            <c:minus>
              <c:numRef>
                <c:f>Oregon!$H$9:$H$12</c:f>
                <c:numCache>
                  <c:formatCode>General</c:formatCode>
                  <c:ptCount val="4"/>
                  <c:pt idx="0">
                    <c:v>18339988.782780003</c:v>
                  </c:pt>
                  <c:pt idx="1">
                    <c:v>18402519.239</c:v>
                  </c:pt>
                  <c:pt idx="2">
                    <c:v>18292616.22552</c:v>
                  </c:pt>
                  <c:pt idx="3">
                    <c:v>18403722.654959999</c:v>
                  </c:pt>
                </c:numCache>
              </c:numRef>
            </c:minus>
            <c:spPr>
              <a:noFill/>
              <a:ln w="9525" cap="flat" cmpd="sng" algn="ctr">
                <a:solidFill>
                  <a:schemeClr val="tx1">
                    <a:lumMod val="65000"/>
                    <a:lumOff val="35000"/>
                  </a:schemeClr>
                </a:solidFill>
                <a:round/>
              </a:ln>
              <a:effectLst/>
            </c:spPr>
          </c:errBars>
          <c:cat>
            <c:numRef>
              <c:f>Oregon!$A$9:$A$12</c:f>
              <c:numCache>
                <c:formatCode>General</c:formatCode>
                <c:ptCount val="4"/>
                <c:pt idx="0">
                  <c:v>2019</c:v>
                </c:pt>
                <c:pt idx="1">
                  <c:v>2020</c:v>
                </c:pt>
                <c:pt idx="2">
                  <c:v>2021</c:v>
                </c:pt>
                <c:pt idx="3">
                  <c:v>2022</c:v>
                </c:pt>
              </c:numCache>
            </c:numRef>
          </c:cat>
          <c:val>
            <c:numRef>
              <c:f>Oregon!$C$9:$C$12</c:f>
              <c:numCache>
                <c:formatCode>#,##0</c:formatCode>
                <c:ptCount val="4"/>
                <c:pt idx="0">
                  <c:v>1408601289</c:v>
                </c:pt>
                <c:pt idx="1">
                  <c:v>1415578403</c:v>
                </c:pt>
                <c:pt idx="2">
                  <c:v>1420234179</c:v>
                </c:pt>
                <c:pt idx="3">
                  <c:v>1424436738</c:v>
                </c:pt>
              </c:numCache>
            </c:numRef>
          </c:val>
          <c:extLst>
            <c:ext xmlns:c16="http://schemas.microsoft.com/office/drawing/2014/chart" uri="{C3380CC4-5D6E-409C-BE32-E72D297353CC}">
              <c16:uniqueId val="{00000001-F359-4E06-89D8-3EEA2A349D1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California!$H$9:$H$12</c:f>
                <c:numCache>
                  <c:formatCode>General</c:formatCode>
                  <c:ptCount val="4"/>
                  <c:pt idx="0">
                    <c:v>31323605.937720004</c:v>
                  </c:pt>
                  <c:pt idx="1">
                    <c:v>31509994.845539998</c:v>
                  </c:pt>
                  <c:pt idx="2">
                    <c:v>31673360.141339999</c:v>
                  </c:pt>
                  <c:pt idx="3">
                    <c:v>31601746.16508</c:v>
                  </c:pt>
                </c:numCache>
              </c:numRef>
            </c:plus>
            <c:minus>
              <c:numRef>
                <c:f>California!$H$9:$H$12</c:f>
                <c:numCache>
                  <c:formatCode>General</c:formatCode>
                  <c:ptCount val="4"/>
                  <c:pt idx="0">
                    <c:v>31323605.937720004</c:v>
                  </c:pt>
                  <c:pt idx="1">
                    <c:v>31509994.845539998</c:v>
                  </c:pt>
                  <c:pt idx="2">
                    <c:v>31673360.141339999</c:v>
                  </c:pt>
                  <c:pt idx="3">
                    <c:v>31601746.16508</c:v>
                  </c:pt>
                </c:numCache>
              </c:numRef>
            </c:minus>
            <c:spPr>
              <a:noFill/>
              <a:ln w="9525" cap="flat" cmpd="sng" algn="ctr">
                <a:solidFill>
                  <a:schemeClr val="tx1">
                    <a:lumMod val="65000"/>
                    <a:lumOff val="35000"/>
                  </a:schemeClr>
                </a:solidFill>
                <a:round/>
              </a:ln>
              <a:effectLst/>
            </c:spPr>
          </c:errBars>
          <c:cat>
            <c:numRef>
              <c:f>California!$A$9:$A$12</c:f>
              <c:numCache>
                <c:formatCode>General</c:formatCode>
                <c:ptCount val="4"/>
                <c:pt idx="0">
                  <c:v>2018</c:v>
                </c:pt>
                <c:pt idx="1">
                  <c:v>2019</c:v>
                </c:pt>
                <c:pt idx="2">
                  <c:v>2020</c:v>
                </c:pt>
                <c:pt idx="3">
                  <c:v>2021</c:v>
                </c:pt>
              </c:numCache>
            </c:numRef>
          </c:cat>
          <c:val>
            <c:numRef>
              <c:f>California!$C$9:$C$12</c:f>
              <c:numCache>
                <c:formatCode>#,##0</c:formatCode>
                <c:ptCount val="4"/>
                <c:pt idx="0">
                  <c:v>1255958538</c:v>
                </c:pt>
                <c:pt idx="1">
                  <c:v>1253380861</c:v>
                </c:pt>
                <c:pt idx="2">
                  <c:v>1253893909</c:v>
                </c:pt>
                <c:pt idx="3">
                  <c:v>1247109162</c:v>
                </c:pt>
              </c:numCache>
            </c:numRef>
          </c:val>
          <c:extLst>
            <c:ext xmlns:c16="http://schemas.microsoft.com/office/drawing/2014/chart" uri="{C3380CC4-5D6E-409C-BE32-E72D297353CC}">
              <c16:uniqueId val="{00000001-6D12-486C-B1F1-1C3A81285B8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OR-09: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Oregon!$I$9:$I$12</c:f>
                <c:numCache>
                  <c:formatCode>General</c:formatCode>
                  <c:ptCount val="4"/>
                  <c:pt idx="0">
                    <c:v>19950922.906399999</c:v>
                  </c:pt>
                  <c:pt idx="1">
                    <c:v>19771397.298</c:v>
                  </c:pt>
                  <c:pt idx="2">
                    <c:v>19717135.25936</c:v>
                  </c:pt>
                  <c:pt idx="3">
                    <c:v>19548627.856000002</c:v>
                  </c:pt>
                </c:numCache>
              </c:numRef>
            </c:plus>
            <c:minus>
              <c:numRef>
                <c:f>Oregon!$I$9:$I$12</c:f>
                <c:numCache>
                  <c:formatCode>General</c:formatCode>
                  <c:ptCount val="4"/>
                  <c:pt idx="0">
                    <c:v>19950922.906399999</c:v>
                  </c:pt>
                  <c:pt idx="1">
                    <c:v>19771397.298</c:v>
                  </c:pt>
                  <c:pt idx="2">
                    <c:v>19717135.25936</c:v>
                  </c:pt>
                  <c:pt idx="3">
                    <c:v>19548627.856000002</c:v>
                  </c:pt>
                </c:numCache>
              </c:numRef>
            </c:minus>
            <c:spPr>
              <a:noFill/>
              <a:ln w="9525" cap="flat" cmpd="sng" algn="ctr">
                <a:solidFill>
                  <a:schemeClr val="tx1">
                    <a:lumMod val="65000"/>
                    <a:lumOff val="35000"/>
                  </a:schemeClr>
                </a:solidFill>
                <a:round/>
              </a:ln>
              <a:effectLst/>
            </c:spPr>
          </c:errBars>
          <c:cat>
            <c:numRef>
              <c:f>Oregon!$A$9:$A$12</c:f>
              <c:numCache>
                <c:formatCode>General</c:formatCode>
                <c:ptCount val="4"/>
                <c:pt idx="0">
                  <c:v>2019</c:v>
                </c:pt>
                <c:pt idx="1">
                  <c:v>2020</c:v>
                </c:pt>
                <c:pt idx="2">
                  <c:v>2021</c:v>
                </c:pt>
                <c:pt idx="3">
                  <c:v>2022</c:v>
                </c:pt>
              </c:numCache>
            </c:numRef>
          </c:cat>
          <c:val>
            <c:numRef>
              <c:f>Oregon!$D$9:$D$12</c:f>
              <c:numCache>
                <c:formatCode>#,##0</c:formatCode>
                <c:ptCount val="4"/>
                <c:pt idx="0">
                  <c:v>440612255</c:v>
                </c:pt>
                <c:pt idx="1">
                  <c:v>441128900</c:v>
                </c:pt>
                <c:pt idx="2">
                  <c:v>441494296</c:v>
                </c:pt>
                <c:pt idx="3">
                  <c:v>439295008</c:v>
                </c:pt>
              </c:numCache>
            </c:numRef>
          </c:val>
          <c:extLst>
            <c:ext xmlns:c16="http://schemas.microsoft.com/office/drawing/2014/chart" uri="{C3380CC4-5D6E-409C-BE32-E72D297353CC}">
              <c16:uniqueId val="{00000001-66A5-4423-982A-8BB3D545781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Oregon!$J$9:$J$12</c:f>
                <c:numCache>
                  <c:formatCode>General</c:formatCode>
                  <c:ptCount val="4"/>
                  <c:pt idx="0">
                    <c:v>11910047.664000001</c:v>
                  </c:pt>
                  <c:pt idx="1">
                    <c:v>12393112.120640002</c:v>
                  </c:pt>
                  <c:pt idx="2">
                    <c:v>12370040.205159999</c:v>
                  </c:pt>
                  <c:pt idx="3">
                    <c:v>12218228.4574</c:v>
                  </c:pt>
                </c:numCache>
              </c:numRef>
            </c:plus>
            <c:minus>
              <c:numRef>
                <c:f>Oregon!$J$9:$J$12</c:f>
                <c:numCache>
                  <c:formatCode>General</c:formatCode>
                  <c:ptCount val="4"/>
                  <c:pt idx="0">
                    <c:v>11910047.664000001</c:v>
                  </c:pt>
                  <c:pt idx="1">
                    <c:v>12393112.120640002</c:v>
                  </c:pt>
                  <c:pt idx="2">
                    <c:v>12370040.205159999</c:v>
                  </c:pt>
                  <c:pt idx="3">
                    <c:v>12218228.4574</c:v>
                  </c:pt>
                </c:numCache>
              </c:numRef>
            </c:minus>
            <c:spPr>
              <a:noFill/>
              <a:ln w="9525" cap="flat" cmpd="sng" algn="ctr">
                <a:solidFill>
                  <a:schemeClr val="tx1">
                    <a:lumMod val="65000"/>
                    <a:lumOff val="35000"/>
                  </a:schemeClr>
                </a:solidFill>
                <a:round/>
              </a:ln>
              <a:effectLst/>
            </c:spPr>
          </c:errBars>
          <c:cat>
            <c:numRef>
              <c:f>Oregon!$A$9:$A$12</c:f>
              <c:numCache>
                <c:formatCode>General</c:formatCode>
                <c:ptCount val="4"/>
                <c:pt idx="0">
                  <c:v>2019</c:v>
                </c:pt>
                <c:pt idx="1">
                  <c:v>2020</c:v>
                </c:pt>
                <c:pt idx="2">
                  <c:v>2021</c:v>
                </c:pt>
                <c:pt idx="3">
                  <c:v>2022</c:v>
                </c:pt>
              </c:numCache>
            </c:numRef>
          </c:cat>
          <c:val>
            <c:numRef>
              <c:f>Oregon!$E$9:$E$12</c:f>
              <c:numCache>
                <c:formatCode>#,##0</c:formatCode>
                <c:ptCount val="4"/>
                <c:pt idx="0">
                  <c:v>147401580</c:v>
                </c:pt>
                <c:pt idx="1">
                  <c:v>157633072</c:v>
                </c:pt>
                <c:pt idx="2">
                  <c:v>158022997</c:v>
                </c:pt>
                <c:pt idx="3">
                  <c:v>156684130</c:v>
                </c:pt>
              </c:numCache>
            </c:numRef>
          </c:val>
          <c:extLst>
            <c:ext xmlns:c16="http://schemas.microsoft.com/office/drawing/2014/chart" uri="{C3380CC4-5D6E-409C-BE32-E72D297353CC}">
              <c16:uniqueId val="{00000001-54DD-422B-8538-9BC30B7601F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OR-01:</a:t>
            </a:r>
            <a:r>
              <a:rPr lang="en-US" b="1" baseline="0"/>
              <a:t>- 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Oregon!$G$6:$G$8</c:f>
                <c:numCache>
                  <c:formatCode>General</c:formatCode>
                  <c:ptCount val="3"/>
                  <c:pt idx="0">
                    <c:v>35886477.673799999</c:v>
                  </c:pt>
                  <c:pt idx="1">
                    <c:v>35075863.804800004</c:v>
                  </c:pt>
                  <c:pt idx="2">
                    <c:v>34956207.291939996</c:v>
                  </c:pt>
                </c:numCache>
              </c:numRef>
            </c:plus>
            <c:minus>
              <c:numRef>
                <c:f>Oregon!$G$6:$G$8</c:f>
                <c:numCache>
                  <c:formatCode>General</c:formatCode>
                  <c:ptCount val="3"/>
                  <c:pt idx="0">
                    <c:v>35886477.673799999</c:v>
                  </c:pt>
                  <c:pt idx="1">
                    <c:v>35075863.804800004</c:v>
                  </c:pt>
                  <c:pt idx="2">
                    <c:v>34956207.291939996</c:v>
                  </c:pt>
                </c:numCache>
              </c:numRef>
            </c:minus>
            <c:spPr>
              <a:noFill/>
              <a:ln w="9525" cap="flat" cmpd="sng" algn="ctr">
                <a:solidFill>
                  <a:schemeClr val="tx1">
                    <a:lumMod val="65000"/>
                    <a:lumOff val="35000"/>
                  </a:schemeClr>
                </a:solidFill>
                <a:round/>
              </a:ln>
              <a:effectLst/>
            </c:spPr>
          </c:errBars>
          <c:cat>
            <c:numRef>
              <c:f>Oregon!$A$6:$A$8</c:f>
              <c:numCache>
                <c:formatCode>General</c:formatCode>
                <c:ptCount val="3"/>
                <c:pt idx="0">
                  <c:v>2010</c:v>
                </c:pt>
                <c:pt idx="1">
                  <c:v>2017</c:v>
                </c:pt>
                <c:pt idx="2">
                  <c:v>2018</c:v>
                </c:pt>
              </c:numCache>
            </c:numRef>
          </c:cat>
          <c:val>
            <c:numRef>
              <c:f>Oregon!$B$6:$B$8</c:f>
              <c:numCache>
                <c:formatCode>#,##0</c:formatCode>
                <c:ptCount val="3"/>
                <c:pt idx="0">
                  <c:v>2903436705</c:v>
                </c:pt>
                <c:pt idx="1">
                  <c:v>2982641480</c:v>
                </c:pt>
                <c:pt idx="2">
                  <c:v>2997959459</c:v>
                </c:pt>
              </c:numCache>
            </c:numRef>
          </c:val>
          <c:extLst>
            <c:ext xmlns:c16="http://schemas.microsoft.com/office/drawing/2014/chart" uri="{C3380CC4-5D6E-409C-BE32-E72D297353CC}">
              <c16:uniqueId val="{00000001-4C17-4B05-A294-11706BBA9C6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Oregon!$K$6:$K$8</c:f>
                <c:numCache>
                  <c:formatCode>General</c:formatCode>
                  <c:ptCount val="3"/>
                  <c:pt idx="0">
                    <c:v>24621192.372599997</c:v>
                  </c:pt>
                  <c:pt idx="1">
                    <c:v>24074742.541680001</c:v>
                  </c:pt>
                  <c:pt idx="2">
                    <c:v>23776813.892160002</c:v>
                  </c:pt>
                </c:numCache>
              </c:numRef>
            </c:plus>
            <c:minus>
              <c:numRef>
                <c:f>Oregon!$K$6:$K$8</c:f>
                <c:numCache>
                  <c:formatCode>General</c:formatCode>
                  <c:ptCount val="3"/>
                  <c:pt idx="0">
                    <c:v>24621192.372599997</c:v>
                  </c:pt>
                  <c:pt idx="1">
                    <c:v>24074742.541680001</c:v>
                  </c:pt>
                  <c:pt idx="2">
                    <c:v>23776813.892160002</c:v>
                  </c:pt>
                </c:numCache>
              </c:numRef>
            </c:minus>
            <c:spPr>
              <a:noFill/>
              <a:ln w="9525" cap="flat" cmpd="sng" algn="ctr">
                <a:solidFill>
                  <a:schemeClr val="tx1">
                    <a:lumMod val="65000"/>
                    <a:lumOff val="35000"/>
                  </a:schemeClr>
                </a:solidFill>
                <a:round/>
              </a:ln>
              <a:effectLst/>
            </c:spPr>
          </c:errBars>
          <c:cat>
            <c:numRef>
              <c:f>Oregon!$A$6:$A$8</c:f>
              <c:numCache>
                <c:formatCode>General</c:formatCode>
                <c:ptCount val="3"/>
                <c:pt idx="0">
                  <c:v>2010</c:v>
                </c:pt>
                <c:pt idx="1">
                  <c:v>2017</c:v>
                </c:pt>
                <c:pt idx="2">
                  <c:v>2018</c:v>
                </c:pt>
              </c:numCache>
            </c:numRef>
          </c:cat>
          <c:val>
            <c:numRef>
              <c:f>Oregon!$F$6:$F$8</c:f>
              <c:numCache>
                <c:formatCode>#,##0</c:formatCode>
                <c:ptCount val="3"/>
                <c:pt idx="0">
                  <c:v>997617195</c:v>
                </c:pt>
                <c:pt idx="1">
                  <c:v>1012394556</c:v>
                </c:pt>
                <c:pt idx="2">
                  <c:v>1010918958</c:v>
                </c:pt>
              </c:numCache>
            </c:numRef>
          </c:val>
          <c:extLst>
            <c:ext xmlns:c16="http://schemas.microsoft.com/office/drawing/2014/chart" uri="{C3380CC4-5D6E-409C-BE32-E72D297353CC}">
              <c16:uniqueId val="{00000001-FDFD-4EA3-928C-6A16B012C03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Oregon!$H$6:$H$8</c:f>
                <c:numCache>
                  <c:formatCode>General</c:formatCode>
                  <c:ptCount val="3"/>
                  <c:pt idx="0">
                    <c:v>18687677.224920001</c:v>
                  </c:pt>
                  <c:pt idx="1">
                    <c:v>18303233.7234</c:v>
                  </c:pt>
                  <c:pt idx="2">
                    <c:v>18210609.295559999</c:v>
                  </c:pt>
                </c:numCache>
              </c:numRef>
            </c:plus>
            <c:minus>
              <c:numRef>
                <c:f>Oregon!$H$6:$H$8</c:f>
                <c:numCache>
                  <c:formatCode>General</c:formatCode>
                  <c:ptCount val="3"/>
                  <c:pt idx="0">
                    <c:v>18687677.224920001</c:v>
                  </c:pt>
                  <c:pt idx="1">
                    <c:v>18303233.7234</c:v>
                  </c:pt>
                  <c:pt idx="2">
                    <c:v>18210609.295559999</c:v>
                  </c:pt>
                </c:numCache>
              </c:numRef>
            </c:minus>
            <c:spPr>
              <a:noFill/>
              <a:ln w="9525" cap="flat" cmpd="sng" algn="ctr">
                <a:solidFill>
                  <a:schemeClr val="tx1">
                    <a:lumMod val="65000"/>
                    <a:lumOff val="35000"/>
                  </a:schemeClr>
                </a:solidFill>
                <a:round/>
              </a:ln>
              <a:effectLst/>
            </c:spPr>
          </c:errBars>
          <c:cat>
            <c:numRef>
              <c:f>Oregon!$A$6:$A$8</c:f>
              <c:numCache>
                <c:formatCode>General</c:formatCode>
                <c:ptCount val="3"/>
                <c:pt idx="0">
                  <c:v>2010</c:v>
                </c:pt>
                <c:pt idx="1">
                  <c:v>2017</c:v>
                </c:pt>
                <c:pt idx="2">
                  <c:v>2018</c:v>
                </c:pt>
              </c:numCache>
            </c:numRef>
          </c:cat>
          <c:val>
            <c:numRef>
              <c:f>Oregon!$C$6:$C$8</c:f>
              <c:numCache>
                <c:formatCode>#,##0</c:formatCode>
                <c:ptCount val="3"/>
                <c:pt idx="0">
                  <c:v>1368058362</c:v>
                </c:pt>
                <c:pt idx="1">
                  <c:v>1397193414</c:v>
                </c:pt>
                <c:pt idx="2">
                  <c:v>1402974522</c:v>
                </c:pt>
              </c:numCache>
            </c:numRef>
          </c:val>
          <c:extLst>
            <c:ext xmlns:c16="http://schemas.microsoft.com/office/drawing/2014/chart" uri="{C3380CC4-5D6E-409C-BE32-E72D297353CC}">
              <c16:uniqueId val="{00000001-584C-4BDC-8BFB-6344F6DF277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OR-04: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Oregon!$I$6:$I$8</c:f>
                <c:numCache>
                  <c:formatCode>General</c:formatCode>
                  <c:ptCount val="3"/>
                  <c:pt idx="0">
                    <c:v>20547437.347440001</c:v>
                  </c:pt>
                  <c:pt idx="1">
                    <c:v>19759500.927999999</c:v>
                  </c:pt>
                  <c:pt idx="2">
                    <c:v>19924941.722399998</c:v>
                  </c:pt>
                </c:numCache>
              </c:numRef>
            </c:plus>
            <c:minus>
              <c:numRef>
                <c:f>Oregon!$I$6:$I$8</c:f>
                <c:numCache>
                  <c:formatCode>General</c:formatCode>
                  <c:ptCount val="3"/>
                  <c:pt idx="0">
                    <c:v>20547437.347440001</c:v>
                  </c:pt>
                  <c:pt idx="1">
                    <c:v>19759500.927999999</c:v>
                  </c:pt>
                  <c:pt idx="2">
                    <c:v>19924941.722399998</c:v>
                  </c:pt>
                </c:numCache>
              </c:numRef>
            </c:minus>
            <c:spPr>
              <a:noFill/>
              <a:ln w="9525" cap="flat" cmpd="sng" algn="ctr">
                <a:solidFill>
                  <a:schemeClr val="tx1">
                    <a:lumMod val="65000"/>
                    <a:lumOff val="35000"/>
                  </a:schemeClr>
                </a:solidFill>
                <a:round/>
              </a:ln>
              <a:effectLst/>
            </c:spPr>
          </c:errBars>
          <c:cat>
            <c:numRef>
              <c:f>Oregon!$A$6:$A$8</c:f>
              <c:numCache>
                <c:formatCode>General</c:formatCode>
                <c:ptCount val="3"/>
                <c:pt idx="0">
                  <c:v>2010</c:v>
                </c:pt>
                <c:pt idx="1">
                  <c:v>2017</c:v>
                </c:pt>
                <c:pt idx="2">
                  <c:v>2018</c:v>
                </c:pt>
              </c:numCache>
            </c:numRef>
          </c:cat>
          <c:val>
            <c:numRef>
              <c:f>Oregon!$D$6:$D$8</c:f>
              <c:numCache>
                <c:formatCode>#,##0</c:formatCode>
                <c:ptCount val="3"/>
                <c:pt idx="0">
                  <c:v>403365476</c:v>
                </c:pt>
                <c:pt idx="1">
                  <c:v>429554368</c:v>
                </c:pt>
                <c:pt idx="2">
                  <c:v>438103380</c:v>
                </c:pt>
              </c:numCache>
            </c:numRef>
          </c:val>
          <c:extLst>
            <c:ext xmlns:c16="http://schemas.microsoft.com/office/drawing/2014/chart" uri="{C3380CC4-5D6E-409C-BE32-E72D297353CC}">
              <c16:uniqueId val="{00000001-B39D-4014-A557-532B2D5F91C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OR-05: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HISTORIC REFERENCE </a:t>
            </a:r>
            <a:r>
              <a:rPr lang="en-US" baseline="0"/>
              <a:t>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Oregon!$J$6:$J$8</c:f>
                <c:numCache>
                  <c:formatCode>General</c:formatCode>
                  <c:ptCount val="3"/>
                  <c:pt idx="0">
                    <c:v>11582218.92678</c:v>
                  </c:pt>
                  <c:pt idx="1">
                    <c:v>12303616.435079999</c:v>
                  </c:pt>
                  <c:pt idx="2">
                    <c:v>12074026.18928</c:v>
                  </c:pt>
                </c:numCache>
              </c:numRef>
            </c:plus>
            <c:minus>
              <c:numRef>
                <c:f>Oregon!$J$6:$J$8</c:f>
                <c:numCache>
                  <c:formatCode>General</c:formatCode>
                  <c:ptCount val="3"/>
                  <c:pt idx="0">
                    <c:v>11582218.92678</c:v>
                  </c:pt>
                  <c:pt idx="1">
                    <c:v>12303616.435079999</c:v>
                  </c:pt>
                  <c:pt idx="2">
                    <c:v>12074026.18928</c:v>
                  </c:pt>
                </c:numCache>
              </c:numRef>
            </c:minus>
            <c:spPr>
              <a:noFill/>
              <a:ln w="9525" cap="flat" cmpd="sng" algn="ctr">
                <a:solidFill>
                  <a:schemeClr val="tx1">
                    <a:lumMod val="65000"/>
                    <a:lumOff val="35000"/>
                  </a:schemeClr>
                </a:solidFill>
                <a:round/>
              </a:ln>
              <a:effectLst/>
            </c:spPr>
          </c:errBars>
          <c:cat>
            <c:numRef>
              <c:f>Oregon!$A$6:$A$8</c:f>
              <c:numCache>
                <c:formatCode>General</c:formatCode>
                <c:ptCount val="3"/>
                <c:pt idx="0">
                  <c:v>2010</c:v>
                </c:pt>
                <c:pt idx="1">
                  <c:v>2017</c:v>
                </c:pt>
                <c:pt idx="2">
                  <c:v>2018</c:v>
                </c:pt>
              </c:numCache>
            </c:numRef>
          </c:cat>
          <c:val>
            <c:numRef>
              <c:f>Oregon!$E$6:$E$8</c:f>
              <c:numCache>
                <c:formatCode>#,##0</c:formatCode>
                <c:ptCount val="3"/>
                <c:pt idx="0">
                  <c:v>134395671</c:v>
                </c:pt>
                <c:pt idx="1">
                  <c:v>143499142</c:v>
                </c:pt>
                <c:pt idx="2">
                  <c:v>145962599</c:v>
                </c:pt>
              </c:numCache>
            </c:numRef>
          </c:val>
          <c:extLst>
            <c:ext xmlns:c16="http://schemas.microsoft.com/office/drawing/2014/chart" uri="{C3380CC4-5D6E-409C-BE32-E72D297353CC}">
              <c16:uniqueId val="{00000001-23CF-49AE-BE90-2ACA5FA0621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Pennsylvania!$G$6:$G$11</c:f>
                <c:numCache>
                  <c:formatCode>General</c:formatCode>
                  <c:ptCount val="6"/>
                  <c:pt idx="0">
                    <c:v>24813496.275660001</c:v>
                  </c:pt>
                  <c:pt idx="1">
                    <c:v>24902165.982420001</c:v>
                  </c:pt>
                  <c:pt idx="2">
                    <c:v>25181721.665100001</c:v>
                  </c:pt>
                  <c:pt idx="3">
                    <c:v>25989379.704719998</c:v>
                  </c:pt>
                  <c:pt idx="4">
                    <c:v>25987449.278339997</c:v>
                  </c:pt>
                  <c:pt idx="5">
                    <c:v>26434387.48288</c:v>
                  </c:pt>
                </c:numCache>
              </c:numRef>
            </c:plus>
            <c:minus>
              <c:numRef>
                <c:f>Pennsylvania!$G$6:$G$11</c:f>
                <c:numCache>
                  <c:formatCode>General</c:formatCode>
                  <c:ptCount val="6"/>
                  <c:pt idx="0">
                    <c:v>24813496.275660001</c:v>
                  </c:pt>
                  <c:pt idx="1">
                    <c:v>24902165.982420001</c:v>
                  </c:pt>
                  <c:pt idx="2">
                    <c:v>25181721.665100001</c:v>
                  </c:pt>
                  <c:pt idx="3">
                    <c:v>25989379.704719998</c:v>
                  </c:pt>
                  <c:pt idx="4">
                    <c:v>25987449.278339997</c:v>
                  </c:pt>
                  <c:pt idx="5">
                    <c:v>26434387.48288</c:v>
                  </c:pt>
                </c:numCache>
              </c:numRef>
            </c:minus>
            <c:spPr>
              <a:noFill/>
              <a:ln w="9525" cap="flat" cmpd="sng" algn="ctr">
                <a:solidFill>
                  <a:schemeClr val="tx1">
                    <a:lumMod val="65000"/>
                    <a:lumOff val="35000"/>
                  </a:schemeClr>
                </a:solidFill>
                <a:round/>
              </a:ln>
              <a:effectLst/>
            </c:spPr>
          </c:errBars>
          <c:cat>
            <c:numRef>
              <c:f>Pennsylvania!$A$6:$A$11</c:f>
              <c:numCache>
                <c:formatCode>General</c:formatCode>
                <c:ptCount val="6"/>
                <c:pt idx="0">
                  <c:v>2004</c:v>
                </c:pt>
                <c:pt idx="1">
                  <c:v>2005</c:v>
                </c:pt>
                <c:pt idx="2">
                  <c:v>2006</c:v>
                </c:pt>
                <c:pt idx="3">
                  <c:v>2007</c:v>
                </c:pt>
                <c:pt idx="4">
                  <c:v>2008</c:v>
                </c:pt>
                <c:pt idx="5">
                  <c:v>2009</c:v>
                </c:pt>
              </c:numCache>
            </c:numRef>
          </c:cat>
          <c:val>
            <c:numRef>
              <c:f>Pennsylvania!$B$6:$B$11</c:f>
              <c:numCache>
                <c:formatCode>#,##0</c:formatCode>
                <c:ptCount val="6"/>
                <c:pt idx="0">
                  <c:v>1548907383</c:v>
                </c:pt>
                <c:pt idx="1">
                  <c:v>1554442321</c:v>
                </c:pt>
                <c:pt idx="2">
                  <c:v>1564082091</c:v>
                </c:pt>
                <c:pt idx="3">
                  <c:v>1569406987</c:v>
                </c:pt>
                <c:pt idx="4">
                  <c:v>1578824379</c:v>
                </c:pt>
                <c:pt idx="5">
                  <c:v>1588605017</c:v>
                </c:pt>
              </c:numCache>
            </c:numRef>
          </c:val>
          <c:extLst>
            <c:ext xmlns:c16="http://schemas.microsoft.com/office/drawing/2014/chart" uri="{C3380CC4-5D6E-409C-BE32-E72D297353CC}">
              <c16:uniqueId val="{00000001-D665-442D-83EF-BDC16840B10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Pennsylvania!$K$6:$K$11</c:f>
                <c:numCache>
                  <c:formatCode>General</c:formatCode>
                  <c:ptCount val="6"/>
                  <c:pt idx="0">
                    <c:v>28218789.203399997</c:v>
                  </c:pt>
                  <c:pt idx="1">
                    <c:v>28287179.51376</c:v>
                  </c:pt>
                  <c:pt idx="2">
                    <c:v>24462997.91124</c:v>
                  </c:pt>
                  <c:pt idx="3">
                    <c:v>25120119.874080006</c:v>
                  </c:pt>
                  <c:pt idx="4">
                    <c:v>25102835.957759999</c:v>
                  </c:pt>
                  <c:pt idx="5">
                    <c:v>25162569.630599998</c:v>
                  </c:pt>
                </c:numCache>
              </c:numRef>
            </c:plus>
            <c:minus>
              <c:numRef>
                <c:f>Pennsylvania!$K$6:$K$11</c:f>
                <c:numCache>
                  <c:formatCode>General</c:formatCode>
                  <c:ptCount val="6"/>
                  <c:pt idx="0">
                    <c:v>28218789.203399997</c:v>
                  </c:pt>
                  <c:pt idx="1">
                    <c:v>28287179.51376</c:v>
                  </c:pt>
                  <c:pt idx="2">
                    <c:v>24462997.91124</c:v>
                  </c:pt>
                  <c:pt idx="3">
                    <c:v>25120119.874080006</c:v>
                  </c:pt>
                  <c:pt idx="4">
                    <c:v>25102835.957759999</c:v>
                  </c:pt>
                  <c:pt idx="5">
                    <c:v>25162569.630599998</c:v>
                  </c:pt>
                </c:numCache>
              </c:numRef>
            </c:minus>
            <c:spPr>
              <a:noFill/>
              <a:ln w="9525" cap="flat" cmpd="sng" algn="ctr">
                <a:solidFill>
                  <a:schemeClr val="tx1">
                    <a:lumMod val="65000"/>
                    <a:lumOff val="35000"/>
                  </a:schemeClr>
                </a:solidFill>
                <a:round/>
              </a:ln>
              <a:effectLst/>
            </c:spPr>
          </c:errBars>
          <c:cat>
            <c:numRef>
              <c:f>Pennsylvania!$A$6:$A$11</c:f>
              <c:numCache>
                <c:formatCode>General</c:formatCode>
                <c:ptCount val="6"/>
                <c:pt idx="0">
                  <c:v>2004</c:v>
                </c:pt>
                <c:pt idx="1">
                  <c:v>2005</c:v>
                </c:pt>
                <c:pt idx="2">
                  <c:v>2006</c:v>
                </c:pt>
                <c:pt idx="3">
                  <c:v>2007</c:v>
                </c:pt>
                <c:pt idx="4">
                  <c:v>2008</c:v>
                </c:pt>
                <c:pt idx="5">
                  <c:v>2009</c:v>
                </c:pt>
              </c:numCache>
            </c:numRef>
          </c:cat>
          <c:val>
            <c:numRef>
              <c:f>Pennsylvania!$F$6:$F$11</c:f>
              <c:numCache>
                <c:formatCode>#,##0</c:formatCode>
                <c:ptCount val="6"/>
                <c:pt idx="0">
                  <c:v>1098007362</c:v>
                </c:pt>
                <c:pt idx="1">
                  <c:v>1101525682</c:v>
                </c:pt>
                <c:pt idx="2">
                  <c:v>1112966238</c:v>
                </c:pt>
                <c:pt idx="3">
                  <c:v>1119434932</c:v>
                </c:pt>
                <c:pt idx="4">
                  <c:v>1118664704</c:v>
                </c:pt>
                <c:pt idx="5">
                  <c:v>1124332870</c:v>
                </c:pt>
              </c:numCache>
            </c:numRef>
          </c:val>
          <c:extLst>
            <c:ext xmlns:c16="http://schemas.microsoft.com/office/drawing/2014/chart" uri="{C3380CC4-5D6E-409C-BE32-E72D297353CC}">
              <c16:uniqueId val="{00000001-FB97-44B1-BDA2-B3325A21E48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Pennsylvania!$G$12:$G$26</c:f>
                <c:numCache>
                  <c:formatCode>General</c:formatCode>
                  <c:ptCount val="15"/>
                  <c:pt idx="0">
                    <c:v>26731002.656159997</c:v>
                  </c:pt>
                  <c:pt idx="1">
                    <c:v>26966272.485599998</c:v>
                  </c:pt>
                  <c:pt idx="2">
                    <c:v>27370912.376599997</c:v>
                  </c:pt>
                  <c:pt idx="3">
                    <c:v>24706298.260879997</c:v>
                  </c:pt>
                  <c:pt idx="4">
                    <c:v>24853400.9179</c:v>
                  </c:pt>
                  <c:pt idx="5">
                    <c:v>25010697.786880001</c:v>
                  </c:pt>
                  <c:pt idx="6">
                    <c:v>25276153.7579</c:v>
                  </c:pt>
                  <c:pt idx="7">
                    <c:v>25264113.952</c:v>
                  </c:pt>
                  <c:pt idx="8">
                    <c:v>25249614.976599999</c:v>
                  </c:pt>
                  <c:pt idx="9">
                    <c:v>26708015.340760004</c:v>
                  </c:pt>
                  <c:pt idx="10">
                    <c:v>27208092.555119995</c:v>
                  </c:pt>
                  <c:pt idx="11">
                    <c:v>27201542.234779999</c:v>
                  </c:pt>
                  <c:pt idx="12">
                    <c:v>26436694.55184</c:v>
                  </c:pt>
                  <c:pt idx="13">
                    <c:v>26841388.650900003</c:v>
                  </c:pt>
                  <c:pt idx="14">
                    <c:v>26850405.538039997</c:v>
                  </c:pt>
                </c:numCache>
              </c:numRef>
            </c:plus>
            <c:minus>
              <c:numRef>
                <c:f>Pennsylvania!$G$12:$G$26</c:f>
                <c:numCache>
                  <c:formatCode>General</c:formatCode>
                  <c:ptCount val="15"/>
                  <c:pt idx="0">
                    <c:v>26731002.656159997</c:v>
                  </c:pt>
                  <c:pt idx="1">
                    <c:v>26966272.485599998</c:v>
                  </c:pt>
                  <c:pt idx="2">
                    <c:v>27370912.376599997</c:v>
                  </c:pt>
                  <c:pt idx="3">
                    <c:v>24706298.260879997</c:v>
                  </c:pt>
                  <c:pt idx="4">
                    <c:v>24853400.9179</c:v>
                  </c:pt>
                  <c:pt idx="5">
                    <c:v>25010697.786880001</c:v>
                  </c:pt>
                  <c:pt idx="6">
                    <c:v>25276153.7579</c:v>
                  </c:pt>
                  <c:pt idx="7">
                    <c:v>25264113.952</c:v>
                  </c:pt>
                  <c:pt idx="8">
                    <c:v>25249614.976599999</c:v>
                  </c:pt>
                  <c:pt idx="9">
                    <c:v>26708015.340760004</c:v>
                  </c:pt>
                  <c:pt idx="10">
                    <c:v>27208092.555119995</c:v>
                  </c:pt>
                  <c:pt idx="11">
                    <c:v>27201542.234779999</c:v>
                  </c:pt>
                  <c:pt idx="12">
                    <c:v>26436694.55184</c:v>
                  </c:pt>
                  <c:pt idx="13">
                    <c:v>26841388.650900003</c:v>
                  </c:pt>
                  <c:pt idx="14">
                    <c:v>26850405.538039997</c:v>
                  </c:pt>
                </c:numCache>
              </c:numRef>
            </c:minus>
            <c:spPr>
              <a:noFill/>
              <a:ln w="9525" cap="flat" cmpd="sng" algn="ctr">
                <a:solidFill>
                  <a:schemeClr val="tx1">
                    <a:lumMod val="65000"/>
                    <a:lumOff val="35000"/>
                  </a:schemeClr>
                </a:solidFill>
                <a:round/>
              </a:ln>
              <a:effectLst/>
            </c:spPr>
          </c:errBars>
          <c:cat>
            <c:numRef>
              <c:f>Pennsylvania!$A$12:$A$26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Pennsylvania!$B$12:$B$26</c:f>
              <c:numCache>
                <c:formatCode>#,##0</c:formatCode>
                <c:ptCount val="15"/>
                <c:pt idx="0">
                  <c:v>1598744178</c:v>
                </c:pt>
                <c:pt idx="1">
                  <c:v>1610888440</c:v>
                </c:pt>
                <c:pt idx="2">
                  <c:v>1619580614</c:v>
                </c:pt>
                <c:pt idx="3">
                  <c:v>1655918114</c:v>
                </c:pt>
                <c:pt idx="4">
                  <c:v>1654687145</c:v>
                </c:pt>
                <c:pt idx="5">
                  <c:v>1658534336</c:v>
                </c:pt>
                <c:pt idx="6">
                  <c:v>1660719695</c:v>
                </c:pt>
                <c:pt idx="7">
                  <c:v>1662112760</c:v>
                </c:pt>
                <c:pt idx="8">
                  <c:v>1665541885</c:v>
                </c:pt>
                <c:pt idx="9">
                  <c:v>1656824773</c:v>
                </c:pt>
                <c:pt idx="10">
                  <c:v>1663086342</c:v>
                </c:pt>
                <c:pt idx="11">
                  <c:v>1664721067</c:v>
                </c:pt>
                <c:pt idx="12">
                  <c:v>1681723572</c:v>
                </c:pt>
                <c:pt idx="13">
                  <c:v>1688137651</c:v>
                </c:pt>
                <c:pt idx="14">
                  <c:v>1690831583</c:v>
                </c:pt>
              </c:numCache>
            </c:numRef>
          </c:val>
          <c:extLst>
            <c:ext xmlns:c16="http://schemas.microsoft.com/office/drawing/2014/chart" uri="{C3380CC4-5D6E-409C-BE32-E72D297353CC}">
              <c16:uniqueId val="{00000001-2EEC-40CF-98E8-E8F869387FD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CA-09: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California!$I$9:$I$12</c:f>
                <c:numCache>
                  <c:formatCode>General</c:formatCode>
                  <c:ptCount val="4"/>
                  <c:pt idx="0">
                    <c:v>12113859.146879999</c:v>
                  </c:pt>
                  <c:pt idx="1">
                    <c:v>11745570.442319999</c:v>
                  </c:pt>
                  <c:pt idx="2">
                    <c:v>11590777.38624</c:v>
                  </c:pt>
                  <c:pt idx="3">
                    <c:v>11528980.117679998</c:v>
                  </c:pt>
                </c:numCache>
              </c:numRef>
            </c:plus>
            <c:minus>
              <c:numRef>
                <c:f>California!$I$9:$I$12</c:f>
                <c:numCache>
                  <c:formatCode>General</c:formatCode>
                  <c:ptCount val="4"/>
                  <c:pt idx="0">
                    <c:v>12113859.146879999</c:v>
                  </c:pt>
                  <c:pt idx="1">
                    <c:v>11745570.442319999</c:v>
                  </c:pt>
                  <c:pt idx="2">
                    <c:v>11590777.38624</c:v>
                  </c:pt>
                  <c:pt idx="3">
                    <c:v>11528980.117679998</c:v>
                  </c:pt>
                </c:numCache>
              </c:numRef>
            </c:minus>
            <c:spPr>
              <a:noFill/>
              <a:ln w="9525" cap="flat" cmpd="sng" algn="ctr">
                <a:solidFill>
                  <a:schemeClr val="tx1">
                    <a:lumMod val="65000"/>
                    <a:lumOff val="35000"/>
                  </a:schemeClr>
                </a:solidFill>
                <a:round/>
              </a:ln>
              <a:effectLst/>
            </c:spPr>
          </c:errBars>
          <c:cat>
            <c:numRef>
              <c:f>California!$A$9:$A$12</c:f>
              <c:numCache>
                <c:formatCode>General</c:formatCode>
                <c:ptCount val="4"/>
                <c:pt idx="0">
                  <c:v>2018</c:v>
                </c:pt>
                <c:pt idx="1">
                  <c:v>2019</c:v>
                </c:pt>
                <c:pt idx="2">
                  <c:v>2020</c:v>
                </c:pt>
                <c:pt idx="3">
                  <c:v>2021</c:v>
                </c:pt>
              </c:numCache>
            </c:numRef>
          </c:cat>
          <c:val>
            <c:numRef>
              <c:f>California!$D$9:$D$12</c:f>
              <c:numCache>
                <c:formatCode>#,##0</c:formatCode>
                <c:ptCount val="4"/>
                <c:pt idx="0">
                  <c:v>85682976</c:v>
                </c:pt>
                <c:pt idx="1">
                  <c:v>82286468</c:v>
                </c:pt>
                <c:pt idx="2">
                  <c:v>80760712</c:v>
                </c:pt>
                <c:pt idx="3">
                  <c:v>80633516</c:v>
                </c:pt>
              </c:numCache>
            </c:numRef>
          </c:val>
          <c:extLst>
            <c:ext xmlns:c16="http://schemas.microsoft.com/office/drawing/2014/chart" uri="{C3380CC4-5D6E-409C-BE32-E72D297353CC}">
              <c16:uniqueId val="{00000001-6C22-4988-BEE4-F1C683C3396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PA-07: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Pennsylvania!$K$12:$K$26</c:f>
                <c:numCache>
                  <c:formatCode>General</c:formatCode>
                  <c:ptCount val="15"/>
                  <c:pt idx="0">
                    <c:v>25584784.386839997</c:v>
                  </c:pt>
                  <c:pt idx="1">
                    <c:v>25833581.27682</c:v>
                  </c:pt>
                  <c:pt idx="2">
                    <c:v>26205470.919599999</c:v>
                  </c:pt>
                  <c:pt idx="3">
                    <c:v>23748707.622499999</c:v>
                  </c:pt>
                  <c:pt idx="4">
                    <c:v>23815132.272679996</c:v>
                  </c:pt>
                  <c:pt idx="5">
                    <c:v>23959646.98624</c:v>
                  </c:pt>
                  <c:pt idx="6">
                    <c:v>24396104.907299999</c:v>
                  </c:pt>
                  <c:pt idx="7">
                    <c:v>24521956.485120002</c:v>
                  </c:pt>
                  <c:pt idx="8">
                    <c:v>24653707.989299998</c:v>
                  </c:pt>
                  <c:pt idx="9">
                    <c:v>26229452.785439998</c:v>
                  </c:pt>
                  <c:pt idx="10">
                    <c:v>26576619.410319995</c:v>
                  </c:pt>
                  <c:pt idx="11">
                    <c:v>26633847.859199997</c:v>
                  </c:pt>
                  <c:pt idx="12">
                    <c:v>25553434.860920001</c:v>
                  </c:pt>
                  <c:pt idx="13">
                    <c:v>25886715.280980002</c:v>
                  </c:pt>
                  <c:pt idx="14">
                    <c:v>25844515.745419998</c:v>
                  </c:pt>
                </c:numCache>
              </c:numRef>
            </c:plus>
            <c:minus>
              <c:numRef>
                <c:f>Pennsylvania!$K$12:$K$26</c:f>
                <c:numCache>
                  <c:formatCode>General</c:formatCode>
                  <c:ptCount val="15"/>
                  <c:pt idx="0">
                    <c:v>25584784.386839997</c:v>
                  </c:pt>
                  <c:pt idx="1">
                    <c:v>25833581.27682</c:v>
                  </c:pt>
                  <c:pt idx="2">
                    <c:v>26205470.919599999</c:v>
                  </c:pt>
                  <c:pt idx="3">
                    <c:v>23748707.622499999</c:v>
                  </c:pt>
                  <c:pt idx="4">
                    <c:v>23815132.272679996</c:v>
                  </c:pt>
                  <c:pt idx="5">
                    <c:v>23959646.98624</c:v>
                  </c:pt>
                  <c:pt idx="6">
                    <c:v>24396104.907299999</c:v>
                  </c:pt>
                  <c:pt idx="7">
                    <c:v>24521956.485120002</c:v>
                  </c:pt>
                  <c:pt idx="8">
                    <c:v>24653707.989299998</c:v>
                  </c:pt>
                  <c:pt idx="9">
                    <c:v>26229452.785439998</c:v>
                  </c:pt>
                  <c:pt idx="10">
                    <c:v>26576619.410319995</c:v>
                  </c:pt>
                  <c:pt idx="11">
                    <c:v>26633847.859199997</c:v>
                  </c:pt>
                  <c:pt idx="12">
                    <c:v>25553434.860920001</c:v>
                  </c:pt>
                  <c:pt idx="13">
                    <c:v>25886715.280980002</c:v>
                  </c:pt>
                  <c:pt idx="14">
                    <c:v>25844515.745419998</c:v>
                  </c:pt>
                </c:numCache>
              </c:numRef>
            </c:minus>
            <c:spPr>
              <a:noFill/>
              <a:ln w="9525" cap="flat" cmpd="sng" algn="ctr">
                <a:solidFill>
                  <a:schemeClr val="tx1">
                    <a:lumMod val="65000"/>
                    <a:lumOff val="35000"/>
                  </a:schemeClr>
                </a:solidFill>
                <a:round/>
              </a:ln>
              <a:effectLst/>
            </c:spPr>
          </c:errBars>
          <c:cat>
            <c:numRef>
              <c:f>Pennsylvania!$A$12:$A$26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Pennsylvania!$F$12:$F$26</c:f>
              <c:numCache>
                <c:formatCode>#,##0</c:formatCode>
                <c:ptCount val="15"/>
                <c:pt idx="0">
                  <c:v>1128076913</c:v>
                </c:pt>
                <c:pt idx="1">
                  <c:v>1136041393</c:v>
                </c:pt>
                <c:pt idx="2">
                  <c:v>1142348340</c:v>
                </c:pt>
                <c:pt idx="3">
                  <c:v>1169887075</c:v>
                </c:pt>
                <c:pt idx="4">
                  <c:v>1168554086</c:v>
                </c:pt>
                <c:pt idx="5">
                  <c:v>1169904638</c:v>
                </c:pt>
                <c:pt idx="6">
                  <c:v>1169516055</c:v>
                </c:pt>
                <c:pt idx="7">
                  <c:v>1169940672</c:v>
                </c:pt>
                <c:pt idx="8">
                  <c:v>1170641405</c:v>
                </c:pt>
                <c:pt idx="9">
                  <c:v>1162653049</c:v>
                </c:pt>
                <c:pt idx="10">
                  <c:v>1157518267</c:v>
                </c:pt>
                <c:pt idx="11">
                  <c:v>1155982980</c:v>
                </c:pt>
                <c:pt idx="12">
                  <c:v>1171101506</c:v>
                </c:pt>
                <c:pt idx="13">
                  <c:v>1175600149</c:v>
                </c:pt>
                <c:pt idx="14">
                  <c:v>1177963343</c:v>
                </c:pt>
              </c:numCache>
            </c:numRef>
          </c:val>
          <c:extLst>
            <c:ext xmlns:c16="http://schemas.microsoft.com/office/drawing/2014/chart" uri="{C3380CC4-5D6E-409C-BE32-E72D297353CC}">
              <c16:uniqueId val="{00000001-FC94-4D02-9126-2B254E211A6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Pennsylvania!$I$6:$I$11</c:f>
                <c:numCache>
                  <c:formatCode>General</c:formatCode>
                  <c:ptCount val="6"/>
                  <c:pt idx="0">
                    <c:v>4417366.0540800001</c:v>
                  </c:pt>
                  <c:pt idx="1">
                    <c:v>4310926.9555200003</c:v>
                  </c:pt>
                  <c:pt idx="2">
                    <c:v>4423821.1523400005</c:v>
                  </c:pt>
                  <c:pt idx="3">
                    <c:v>4754596.2052599993</c:v>
                  </c:pt>
                  <c:pt idx="4">
                    <c:v>4892667.6156000001</c:v>
                  </c:pt>
                  <c:pt idx="5">
                    <c:v>4971176.2050000001</c:v>
                  </c:pt>
                </c:numCache>
              </c:numRef>
            </c:plus>
            <c:minus>
              <c:numRef>
                <c:f>Pennsylvania!$I$6:$I$11</c:f>
                <c:numCache>
                  <c:formatCode>General</c:formatCode>
                  <c:ptCount val="6"/>
                  <c:pt idx="0">
                    <c:v>4417366.0540800001</c:v>
                  </c:pt>
                  <c:pt idx="1">
                    <c:v>4310926.9555200003</c:v>
                  </c:pt>
                  <c:pt idx="2">
                    <c:v>4423821.1523400005</c:v>
                  </c:pt>
                  <c:pt idx="3">
                    <c:v>4754596.2052599993</c:v>
                  </c:pt>
                  <c:pt idx="4">
                    <c:v>4892667.6156000001</c:v>
                  </c:pt>
                  <c:pt idx="5">
                    <c:v>4971176.2050000001</c:v>
                  </c:pt>
                </c:numCache>
              </c:numRef>
            </c:minus>
            <c:spPr>
              <a:noFill/>
              <a:ln w="9525" cap="flat" cmpd="sng" algn="ctr">
                <a:solidFill>
                  <a:schemeClr val="tx1">
                    <a:lumMod val="65000"/>
                    <a:lumOff val="35000"/>
                  </a:schemeClr>
                </a:solidFill>
                <a:round/>
              </a:ln>
              <a:effectLst/>
            </c:spPr>
          </c:errBars>
          <c:cat>
            <c:numRef>
              <c:f>Pennsylvania!$A$6:$A$11</c:f>
              <c:numCache>
                <c:formatCode>General</c:formatCode>
                <c:ptCount val="6"/>
                <c:pt idx="0">
                  <c:v>2004</c:v>
                </c:pt>
                <c:pt idx="1">
                  <c:v>2005</c:v>
                </c:pt>
                <c:pt idx="2">
                  <c:v>2006</c:v>
                </c:pt>
                <c:pt idx="3">
                  <c:v>2007</c:v>
                </c:pt>
                <c:pt idx="4">
                  <c:v>2008</c:v>
                </c:pt>
                <c:pt idx="5">
                  <c:v>2009</c:v>
                </c:pt>
              </c:numCache>
            </c:numRef>
          </c:cat>
          <c:val>
            <c:numRef>
              <c:f>Pennsylvania!$D$6:$D$11</c:f>
              <c:numCache>
                <c:formatCode>#,##0</c:formatCode>
                <c:ptCount val="6"/>
                <c:pt idx="0">
                  <c:v>7919833</c:v>
                </c:pt>
                <c:pt idx="1">
                  <c:v>7467136</c:v>
                </c:pt>
                <c:pt idx="2">
                  <c:v>8080629</c:v>
                </c:pt>
                <c:pt idx="3">
                  <c:v>8585093</c:v>
                </c:pt>
                <c:pt idx="4">
                  <c:v>9070574</c:v>
                </c:pt>
                <c:pt idx="5">
                  <c:v>9541605</c:v>
                </c:pt>
              </c:numCache>
            </c:numRef>
          </c:val>
          <c:extLst>
            <c:ext xmlns:c16="http://schemas.microsoft.com/office/drawing/2014/chart" uri="{C3380CC4-5D6E-409C-BE32-E72D297353CC}">
              <c16:uniqueId val="{00000001-C7F9-4F1A-8DA7-C2E5FE61FBE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PA-09: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Pennsylvania!$I$12:$I$26</c:f>
                <c:numCache>
                  <c:formatCode>General</c:formatCode>
                  <c:ptCount val="15"/>
                  <c:pt idx="0">
                    <c:v>4950307.0250399997</c:v>
                  </c:pt>
                  <c:pt idx="1">
                    <c:v>5205871.8891000003</c:v>
                  </c:pt>
                  <c:pt idx="2">
                    <c:v>4957017.8884800002</c:v>
                  </c:pt>
                  <c:pt idx="3">
                    <c:v>4849652.1913000001</c:v>
                  </c:pt>
                  <c:pt idx="4">
                    <c:v>4881049.4008000009</c:v>
                  </c:pt>
                  <c:pt idx="5">
                    <c:v>4992436.1653399998</c:v>
                  </c:pt>
                  <c:pt idx="6">
                    <c:v>5047637.7300399998</c:v>
                  </c:pt>
                  <c:pt idx="7">
                    <c:v>5009536.1162400004</c:v>
                  </c:pt>
                  <c:pt idx="8">
                    <c:v>5189150.0174799999</c:v>
                  </c:pt>
                  <c:pt idx="9">
                    <c:v>5151507.0199999996</c:v>
                  </c:pt>
                  <c:pt idx="10">
                    <c:v>5489102.0946000004</c:v>
                  </c:pt>
                  <c:pt idx="11">
                    <c:v>5598648.8701600004</c:v>
                  </c:pt>
                  <c:pt idx="12">
                    <c:v>4530585.81054</c:v>
                  </c:pt>
                  <c:pt idx="13">
                    <c:v>4471300.1054400001</c:v>
                  </c:pt>
                  <c:pt idx="14">
                    <c:v>4277502.8171600001</c:v>
                  </c:pt>
                </c:numCache>
              </c:numRef>
            </c:plus>
            <c:minus>
              <c:numRef>
                <c:f>Pennsylvania!$I$12:$I$26</c:f>
                <c:numCache>
                  <c:formatCode>General</c:formatCode>
                  <c:ptCount val="15"/>
                  <c:pt idx="0">
                    <c:v>4950307.0250399997</c:v>
                  </c:pt>
                  <c:pt idx="1">
                    <c:v>5205871.8891000003</c:v>
                  </c:pt>
                  <c:pt idx="2">
                    <c:v>4957017.8884800002</c:v>
                  </c:pt>
                  <c:pt idx="3">
                    <c:v>4849652.1913000001</c:v>
                  </c:pt>
                  <c:pt idx="4">
                    <c:v>4881049.4008000009</c:v>
                  </c:pt>
                  <c:pt idx="5">
                    <c:v>4992436.1653399998</c:v>
                  </c:pt>
                  <c:pt idx="6">
                    <c:v>5047637.7300399998</c:v>
                  </c:pt>
                  <c:pt idx="7">
                    <c:v>5009536.1162400004</c:v>
                  </c:pt>
                  <c:pt idx="8">
                    <c:v>5189150.0174799999</c:v>
                  </c:pt>
                  <c:pt idx="9">
                    <c:v>5151507.0199999996</c:v>
                  </c:pt>
                  <c:pt idx="10">
                    <c:v>5489102.0946000004</c:v>
                  </c:pt>
                  <c:pt idx="11">
                    <c:v>5598648.8701600004</c:v>
                  </c:pt>
                  <c:pt idx="12">
                    <c:v>4530585.81054</c:v>
                  </c:pt>
                  <c:pt idx="13">
                    <c:v>4471300.1054400001</c:v>
                  </c:pt>
                  <c:pt idx="14">
                    <c:v>4277502.8171600001</c:v>
                  </c:pt>
                </c:numCache>
              </c:numRef>
            </c:minus>
            <c:spPr>
              <a:noFill/>
              <a:ln w="9525" cap="flat" cmpd="sng" algn="ctr">
                <a:solidFill>
                  <a:schemeClr val="tx1">
                    <a:lumMod val="65000"/>
                    <a:lumOff val="35000"/>
                  </a:schemeClr>
                </a:solidFill>
                <a:round/>
              </a:ln>
              <a:effectLst/>
            </c:spPr>
          </c:errBars>
          <c:cat>
            <c:numRef>
              <c:f>Pennsylvania!$A$12:$A$26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Pennsylvania!$D$12:$D$26</c:f>
              <c:numCache>
                <c:formatCode>#,##0</c:formatCode>
                <c:ptCount val="15"/>
                <c:pt idx="0">
                  <c:v>9538899</c:v>
                </c:pt>
                <c:pt idx="1">
                  <c:v>10024787</c:v>
                </c:pt>
                <c:pt idx="2">
                  <c:v>9306507</c:v>
                </c:pt>
                <c:pt idx="3">
                  <c:v>8522815</c:v>
                </c:pt>
                <c:pt idx="4">
                  <c:v>8600665</c:v>
                </c:pt>
                <c:pt idx="5">
                  <c:v>8836483</c:v>
                </c:pt>
                <c:pt idx="6">
                  <c:v>8859857</c:v>
                </c:pt>
                <c:pt idx="7">
                  <c:v>8710116</c:v>
                </c:pt>
                <c:pt idx="8">
                  <c:v>9354202</c:v>
                </c:pt>
                <c:pt idx="9">
                  <c:v>9273640</c:v>
                </c:pt>
                <c:pt idx="10">
                  <c:v>9950515</c:v>
                </c:pt>
                <c:pt idx="11">
                  <c:v>10153148</c:v>
                </c:pt>
                <c:pt idx="12">
                  <c:v>7881747</c:v>
                </c:pt>
                <c:pt idx="13">
                  <c:v>7507724</c:v>
                </c:pt>
                <c:pt idx="14">
                  <c:v>7299742</c:v>
                </c:pt>
              </c:numCache>
            </c:numRef>
          </c:val>
          <c:extLst>
            <c:ext xmlns:c16="http://schemas.microsoft.com/office/drawing/2014/chart" uri="{C3380CC4-5D6E-409C-BE32-E72D297353CC}">
              <c16:uniqueId val="{00000001-5F80-4DA1-8212-C7E197C43A9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Pennsylvania!$J$6:$J$11</c:f>
                <c:numCache>
                  <c:formatCode>General</c:formatCode>
                  <c:ptCount val="6"/>
                  <c:pt idx="0">
                    <c:v>22797078.734760001</c:v>
                  </c:pt>
                  <c:pt idx="1">
                    <c:v>22949687.100040004</c:v>
                  </c:pt>
                  <c:pt idx="2">
                    <c:v>17281768.540599998</c:v>
                  </c:pt>
                  <c:pt idx="3">
                    <c:v>17774688.184099998</c:v>
                  </c:pt>
                  <c:pt idx="4">
                    <c:v>17894734.548599999</c:v>
                  </c:pt>
                  <c:pt idx="5">
                    <c:v>18488269.03404</c:v>
                  </c:pt>
                </c:numCache>
              </c:numRef>
            </c:plus>
            <c:minus>
              <c:numRef>
                <c:f>Pennsylvania!$J$6:$J$11</c:f>
                <c:numCache>
                  <c:formatCode>General</c:formatCode>
                  <c:ptCount val="6"/>
                  <c:pt idx="0">
                    <c:v>22797078.734760001</c:v>
                  </c:pt>
                  <c:pt idx="1">
                    <c:v>22949687.100040004</c:v>
                  </c:pt>
                  <c:pt idx="2">
                    <c:v>17281768.540599998</c:v>
                  </c:pt>
                  <c:pt idx="3">
                    <c:v>17774688.184099998</c:v>
                  </c:pt>
                  <c:pt idx="4">
                    <c:v>17894734.548599999</c:v>
                  </c:pt>
                  <c:pt idx="5">
                    <c:v>18488269.03404</c:v>
                  </c:pt>
                </c:numCache>
              </c:numRef>
            </c:minus>
            <c:spPr>
              <a:noFill/>
              <a:ln w="9525" cap="flat" cmpd="sng" algn="ctr">
                <a:solidFill>
                  <a:schemeClr val="tx1">
                    <a:lumMod val="65000"/>
                    <a:lumOff val="35000"/>
                  </a:schemeClr>
                </a:solidFill>
                <a:round/>
              </a:ln>
              <a:effectLst/>
            </c:spPr>
          </c:errBars>
          <c:cat>
            <c:numRef>
              <c:f>Pennsylvania!$A$6:$A$11</c:f>
              <c:numCache>
                <c:formatCode>General</c:formatCode>
                <c:ptCount val="6"/>
                <c:pt idx="0">
                  <c:v>2004</c:v>
                </c:pt>
                <c:pt idx="1">
                  <c:v>2005</c:v>
                </c:pt>
                <c:pt idx="2">
                  <c:v>2006</c:v>
                </c:pt>
                <c:pt idx="3">
                  <c:v>2007</c:v>
                </c:pt>
                <c:pt idx="4">
                  <c:v>2008</c:v>
                </c:pt>
                <c:pt idx="5">
                  <c:v>2009</c:v>
                </c:pt>
              </c:numCache>
            </c:numRef>
          </c:cat>
          <c:val>
            <c:numRef>
              <c:f>Pennsylvania!$E$6:$E$11</c:f>
              <c:numCache>
                <c:formatCode>#,##0</c:formatCode>
                <c:ptCount val="6"/>
                <c:pt idx="0">
                  <c:v>390628491</c:v>
                </c:pt>
                <c:pt idx="1">
                  <c:v>393243439</c:v>
                </c:pt>
                <c:pt idx="2">
                  <c:v>390107642</c:v>
                </c:pt>
                <c:pt idx="3">
                  <c:v>388602715</c:v>
                </c:pt>
                <c:pt idx="4">
                  <c:v>398191690</c:v>
                </c:pt>
                <c:pt idx="5">
                  <c:v>401569701</c:v>
                </c:pt>
              </c:numCache>
            </c:numRef>
          </c:val>
          <c:extLst>
            <c:ext xmlns:c16="http://schemas.microsoft.com/office/drawing/2014/chart" uri="{C3380CC4-5D6E-409C-BE32-E72D297353CC}">
              <c16:uniqueId val="{00000001-1220-4295-A9E1-913DC6FD807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PA-10: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Pennsylvania!$J$12:$J$26</c:f>
                <c:numCache>
                  <c:formatCode>General</c:formatCode>
                  <c:ptCount val="15"/>
                  <c:pt idx="0">
                    <c:v>18765354.052200001</c:v>
                  </c:pt>
                  <c:pt idx="1">
                    <c:v>18959075.256840002</c:v>
                  </c:pt>
                  <c:pt idx="2">
                    <c:v>18927715.365000002</c:v>
                  </c:pt>
                  <c:pt idx="3">
                    <c:v>18559898.77166</c:v>
                  </c:pt>
                  <c:pt idx="4">
                    <c:v>18648835.004799999</c:v>
                  </c:pt>
                  <c:pt idx="5">
                    <c:v>18794488.647040002</c:v>
                  </c:pt>
                  <c:pt idx="6">
                    <c:v>19029681.585000001</c:v>
                  </c:pt>
                  <c:pt idx="7">
                    <c:v>19290406.880799998</c:v>
                  </c:pt>
                  <c:pt idx="8">
                    <c:v>19482935.226120003</c:v>
                  </c:pt>
                  <c:pt idx="9">
                    <c:v>19945303.769299999</c:v>
                  </c:pt>
                  <c:pt idx="10">
                    <c:v>20265378.154880002</c:v>
                  </c:pt>
                  <c:pt idx="11">
                    <c:v>20314123.105660003</c:v>
                  </c:pt>
                  <c:pt idx="12">
                    <c:v>20277828.568799999</c:v>
                  </c:pt>
                  <c:pt idx="13">
                    <c:v>20499234.926800001</c:v>
                  </c:pt>
                  <c:pt idx="14">
                    <c:v>20417476.267919999</c:v>
                  </c:pt>
                </c:numCache>
              </c:numRef>
            </c:plus>
            <c:minus>
              <c:numRef>
                <c:f>Pennsylvania!$J$12:$J$26</c:f>
                <c:numCache>
                  <c:formatCode>General</c:formatCode>
                  <c:ptCount val="15"/>
                  <c:pt idx="0">
                    <c:v>18765354.052200001</c:v>
                  </c:pt>
                  <c:pt idx="1">
                    <c:v>18959075.256840002</c:v>
                  </c:pt>
                  <c:pt idx="2">
                    <c:v>18927715.365000002</c:v>
                  </c:pt>
                  <c:pt idx="3">
                    <c:v>18559898.77166</c:v>
                  </c:pt>
                  <c:pt idx="4">
                    <c:v>18648835.004799999</c:v>
                  </c:pt>
                  <c:pt idx="5">
                    <c:v>18794488.647040002</c:v>
                  </c:pt>
                  <c:pt idx="6">
                    <c:v>19029681.585000001</c:v>
                  </c:pt>
                  <c:pt idx="7">
                    <c:v>19290406.880799998</c:v>
                  </c:pt>
                  <c:pt idx="8">
                    <c:v>19482935.226120003</c:v>
                  </c:pt>
                  <c:pt idx="9">
                    <c:v>19945303.769299999</c:v>
                  </c:pt>
                  <c:pt idx="10">
                    <c:v>20265378.154880002</c:v>
                  </c:pt>
                  <c:pt idx="11">
                    <c:v>20314123.105660003</c:v>
                  </c:pt>
                  <c:pt idx="12">
                    <c:v>20277828.568799999</c:v>
                  </c:pt>
                  <c:pt idx="13">
                    <c:v>20499234.926800001</c:v>
                  </c:pt>
                  <c:pt idx="14">
                    <c:v>20417476.267919999</c:v>
                  </c:pt>
                </c:numCache>
              </c:numRef>
            </c:minus>
            <c:spPr>
              <a:noFill/>
              <a:ln w="9525" cap="flat" cmpd="sng" algn="ctr">
                <a:solidFill>
                  <a:schemeClr val="tx1">
                    <a:lumMod val="65000"/>
                    <a:lumOff val="35000"/>
                  </a:schemeClr>
                </a:solidFill>
                <a:round/>
              </a:ln>
              <a:effectLst/>
            </c:spPr>
          </c:errBars>
          <c:cat>
            <c:numRef>
              <c:f>Pennsylvania!$A$12:$A$26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Pennsylvania!$E$12:$E$26</c:f>
              <c:numCache>
                <c:formatCode>#,##0</c:formatCode>
                <c:ptCount val="15"/>
                <c:pt idx="0">
                  <c:v>407588055</c:v>
                </c:pt>
                <c:pt idx="1">
                  <c:v>410192022</c:v>
                </c:pt>
                <c:pt idx="2">
                  <c:v>411293250</c:v>
                </c:pt>
                <c:pt idx="3">
                  <c:v>421241461</c:v>
                </c:pt>
                <c:pt idx="4">
                  <c:v>421919344</c:v>
                </c:pt>
                <c:pt idx="5">
                  <c:v>424063372</c:v>
                </c:pt>
                <c:pt idx="6">
                  <c:v>426674475</c:v>
                </c:pt>
                <c:pt idx="7">
                  <c:v>427725208</c:v>
                </c:pt>
                <c:pt idx="8">
                  <c:v>429328674</c:v>
                </c:pt>
                <c:pt idx="9">
                  <c:v>428194585</c:v>
                </c:pt>
                <c:pt idx="10">
                  <c:v>439405424</c:v>
                </c:pt>
                <c:pt idx="11">
                  <c:v>442188139</c:v>
                </c:pt>
                <c:pt idx="12">
                  <c:v>444689223</c:v>
                </c:pt>
                <c:pt idx="13">
                  <c:v>446801110</c:v>
                </c:pt>
                <c:pt idx="14">
                  <c:v>446967519</c:v>
                </c:pt>
              </c:numCache>
            </c:numRef>
          </c:val>
          <c:extLst>
            <c:ext xmlns:c16="http://schemas.microsoft.com/office/drawing/2014/chart" uri="{C3380CC4-5D6E-409C-BE32-E72D297353CC}">
              <c16:uniqueId val="{00000001-24E1-4016-8EF3-8AFA2F619B4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Pennsylvania!$H$6:$H$11</c:f>
                <c:numCache>
                  <c:formatCode>General</c:formatCode>
                  <c:ptCount val="6"/>
                  <c:pt idx="0">
                    <c:v>3079326.8175400002</c:v>
                  </c:pt>
                  <c:pt idx="1">
                    <c:v>3114613.7185799996</c:v>
                  </c:pt>
                  <c:pt idx="2">
                    <c:v>3262456.15448</c:v>
                  </c:pt>
                  <c:pt idx="3">
                    <c:v>3448922.6989799999</c:v>
                  </c:pt>
                  <c:pt idx="4">
                    <c:v>3378028.6025999999</c:v>
                  </c:pt>
                  <c:pt idx="5">
                    <c:v>3368270.8857600004</c:v>
                  </c:pt>
                </c:numCache>
              </c:numRef>
            </c:plus>
            <c:minus>
              <c:numRef>
                <c:f>Pennsylvania!$H$6:$H$11</c:f>
                <c:numCache>
                  <c:formatCode>General</c:formatCode>
                  <c:ptCount val="6"/>
                  <c:pt idx="0">
                    <c:v>3079326.8175400002</c:v>
                  </c:pt>
                  <c:pt idx="1">
                    <c:v>3114613.7185799996</c:v>
                  </c:pt>
                  <c:pt idx="2">
                    <c:v>3262456.15448</c:v>
                  </c:pt>
                  <c:pt idx="3">
                    <c:v>3448922.6989799999</c:v>
                  </c:pt>
                  <c:pt idx="4">
                    <c:v>3378028.6025999999</c:v>
                  </c:pt>
                  <c:pt idx="5">
                    <c:v>3368270.8857600004</c:v>
                  </c:pt>
                </c:numCache>
              </c:numRef>
            </c:minus>
            <c:spPr>
              <a:noFill/>
              <a:ln w="9525" cap="flat" cmpd="sng" algn="ctr">
                <a:solidFill>
                  <a:schemeClr val="tx1">
                    <a:lumMod val="65000"/>
                    <a:lumOff val="35000"/>
                  </a:schemeClr>
                </a:solidFill>
                <a:round/>
              </a:ln>
              <a:effectLst/>
            </c:spPr>
          </c:errBars>
          <c:cat>
            <c:numRef>
              <c:f>Pennsylvania!$A$6:$A$11</c:f>
              <c:numCache>
                <c:formatCode>General</c:formatCode>
                <c:ptCount val="6"/>
                <c:pt idx="0">
                  <c:v>2004</c:v>
                </c:pt>
                <c:pt idx="1">
                  <c:v>2005</c:v>
                </c:pt>
                <c:pt idx="2">
                  <c:v>2006</c:v>
                </c:pt>
                <c:pt idx="3">
                  <c:v>2007</c:v>
                </c:pt>
                <c:pt idx="4">
                  <c:v>2008</c:v>
                </c:pt>
                <c:pt idx="5">
                  <c:v>2009</c:v>
                </c:pt>
              </c:numCache>
            </c:numRef>
          </c:cat>
          <c:val>
            <c:numRef>
              <c:f>Pennsylvania!$C$6:$C$11</c:f>
              <c:numCache>
                <c:formatCode>#,##0</c:formatCode>
                <c:ptCount val="6"/>
                <c:pt idx="0">
                  <c:v>52351697</c:v>
                </c:pt>
                <c:pt idx="1">
                  <c:v>52206063</c:v>
                </c:pt>
                <c:pt idx="2">
                  <c:v>52927582</c:v>
                </c:pt>
                <c:pt idx="3">
                  <c:v>52784247</c:v>
                </c:pt>
                <c:pt idx="4">
                  <c:v>52897410</c:v>
                </c:pt>
                <c:pt idx="5">
                  <c:v>53160841</c:v>
                </c:pt>
              </c:numCache>
            </c:numRef>
          </c:val>
          <c:extLst>
            <c:ext xmlns:c16="http://schemas.microsoft.com/office/drawing/2014/chart" uri="{C3380CC4-5D6E-409C-BE32-E72D297353CC}">
              <c16:uniqueId val="{00000001-F40E-4BDF-A6C5-E0CD15B9A30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PA-08: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Pennsylvania!$H$12:$H$26</c:f>
                <c:numCache>
                  <c:formatCode>General</c:formatCode>
                  <c:ptCount val="15"/>
                  <c:pt idx="0">
                    <c:v>3477978.6025600005</c:v>
                  </c:pt>
                  <c:pt idx="1">
                    <c:v>3135775.6612</c:v>
                  </c:pt>
                  <c:pt idx="2">
                    <c:v>3013982.5015199999</c:v>
                  </c:pt>
                  <c:pt idx="3">
                    <c:v>3053034.5603799997</c:v>
                  </c:pt>
                  <c:pt idx="4">
                    <c:v>3005329.2220000001</c:v>
                  </c:pt>
                  <c:pt idx="5">
                    <c:v>2929160.4955199999</c:v>
                  </c:pt>
                  <c:pt idx="6">
                    <c:v>2894803.9640000002</c:v>
                  </c:pt>
                  <c:pt idx="7">
                    <c:v>2903885.3523000004</c:v>
                  </c:pt>
                  <c:pt idx="8">
                    <c:v>3051491.5451200004</c:v>
                  </c:pt>
                  <c:pt idx="9">
                    <c:v>3026832.83</c:v>
                  </c:pt>
                  <c:pt idx="10">
                    <c:v>2998355.3875799994</c:v>
                  </c:pt>
                  <c:pt idx="11">
                    <c:v>2994670.08</c:v>
                  </c:pt>
                  <c:pt idx="12">
                    <c:v>3714109.0581</c:v>
                  </c:pt>
                  <c:pt idx="13">
                    <c:v>3689368.34112</c:v>
                  </c:pt>
                  <c:pt idx="14">
                    <c:v>3708269.8245600001</c:v>
                  </c:pt>
                </c:numCache>
              </c:numRef>
            </c:plus>
            <c:minus>
              <c:numRef>
                <c:f>Pennsylvania!$H$12:$H$26</c:f>
                <c:numCache>
                  <c:formatCode>General</c:formatCode>
                  <c:ptCount val="15"/>
                  <c:pt idx="0">
                    <c:v>3477978.6025600005</c:v>
                  </c:pt>
                  <c:pt idx="1">
                    <c:v>3135775.6612</c:v>
                  </c:pt>
                  <c:pt idx="2">
                    <c:v>3013982.5015199999</c:v>
                  </c:pt>
                  <c:pt idx="3">
                    <c:v>3053034.5603799997</c:v>
                  </c:pt>
                  <c:pt idx="4">
                    <c:v>3005329.2220000001</c:v>
                  </c:pt>
                  <c:pt idx="5">
                    <c:v>2929160.4955199999</c:v>
                  </c:pt>
                  <c:pt idx="6">
                    <c:v>2894803.9640000002</c:v>
                  </c:pt>
                  <c:pt idx="7">
                    <c:v>2903885.3523000004</c:v>
                  </c:pt>
                  <c:pt idx="8">
                    <c:v>3051491.5451200004</c:v>
                  </c:pt>
                  <c:pt idx="9">
                    <c:v>3026832.83</c:v>
                  </c:pt>
                  <c:pt idx="10">
                    <c:v>2998355.3875799994</c:v>
                  </c:pt>
                  <c:pt idx="11">
                    <c:v>2994670.08</c:v>
                  </c:pt>
                  <c:pt idx="12">
                    <c:v>3714109.0581</c:v>
                  </c:pt>
                  <c:pt idx="13">
                    <c:v>3689368.34112</c:v>
                  </c:pt>
                  <c:pt idx="14">
                    <c:v>3708269.8245600001</c:v>
                  </c:pt>
                </c:numCache>
              </c:numRef>
            </c:minus>
            <c:spPr>
              <a:noFill/>
              <a:ln w="9525" cap="flat" cmpd="sng" algn="ctr">
                <a:solidFill>
                  <a:schemeClr val="tx1">
                    <a:lumMod val="65000"/>
                    <a:lumOff val="35000"/>
                  </a:schemeClr>
                </a:solidFill>
                <a:round/>
              </a:ln>
              <a:effectLst/>
            </c:spPr>
          </c:errBars>
          <c:cat>
            <c:numRef>
              <c:f>Pennsylvania!$A$12:$A$26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Pennsylvania!$C$12:$C$26</c:f>
              <c:numCache>
                <c:formatCode>#,##0</c:formatCode>
                <c:ptCount val="15"/>
                <c:pt idx="0">
                  <c:v>53540311</c:v>
                </c:pt>
                <c:pt idx="1">
                  <c:v>54630238</c:v>
                </c:pt>
                <c:pt idx="2">
                  <c:v>56632516</c:v>
                </c:pt>
                <c:pt idx="3">
                  <c:v>56266763</c:v>
                </c:pt>
                <c:pt idx="4">
                  <c:v>55613050</c:v>
                </c:pt>
                <c:pt idx="5">
                  <c:v>55729842</c:v>
                </c:pt>
                <c:pt idx="6">
                  <c:v>55669307</c:v>
                </c:pt>
                <c:pt idx="7">
                  <c:v>55736763</c:v>
                </c:pt>
                <c:pt idx="8">
                  <c:v>56217604</c:v>
                </c:pt>
                <c:pt idx="9">
                  <c:v>56703500</c:v>
                </c:pt>
                <c:pt idx="10">
                  <c:v>56212137</c:v>
                </c:pt>
                <c:pt idx="11">
                  <c:v>56396800</c:v>
                </c:pt>
                <c:pt idx="12">
                  <c:v>58051095</c:v>
                </c:pt>
                <c:pt idx="13">
                  <c:v>58228667</c:v>
                </c:pt>
                <c:pt idx="14">
                  <c:v>58600977</c:v>
                </c:pt>
              </c:numCache>
            </c:numRef>
          </c:val>
          <c:extLst>
            <c:ext xmlns:c16="http://schemas.microsoft.com/office/drawing/2014/chart" uri="{C3380CC4-5D6E-409C-BE32-E72D297353CC}">
              <c16:uniqueId val="{00000001-41B5-4C1E-9BD1-75C68C7FFDE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'Rhode Island'!$G$6:$G$10</c:f>
                <c:numCache>
                  <c:formatCode>General</c:formatCode>
                  <c:ptCount val="5"/>
                  <c:pt idx="0">
                    <c:v>6941706.8255400006</c:v>
                  </c:pt>
                  <c:pt idx="1">
                    <c:v>3882037.7122399998</c:v>
                  </c:pt>
                  <c:pt idx="2">
                    <c:v>3293860.8819200005</c:v>
                  </c:pt>
                  <c:pt idx="3">
                    <c:v>3637362.4155999999</c:v>
                  </c:pt>
                  <c:pt idx="4">
                    <c:v>3610519.30278</c:v>
                  </c:pt>
                </c:numCache>
              </c:numRef>
            </c:plus>
            <c:minus>
              <c:numRef>
                <c:f>'Rhode Island'!$G$6:$G$10</c:f>
                <c:numCache>
                  <c:formatCode>General</c:formatCode>
                  <c:ptCount val="5"/>
                  <c:pt idx="0">
                    <c:v>6941706.8255400006</c:v>
                  </c:pt>
                  <c:pt idx="1">
                    <c:v>3882037.7122399998</c:v>
                  </c:pt>
                  <c:pt idx="2">
                    <c:v>3293860.8819200005</c:v>
                  </c:pt>
                  <c:pt idx="3">
                    <c:v>3637362.4155999999</c:v>
                  </c:pt>
                  <c:pt idx="4">
                    <c:v>3610519.30278</c:v>
                  </c:pt>
                </c:numCache>
              </c:numRef>
            </c:minus>
            <c:spPr>
              <a:noFill/>
              <a:ln w="9525" cap="flat" cmpd="sng" algn="ctr">
                <a:solidFill>
                  <a:schemeClr val="tx1">
                    <a:lumMod val="65000"/>
                    <a:lumOff val="35000"/>
                  </a:schemeClr>
                </a:solidFill>
                <a:round/>
              </a:ln>
              <a:effectLst/>
            </c:spPr>
          </c:errBars>
          <c:cat>
            <c:numRef>
              <c:f>'Rhode Island'!$A$6:$A$10</c:f>
              <c:numCache>
                <c:formatCode>General</c:formatCode>
                <c:ptCount val="5"/>
                <c:pt idx="0">
                  <c:v>2005</c:v>
                </c:pt>
                <c:pt idx="1">
                  <c:v>2006</c:v>
                </c:pt>
                <c:pt idx="2">
                  <c:v>2007</c:v>
                </c:pt>
                <c:pt idx="3">
                  <c:v>2008</c:v>
                </c:pt>
                <c:pt idx="4">
                  <c:v>2009</c:v>
                </c:pt>
              </c:numCache>
            </c:numRef>
          </c:cat>
          <c:val>
            <c:numRef>
              <c:f>'Rhode Island'!$B$6:$B$10</c:f>
              <c:numCache>
                <c:formatCode>#,##0</c:formatCode>
                <c:ptCount val="5"/>
                <c:pt idx="0">
                  <c:v>39535863</c:v>
                </c:pt>
                <c:pt idx="1">
                  <c:v>40120274</c:v>
                </c:pt>
                <c:pt idx="2">
                  <c:v>37566844</c:v>
                </c:pt>
                <c:pt idx="3">
                  <c:v>37252790</c:v>
                </c:pt>
                <c:pt idx="4">
                  <c:v>37774841</c:v>
                </c:pt>
              </c:numCache>
            </c:numRef>
          </c:val>
          <c:extLst>
            <c:ext xmlns:c16="http://schemas.microsoft.com/office/drawing/2014/chart" uri="{C3380CC4-5D6E-409C-BE32-E72D297353CC}">
              <c16:uniqueId val="{00000001-9216-4849-8B34-CB1184A4585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RI-02: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'Rhode Island'!$K$6:$K$10</c:f>
                <c:numCache>
                  <c:formatCode>General</c:formatCode>
                  <c:ptCount val="5"/>
                  <c:pt idx="0">
                    <c:v>6951351.3804199994</c:v>
                  </c:pt>
                  <c:pt idx="1">
                    <c:v>4367117.3584200004</c:v>
                  </c:pt>
                  <c:pt idx="2">
                    <c:v>3577734.3481000001</c:v>
                  </c:pt>
                  <c:pt idx="3">
                    <c:v>3526190.6048000003</c:v>
                  </c:pt>
                  <c:pt idx="4">
                    <c:v>3539292.7661199998</c:v>
                  </c:pt>
                </c:numCache>
              </c:numRef>
            </c:plus>
            <c:minus>
              <c:numRef>
                <c:f>'Rhode Island'!$K$6:$K$10</c:f>
                <c:numCache>
                  <c:formatCode>General</c:formatCode>
                  <c:ptCount val="5"/>
                  <c:pt idx="0">
                    <c:v>6951351.3804199994</c:v>
                  </c:pt>
                  <c:pt idx="1">
                    <c:v>4367117.3584200004</c:v>
                  </c:pt>
                  <c:pt idx="2">
                    <c:v>3577734.3481000001</c:v>
                  </c:pt>
                  <c:pt idx="3">
                    <c:v>3526190.6048000003</c:v>
                  </c:pt>
                  <c:pt idx="4">
                    <c:v>3539292.7661199998</c:v>
                  </c:pt>
                </c:numCache>
              </c:numRef>
            </c:minus>
            <c:spPr>
              <a:noFill/>
              <a:ln w="9525" cap="flat" cmpd="sng" algn="ctr">
                <a:solidFill>
                  <a:schemeClr val="tx1">
                    <a:lumMod val="65000"/>
                    <a:lumOff val="35000"/>
                  </a:schemeClr>
                </a:solidFill>
                <a:round/>
              </a:ln>
              <a:effectLst/>
            </c:spPr>
          </c:errBars>
          <c:cat>
            <c:numRef>
              <c:f>'Rhode Island'!$A$6:$A$10</c:f>
              <c:numCache>
                <c:formatCode>General</c:formatCode>
                <c:ptCount val="5"/>
                <c:pt idx="0">
                  <c:v>2005</c:v>
                </c:pt>
                <c:pt idx="1">
                  <c:v>2006</c:v>
                </c:pt>
                <c:pt idx="2">
                  <c:v>2007</c:v>
                </c:pt>
                <c:pt idx="3">
                  <c:v>2008</c:v>
                </c:pt>
                <c:pt idx="4">
                  <c:v>2009</c:v>
                </c:pt>
              </c:numCache>
            </c:numRef>
          </c:cat>
          <c:val>
            <c:numRef>
              <c:f>'Rhode Island'!$F$6:$F$10</c:f>
              <c:numCache>
                <c:formatCode>#,##0</c:formatCode>
                <c:ptCount val="5"/>
                <c:pt idx="0">
                  <c:v>33098521</c:v>
                </c:pt>
                <c:pt idx="1">
                  <c:v>33039169</c:v>
                </c:pt>
                <c:pt idx="2">
                  <c:v>29839319</c:v>
                </c:pt>
                <c:pt idx="3">
                  <c:v>28998278</c:v>
                </c:pt>
                <c:pt idx="4">
                  <c:v>29110814</c:v>
                </c:pt>
              </c:numCache>
            </c:numRef>
          </c:val>
          <c:extLst>
            <c:ext xmlns:c16="http://schemas.microsoft.com/office/drawing/2014/chart" uri="{C3380CC4-5D6E-409C-BE32-E72D297353CC}">
              <c16:uniqueId val="{00000001-7AD7-433F-9FA2-F429CC2D9A9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'Rhode Island'!$G$11:$G$25</c:f>
                <c:numCache>
                  <c:formatCode>General</c:formatCode>
                  <c:ptCount val="15"/>
                  <c:pt idx="0">
                    <c:v>3576298.0152199999</c:v>
                  </c:pt>
                  <c:pt idx="1">
                    <c:v>3579560.8825599998</c:v>
                  </c:pt>
                  <c:pt idx="2">
                    <c:v>3600702.6601800001</c:v>
                  </c:pt>
                  <c:pt idx="3">
                    <c:v>3333689.5279999995</c:v>
                  </c:pt>
                  <c:pt idx="4">
                    <c:v>3460177.7494800002</c:v>
                  </c:pt>
                  <c:pt idx="5">
                    <c:v>3477625.0939200004</c:v>
                  </c:pt>
                  <c:pt idx="6">
                    <c:v>3463970.7942000004</c:v>
                  </c:pt>
                  <c:pt idx="7">
                    <c:v>3497076.2709999997</c:v>
                  </c:pt>
                  <c:pt idx="8">
                    <c:v>3481796.2291199998</c:v>
                  </c:pt>
                  <c:pt idx="9">
                    <c:v>3213986.1428399999</c:v>
                  </c:pt>
                  <c:pt idx="10">
                    <c:v>3629368.2399400002</c:v>
                  </c:pt>
                  <c:pt idx="11">
                    <c:v>3690467.20566</c:v>
                  </c:pt>
                  <c:pt idx="12">
                    <c:v>3775106.5104</c:v>
                  </c:pt>
                  <c:pt idx="13">
                    <c:v>3754267.7264399999</c:v>
                  </c:pt>
                  <c:pt idx="14">
                    <c:v>3736434.1968800002</c:v>
                  </c:pt>
                </c:numCache>
              </c:numRef>
            </c:plus>
            <c:minus>
              <c:numRef>
                <c:f>'Rhode Island'!$G$11:$G$25</c:f>
                <c:numCache>
                  <c:formatCode>General</c:formatCode>
                  <c:ptCount val="15"/>
                  <c:pt idx="0">
                    <c:v>3576298.0152199999</c:v>
                  </c:pt>
                  <c:pt idx="1">
                    <c:v>3579560.8825599998</c:v>
                  </c:pt>
                  <c:pt idx="2">
                    <c:v>3600702.6601800001</c:v>
                  </c:pt>
                  <c:pt idx="3">
                    <c:v>3333689.5279999995</c:v>
                  </c:pt>
                  <c:pt idx="4">
                    <c:v>3460177.7494800002</c:v>
                  </c:pt>
                  <c:pt idx="5">
                    <c:v>3477625.0939200004</c:v>
                  </c:pt>
                  <c:pt idx="6">
                    <c:v>3463970.7942000004</c:v>
                  </c:pt>
                  <c:pt idx="7">
                    <c:v>3497076.2709999997</c:v>
                  </c:pt>
                  <c:pt idx="8">
                    <c:v>3481796.2291199998</c:v>
                  </c:pt>
                  <c:pt idx="9">
                    <c:v>3213986.1428399999</c:v>
                  </c:pt>
                  <c:pt idx="10">
                    <c:v>3629368.2399400002</c:v>
                  </c:pt>
                  <c:pt idx="11">
                    <c:v>3690467.20566</c:v>
                  </c:pt>
                  <c:pt idx="12">
                    <c:v>3775106.5104</c:v>
                  </c:pt>
                  <c:pt idx="13">
                    <c:v>3754267.7264399999</c:v>
                  </c:pt>
                  <c:pt idx="14">
                    <c:v>3736434.1968800002</c:v>
                  </c:pt>
                </c:numCache>
              </c:numRef>
            </c:minus>
            <c:spPr>
              <a:noFill/>
              <a:ln w="9525" cap="flat" cmpd="sng" algn="ctr">
                <a:solidFill>
                  <a:schemeClr val="tx1">
                    <a:lumMod val="65000"/>
                    <a:lumOff val="35000"/>
                  </a:schemeClr>
                </a:solidFill>
                <a:round/>
              </a:ln>
              <a:effectLst/>
            </c:spPr>
          </c:errBars>
          <c:cat>
            <c:numRef>
              <c:f>'Rhode Island'!$A$11:$A$25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'Rhode Island'!$B$11:$B$25</c:f>
              <c:numCache>
                <c:formatCode>#,##0</c:formatCode>
                <c:ptCount val="15"/>
                <c:pt idx="0">
                  <c:v>38463089</c:v>
                </c:pt>
                <c:pt idx="1">
                  <c:v>39448544</c:v>
                </c:pt>
                <c:pt idx="2">
                  <c:v>40034497</c:v>
                </c:pt>
                <c:pt idx="3">
                  <c:v>40184300</c:v>
                </c:pt>
                <c:pt idx="4">
                  <c:v>40403757</c:v>
                </c:pt>
                <c:pt idx="5">
                  <c:v>41087253</c:v>
                </c:pt>
                <c:pt idx="6">
                  <c:v>41090994</c:v>
                </c:pt>
                <c:pt idx="7">
                  <c:v>41385518</c:v>
                </c:pt>
                <c:pt idx="8">
                  <c:v>41214444</c:v>
                </c:pt>
                <c:pt idx="9">
                  <c:v>40755594</c:v>
                </c:pt>
                <c:pt idx="10">
                  <c:v>40156763</c:v>
                </c:pt>
                <c:pt idx="11">
                  <c:v>39828051</c:v>
                </c:pt>
                <c:pt idx="12">
                  <c:v>42039048</c:v>
                </c:pt>
                <c:pt idx="13">
                  <c:v>42363662</c:v>
                </c:pt>
                <c:pt idx="14">
                  <c:v>42780332</c:v>
                </c:pt>
              </c:numCache>
            </c:numRef>
          </c:val>
          <c:extLst>
            <c:ext xmlns:c16="http://schemas.microsoft.com/office/drawing/2014/chart" uri="{C3380CC4-5D6E-409C-BE32-E72D297353CC}">
              <c16:uniqueId val="{00000001-2BA6-474E-9827-F87FAB5BEC2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California!$J$9:$J$12</c:f>
                <c:numCache>
                  <c:formatCode>General</c:formatCode>
                  <c:ptCount val="4"/>
                  <c:pt idx="0">
                    <c:v>10512972.54826</c:v>
                  </c:pt>
                  <c:pt idx="1">
                    <c:v>10572356.9824</c:v>
                  </c:pt>
                  <c:pt idx="2">
                    <c:v>10442584.150600001</c:v>
                  </c:pt>
                  <c:pt idx="3">
                    <c:v>10563247.648800001</c:v>
                  </c:pt>
                </c:numCache>
              </c:numRef>
            </c:plus>
            <c:minus>
              <c:numRef>
                <c:f>California!$J$9:$J$12</c:f>
                <c:numCache>
                  <c:formatCode>General</c:formatCode>
                  <c:ptCount val="4"/>
                  <c:pt idx="0">
                    <c:v>10512972.54826</c:v>
                  </c:pt>
                  <c:pt idx="1">
                    <c:v>10572356.9824</c:v>
                  </c:pt>
                  <c:pt idx="2">
                    <c:v>10442584.150600001</c:v>
                  </c:pt>
                  <c:pt idx="3">
                    <c:v>10563247.648800001</c:v>
                  </c:pt>
                </c:numCache>
              </c:numRef>
            </c:minus>
            <c:spPr>
              <a:noFill/>
              <a:ln w="9525" cap="flat" cmpd="sng" algn="ctr">
                <a:solidFill>
                  <a:schemeClr val="tx1">
                    <a:lumMod val="65000"/>
                    <a:lumOff val="35000"/>
                  </a:schemeClr>
                </a:solidFill>
                <a:round/>
              </a:ln>
              <a:effectLst/>
            </c:spPr>
          </c:errBars>
          <c:cat>
            <c:numRef>
              <c:f>California!$A$9:$A$12</c:f>
              <c:numCache>
                <c:formatCode>General</c:formatCode>
                <c:ptCount val="4"/>
                <c:pt idx="0">
                  <c:v>2018</c:v>
                </c:pt>
                <c:pt idx="1">
                  <c:v>2019</c:v>
                </c:pt>
                <c:pt idx="2">
                  <c:v>2020</c:v>
                </c:pt>
                <c:pt idx="3">
                  <c:v>2021</c:v>
                </c:pt>
              </c:numCache>
            </c:numRef>
          </c:cat>
          <c:val>
            <c:numRef>
              <c:f>California!$E$9:$E$12</c:f>
              <c:numCache>
                <c:formatCode>#,##0</c:formatCode>
                <c:ptCount val="4"/>
                <c:pt idx="0">
                  <c:v>36828181</c:v>
                </c:pt>
                <c:pt idx="1">
                  <c:v>37059580</c:v>
                </c:pt>
                <c:pt idx="2">
                  <c:v>36684410</c:v>
                </c:pt>
                <c:pt idx="3">
                  <c:v>38106954</c:v>
                </c:pt>
              </c:numCache>
            </c:numRef>
          </c:val>
          <c:extLst>
            <c:ext xmlns:c16="http://schemas.microsoft.com/office/drawing/2014/chart" uri="{C3380CC4-5D6E-409C-BE32-E72D297353CC}">
              <c16:uniqueId val="{00000001-5A0E-4365-8372-FDA4BA18FB0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RI-07: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'Rhode Island'!$K$11:$K$25</c:f>
                <c:numCache>
                  <c:formatCode>General</c:formatCode>
                  <c:ptCount val="15"/>
                  <c:pt idx="0">
                    <c:v>3594412.3454399998</c:v>
                  </c:pt>
                  <c:pt idx="1">
                    <c:v>3667727.4053199999</c:v>
                  </c:pt>
                  <c:pt idx="2">
                    <c:v>3707964.2714399998</c:v>
                  </c:pt>
                  <c:pt idx="3">
                    <c:v>3276562.8013599999</c:v>
                  </c:pt>
                  <c:pt idx="4">
                    <c:v>3274355.6540799998</c:v>
                  </c:pt>
                  <c:pt idx="5">
                    <c:v>3283342.1469000001</c:v>
                  </c:pt>
                  <c:pt idx="6">
                    <c:v>3311639.7124999999</c:v>
                  </c:pt>
                  <c:pt idx="7">
                    <c:v>3264762.4027200001</c:v>
                  </c:pt>
                  <c:pt idx="8">
                    <c:v>3208901.1019200003</c:v>
                  </c:pt>
                  <c:pt idx="9">
                    <c:v>3172118.1104000001</c:v>
                  </c:pt>
                  <c:pt idx="10">
                    <c:v>3629887.6525799995</c:v>
                  </c:pt>
                  <c:pt idx="11">
                    <c:v>3755089.1494</c:v>
                  </c:pt>
                  <c:pt idx="12">
                    <c:v>3718158.6076799999</c:v>
                  </c:pt>
                  <c:pt idx="13">
                    <c:v>3768385.9608</c:v>
                  </c:pt>
                  <c:pt idx="14">
                    <c:v>3825368.8870000001</c:v>
                  </c:pt>
                </c:numCache>
              </c:numRef>
            </c:plus>
            <c:minus>
              <c:numRef>
                <c:f>'Rhode Island'!$K$11:$K$25</c:f>
                <c:numCache>
                  <c:formatCode>General</c:formatCode>
                  <c:ptCount val="15"/>
                  <c:pt idx="0">
                    <c:v>3594412.3454399998</c:v>
                  </c:pt>
                  <c:pt idx="1">
                    <c:v>3667727.4053199999</c:v>
                  </c:pt>
                  <c:pt idx="2">
                    <c:v>3707964.2714399998</c:v>
                  </c:pt>
                  <c:pt idx="3">
                    <c:v>3276562.8013599999</c:v>
                  </c:pt>
                  <c:pt idx="4">
                    <c:v>3274355.6540799998</c:v>
                  </c:pt>
                  <c:pt idx="5">
                    <c:v>3283342.1469000001</c:v>
                  </c:pt>
                  <c:pt idx="6">
                    <c:v>3311639.7124999999</c:v>
                  </c:pt>
                  <c:pt idx="7">
                    <c:v>3264762.4027200001</c:v>
                  </c:pt>
                  <c:pt idx="8">
                    <c:v>3208901.1019200003</c:v>
                  </c:pt>
                  <c:pt idx="9">
                    <c:v>3172118.1104000001</c:v>
                  </c:pt>
                  <c:pt idx="10">
                    <c:v>3629887.6525799995</c:v>
                  </c:pt>
                  <c:pt idx="11">
                    <c:v>3755089.1494</c:v>
                  </c:pt>
                  <c:pt idx="12">
                    <c:v>3718158.6076799999</c:v>
                  </c:pt>
                  <c:pt idx="13">
                    <c:v>3768385.9608</c:v>
                  </c:pt>
                  <c:pt idx="14">
                    <c:v>3825368.8870000001</c:v>
                  </c:pt>
                </c:numCache>
              </c:numRef>
            </c:minus>
            <c:spPr>
              <a:noFill/>
              <a:ln w="9525" cap="flat" cmpd="sng" algn="ctr">
                <a:solidFill>
                  <a:schemeClr val="tx1">
                    <a:lumMod val="65000"/>
                    <a:lumOff val="35000"/>
                  </a:schemeClr>
                </a:solidFill>
                <a:round/>
              </a:ln>
              <a:effectLst/>
            </c:spPr>
          </c:errBars>
          <c:cat>
            <c:numRef>
              <c:f>'Rhode Island'!$A$11:$A$25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'Rhode Island'!$F$11:$F$25</c:f>
              <c:numCache>
                <c:formatCode>#,##0</c:formatCode>
                <c:ptCount val="15"/>
                <c:pt idx="0">
                  <c:v>29612888</c:v>
                </c:pt>
                <c:pt idx="1">
                  <c:v>30092939</c:v>
                </c:pt>
                <c:pt idx="2">
                  <c:v>30538332</c:v>
                </c:pt>
                <c:pt idx="3">
                  <c:v>30232172</c:v>
                </c:pt>
                <c:pt idx="4">
                  <c:v>30062024</c:v>
                </c:pt>
                <c:pt idx="5">
                  <c:v>30760185</c:v>
                </c:pt>
                <c:pt idx="6">
                  <c:v>30522025</c:v>
                </c:pt>
                <c:pt idx="7">
                  <c:v>30128852</c:v>
                </c:pt>
                <c:pt idx="8">
                  <c:v>29978523</c:v>
                </c:pt>
                <c:pt idx="9">
                  <c:v>29948245</c:v>
                </c:pt>
                <c:pt idx="10">
                  <c:v>29496893</c:v>
                </c:pt>
                <c:pt idx="11">
                  <c:v>29290867</c:v>
                </c:pt>
                <c:pt idx="12">
                  <c:v>30165168</c:v>
                </c:pt>
                <c:pt idx="13">
                  <c:v>30787467</c:v>
                </c:pt>
                <c:pt idx="14">
                  <c:v>31598950</c:v>
                </c:pt>
              </c:numCache>
            </c:numRef>
          </c:val>
          <c:extLst>
            <c:ext xmlns:c16="http://schemas.microsoft.com/office/drawing/2014/chart" uri="{C3380CC4-5D6E-409C-BE32-E72D297353CC}">
              <c16:uniqueId val="{00000001-6F7A-4D4B-B0C5-F6712A7A61B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RI-05: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'Rhode Island'!$J$6:$J$10</c:f>
                <c:numCache>
                  <c:formatCode>General</c:formatCode>
                  <c:ptCount val="5"/>
                  <c:pt idx="0">
                    <c:v>4412025.4599599997</c:v>
                  </c:pt>
                  <c:pt idx="1">
                    <c:v>2904386.0268000001</c:v>
                  </c:pt>
                  <c:pt idx="2">
                    <c:v>2711897.6235000002</c:v>
                  </c:pt>
                  <c:pt idx="3">
                    <c:v>2557743.0883200001</c:v>
                  </c:pt>
                  <c:pt idx="4">
                    <c:v>2599554.66108</c:v>
                  </c:pt>
                </c:numCache>
              </c:numRef>
            </c:plus>
            <c:minus>
              <c:numRef>
                <c:f>'Rhode Island'!$J$6:$J$10</c:f>
                <c:numCache>
                  <c:formatCode>General</c:formatCode>
                  <c:ptCount val="5"/>
                  <c:pt idx="0">
                    <c:v>4412025.4599599997</c:v>
                  </c:pt>
                  <c:pt idx="1">
                    <c:v>2904386.0268000001</c:v>
                  </c:pt>
                  <c:pt idx="2">
                    <c:v>2711897.6235000002</c:v>
                  </c:pt>
                  <c:pt idx="3">
                    <c:v>2557743.0883200001</c:v>
                  </c:pt>
                  <c:pt idx="4">
                    <c:v>2599554.66108</c:v>
                  </c:pt>
                </c:numCache>
              </c:numRef>
            </c:minus>
            <c:spPr>
              <a:noFill/>
              <a:ln w="9525" cap="flat" cmpd="sng" algn="ctr">
                <a:solidFill>
                  <a:schemeClr val="tx1">
                    <a:lumMod val="65000"/>
                    <a:lumOff val="35000"/>
                  </a:schemeClr>
                </a:solidFill>
                <a:round/>
              </a:ln>
              <a:effectLst/>
            </c:spPr>
          </c:errBars>
          <c:cat>
            <c:numRef>
              <c:f>'Rhode Island'!$A$6:$A$10</c:f>
              <c:numCache>
                <c:formatCode>General</c:formatCode>
                <c:ptCount val="5"/>
                <c:pt idx="0">
                  <c:v>2005</c:v>
                </c:pt>
                <c:pt idx="1">
                  <c:v>2006</c:v>
                </c:pt>
                <c:pt idx="2">
                  <c:v>2007</c:v>
                </c:pt>
                <c:pt idx="3">
                  <c:v>2008</c:v>
                </c:pt>
                <c:pt idx="4">
                  <c:v>2009</c:v>
                </c:pt>
              </c:numCache>
            </c:numRef>
          </c:cat>
          <c:val>
            <c:numRef>
              <c:f>'Rhode Island'!$E$6:$E$10</c:f>
              <c:numCache>
                <c:formatCode>#,##0</c:formatCode>
                <c:ptCount val="5"/>
                <c:pt idx="0">
                  <c:v>6437342</c:v>
                </c:pt>
                <c:pt idx="1">
                  <c:v>7081105</c:v>
                </c:pt>
                <c:pt idx="2">
                  <c:v>7727525</c:v>
                </c:pt>
                <c:pt idx="3">
                  <c:v>8254512</c:v>
                </c:pt>
                <c:pt idx="4">
                  <c:v>8664027</c:v>
                </c:pt>
              </c:numCache>
            </c:numRef>
          </c:val>
          <c:extLst>
            <c:ext xmlns:c16="http://schemas.microsoft.com/office/drawing/2014/chart" uri="{C3380CC4-5D6E-409C-BE32-E72D297353CC}">
              <c16:uniqueId val="{00000001-652C-4D6A-A1D3-4E405F82AF2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RI-10: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'Rhode Island'!$J$11:$J$25</c:f>
                <c:numCache>
                  <c:formatCode>General</c:formatCode>
                  <c:ptCount val="15"/>
                  <c:pt idx="0">
                    <c:v>2606030.48092</c:v>
                  </c:pt>
                  <c:pt idx="1">
                    <c:v>2796951.6708</c:v>
                  </c:pt>
                  <c:pt idx="2">
                    <c:v>2835175.0224000001</c:v>
                  </c:pt>
                  <c:pt idx="3">
                    <c:v>2867009.3223199998</c:v>
                  </c:pt>
                  <c:pt idx="4">
                    <c:v>2931881.3055000002</c:v>
                  </c:pt>
                  <c:pt idx="5">
                    <c:v>2967792.8018400003</c:v>
                  </c:pt>
                  <c:pt idx="6">
                    <c:v>2987213.3981599999</c:v>
                  </c:pt>
                  <c:pt idx="7">
                    <c:v>3046954.3528799997</c:v>
                  </c:pt>
                  <c:pt idx="8">
                    <c:v>3037968.3199800001</c:v>
                  </c:pt>
                  <c:pt idx="9">
                    <c:v>2804290.6590399998</c:v>
                  </c:pt>
                  <c:pt idx="10">
                    <c:v>2834033.0381999998</c:v>
                  </c:pt>
                  <c:pt idx="11">
                    <c:v>2832816.5465600002</c:v>
                  </c:pt>
                  <c:pt idx="12">
                    <c:v>3274578.3506199997</c:v>
                  </c:pt>
                  <c:pt idx="13">
                    <c:v>3299215.5750000002</c:v>
                  </c:pt>
                  <c:pt idx="14">
                    <c:v>3281511.98936</c:v>
                  </c:pt>
                </c:numCache>
              </c:numRef>
            </c:plus>
            <c:minus>
              <c:numRef>
                <c:f>'Rhode Island'!$J$11:$J$25</c:f>
                <c:numCache>
                  <c:formatCode>General</c:formatCode>
                  <c:ptCount val="15"/>
                  <c:pt idx="0">
                    <c:v>2606030.48092</c:v>
                  </c:pt>
                  <c:pt idx="1">
                    <c:v>2796951.6708</c:v>
                  </c:pt>
                  <c:pt idx="2">
                    <c:v>2835175.0224000001</c:v>
                  </c:pt>
                  <c:pt idx="3">
                    <c:v>2867009.3223199998</c:v>
                  </c:pt>
                  <c:pt idx="4">
                    <c:v>2931881.3055000002</c:v>
                  </c:pt>
                  <c:pt idx="5">
                    <c:v>2967792.8018400003</c:v>
                  </c:pt>
                  <c:pt idx="6">
                    <c:v>2987213.3981599999</c:v>
                  </c:pt>
                  <c:pt idx="7">
                    <c:v>3046954.3528799997</c:v>
                  </c:pt>
                  <c:pt idx="8">
                    <c:v>3037968.3199800001</c:v>
                  </c:pt>
                  <c:pt idx="9">
                    <c:v>2804290.6590399998</c:v>
                  </c:pt>
                  <c:pt idx="10">
                    <c:v>2834033.0381999998</c:v>
                  </c:pt>
                  <c:pt idx="11">
                    <c:v>2832816.5465600002</c:v>
                  </c:pt>
                  <c:pt idx="12">
                    <c:v>3274578.3506199997</c:v>
                  </c:pt>
                  <c:pt idx="13">
                    <c:v>3299215.5750000002</c:v>
                  </c:pt>
                  <c:pt idx="14">
                    <c:v>3281511.98936</c:v>
                  </c:pt>
                </c:numCache>
              </c:numRef>
            </c:minus>
            <c:spPr>
              <a:noFill/>
              <a:ln w="9525" cap="flat" cmpd="sng" algn="ctr">
                <a:solidFill>
                  <a:schemeClr val="tx1">
                    <a:lumMod val="65000"/>
                    <a:lumOff val="35000"/>
                  </a:schemeClr>
                </a:solidFill>
                <a:round/>
              </a:ln>
              <a:effectLst/>
            </c:spPr>
          </c:errBars>
          <c:cat>
            <c:numRef>
              <c:f>'Rhode Island'!$A$11:$A$25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'Rhode Island'!$E$11:$E$25</c:f>
              <c:numCache>
                <c:formatCode>#,##0</c:formatCode>
                <c:ptCount val="15"/>
                <c:pt idx="0">
                  <c:v>8850202</c:v>
                </c:pt>
                <c:pt idx="1">
                  <c:v>9355605</c:v>
                </c:pt>
                <c:pt idx="2">
                  <c:v>9496165</c:v>
                </c:pt>
                <c:pt idx="3">
                  <c:v>9952129</c:v>
                </c:pt>
                <c:pt idx="4">
                  <c:v>10341733</c:v>
                </c:pt>
                <c:pt idx="5">
                  <c:v>10327068</c:v>
                </c:pt>
                <c:pt idx="6">
                  <c:v>10568969</c:v>
                </c:pt>
                <c:pt idx="7">
                  <c:v>11256666</c:v>
                </c:pt>
                <c:pt idx="8">
                  <c:v>11235921</c:v>
                </c:pt>
                <c:pt idx="9">
                  <c:v>10807348</c:v>
                </c:pt>
                <c:pt idx="10">
                  <c:v>10659870</c:v>
                </c:pt>
                <c:pt idx="11">
                  <c:v>10537184</c:v>
                </c:pt>
                <c:pt idx="12">
                  <c:v>11873879</c:v>
                </c:pt>
                <c:pt idx="13">
                  <c:v>11576195</c:v>
                </c:pt>
                <c:pt idx="14">
                  <c:v>11181382</c:v>
                </c:pt>
              </c:numCache>
            </c:numRef>
          </c:val>
          <c:extLst>
            <c:ext xmlns:c16="http://schemas.microsoft.com/office/drawing/2014/chart" uri="{C3380CC4-5D6E-409C-BE32-E72D297353CC}">
              <c16:uniqueId val="{00000001-EE9B-411C-A877-30A191F31E5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Carolina'!$G$6:$G$14</c:f>
                <c:numCache>
                  <c:formatCode>General</c:formatCode>
                  <c:ptCount val="9"/>
                  <c:pt idx="0">
                    <c:v>15727202.5428</c:v>
                  </c:pt>
                  <c:pt idx="1">
                    <c:v>15510478.61424</c:v>
                  </c:pt>
                  <c:pt idx="2">
                    <c:v>15706968.264</c:v>
                  </c:pt>
                  <c:pt idx="3">
                    <c:v>15435149.948820001</c:v>
                  </c:pt>
                  <c:pt idx="4">
                    <c:v>15351764.400239998</c:v>
                  </c:pt>
                  <c:pt idx="5">
                    <c:v>15355092.41052</c:v>
                  </c:pt>
                  <c:pt idx="6">
                    <c:v>15490752.6775</c:v>
                  </c:pt>
                  <c:pt idx="7">
                    <c:v>15623367.076200001</c:v>
                  </c:pt>
                  <c:pt idx="8">
                    <c:v>15852268.700520001</c:v>
                  </c:pt>
                </c:numCache>
              </c:numRef>
            </c:plus>
            <c:minus>
              <c:numRef>
                <c:f>'South Carolina'!$G$6:$G$151</c:f>
                <c:numCache>
                  <c:formatCode>General</c:formatCode>
                  <c:ptCount val="146"/>
                  <c:pt idx="0">
                    <c:v>15727202.5428</c:v>
                  </c:pt>
                  <c:pt idx="1">
                    <c:v>15510478.61424</c:v>
                  </c:pt>
                  <c:pt idx="2">
                    <c:v>15706968.264</c:v>
                  </c:pt>
                  <c:pt idx="3">
                    <c:v>15435149.948820001</c:v>
                  </c:pt>
                  <c:pt idx="4">
                    <c:v>15351764.400239998</c:v>
                  </c:pt>
                  <c:pt idx="5">
                    <c:v>15355092.41052</c:v>
                  </c:pt>
                  <c:pt idx="6">
                    <c:v>15490752.6775</c:v>
                  </c:pt>
                  <c:pt idx="7">
                    <c:v>15623367.076200001</c:v>
                  </c:pt>
                  <c:pt idx="8">
                    <c:v>15852268.700520001</c:v>
                  </c:pt>
                  <c:pt idx="9">
                    <c:v>16110284.008040002</c:v>
                  </c:pt>
                  <c:pt idx="10">
                    <c:v>16317145.353879999</c:v>
                  </c:pt>
                  <c:pt idx="11">
                    <c:v>16669955.245900001</c:v>
                  </c:pt>
                  <c:pt idx="12">
                    <c:v>16920598.585200001</c:v>
                  </c:pt>
                  <c:pt idx="13">
                    <c:v>15232348.829159999</c:v>
                  </c:pt>
                  <c:pt idx="14">
                    <c:v>15434235.800799999</c:v>
                  </c:pt>
                  <c:pt idx="15">
                    <c:v>15622413.124539999</c:v>
                  </c:pt>
                  <c:pt idx="16">
                    <c:v>16036468.9606</c:v>
                  </c:pt>
                  <c:pt idx="17">
                    <c:v>16216599.096719999</c:v>
                  </c:pt>
                  <c:pt idx="18">
                    <c:v>16417808.545060001</c:v>
                  </c:pt>
                  <c:pt idx="19">
                    <c:v>16771168.53898</c:v>
                  </c:pt>
                  <c:pt idx="20">
                    <c:v>17155412.230600003</c:v>
                  </c:pt>
                  <c:pt idx="21">
                    <c:v>17437402.494720001</c:v>
                  </c:pt>
                  <c:pt idx="22">
                    <c:v>17692743.755199999</c:v>
                  </c:pt>
                  <c:pt idx="59">
                    <c:v>0</c:v>
                  </c:pt>
                  <c:pt idx="60">
                    <c:v>0</c:v>
                  </c:pt>
                  <c:pt idx="61">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91">
                    <c:v>0</c:v>
                  </c:pt>
                  <c:pt idx="92">
                    <c:v>0</c:v>
                  </c:pt>
                  <c:pt idx="93">
                    <c:v>48074276</c:v>
                  </c:pt>
                  <c:pt idx="94">
                    <c:v>48256690</c:v>
                  </c:pt>
                  <c:pt idx="95">
                    <c:v>48899177</c:v>
                  </c:pt>
                  <c:pt idx="96">
                    <c:v>49863383</c:v>
                  </c:pt>
                  <c:pt idx="97">
                    <c:v>50187731</c:v>
                  </c:pt>
                  <c:pt idx="98">
                    <c:v>51057553</c:v>
                  </c:pt>
                  <c:pt idx="99">
                    <c:v>52269985</c:v>
                  </c:pt>
                  <c:pt idx="100">
                    <c:v>52810406</c:v>
                  </c:pt>
                  <c:pt idx="101">
                    <c:v>53764154</c:v>
                  </c:pt>
                  <c:pt idx="102">
                    <c:v>54720128</c:v>
                  </c:pt>
                  <c:pt idx="103">
                    <c:v>55490657</c:v>
                  </c:pt>
                  <c:pt idx="104">
                    <c:v>56221835</c:v>
                  </c:pt>
                  <c:pt idx="105">
                    <c:v>57634951</c:v>
                  </c:pt>
                  <c:pt idx="106">
                    <c:v>58113202</c:v>
                  </c:pt>
                  <c:pt idx="107">
                    <c:v>58555406</c:v>
                  </c:pt>
                  <c:pt idx="108">
                    <c:v>59174154</c:v>
                  </c:pt>
                  <c:pt idx="109">
                    <c:v>59400523</c:v>
                  </c:pt>
                  <c:pt idx="110">
                    <c:v>60193118</c:v>
                  </c:pt>
                  <c:pt idx="111">
                    <c:v>60676261</c:v>
                  </c:pt>
                  <c:pt idx="112">
                    <c:v>61798252</c:v>
                  </c:pt>
                  <c:pt idx="113">
                    <c:v>62841238</c:v>
                  </c:pt>
                  <c:pt idx="114">
                    <c:v>63493785</c:v>
                  </c:pt>
                  <c:pt idx="115">
                    <c:v>64241028</c:v>
                  </c:pt>
                </c:numCache>
              </c:numRef>
            </c:minus>
            <c:spPr>
              <a:noFill/>
              <a:ln w="9525" cap="flat" cmpd="sng" algn="ctr">
                <a:solidFill>
                  <a:schemeClr val="tx1">
                    <a:lumMod val="65000"/>
                    <a:lumOff val="35000"/>
                  </a:schemeClr>
                </a:solidFill>
                <a:round/>
              </a:ln>
              <a:effectLst/>
            </c:spPr>
          </c:errBars>
          <c:cat>
            <c:numRef>
              <c:f>'South Carolina'!$A$6:$A$14</c:f>
              <c:numCache>
                <c:formatCode>General</c:formatCode>
                <c:ptCount val="9"/>
                <c:pt idx="0">
                  <c:v>2001</c:v>
                </c:pt>
                <c:pt idx="1">
                  <c:v>2002</c:v>
                </c:pt>
                <c:pt idx="2">
                  <c:v>2003</c:v>
                </c:pt>
                <c:pt idx="3">
                  <c:v>2004</c:v>
                </c:pt>
                <c:pt idx="4">
                  <c:v>2005</c:v>
                </c:pt>
                <c:pt idx="5">
                  <c:v>2006</c:v>
                </c:pt>
                <c:pt idx="6">
                  <c:v>2007</c:v>
                </c:pt>
                <c:pt idx="7">
                  <c:v>2008</c:v>
                </c:pt>
                <c:pt idx="8">
                  <c:v>2009</c:v>
                </c:pt>
              </c:numCache>
            </c:numRef>
          </c:cat>
          <c:val>
            <c:numRef>
              <c:f>'South Carolina'!$B$6:$B$14</c:f>
              <c:numCache>
                <c:formatCode>#,##0</c:formatCode>
                <c:ptCount val="9"/>
                <c:pt idx="0">
                  <c:v>829493805</c:v>
                </c:pt>
                <c:pt idx="1">
                  <c:v>834794328</c:v>
                </c:pt>
                <c:pt idx="2">
                  <c:v>839047450</c:v>
                </c:pt>
                <c:pt idx="3">
                  <c:v>849018149</c:v>
                </c:pt>
                <c:pt idx="4">
                  <c:v>851929212</c:v>
                </c:pt>
                <c:pt idx="5">
                  <c:v>858785929</c:v>
                </c:pt>
                <c:pt idx="6">
                  <c:v>867343375</c:v>
                </c:pt>
                <c:pt idx="7">
                  <c:v>870867730</c:v>
                </c:pt>
                <c:pt idx="8">
                  <c:v>877755742</c:v>
                </c:pt>
              </c:numCache>
            </c:numRef>
          </c:val>
          <c:extLst>
            <c:ext xmlns:c16="http://schemas.microsoft.com/office/drawing/2014/chart" uri="{C3380CC4-5D6E-409C-BE32-E72D297353CC}">
              <c16:uniqueId val="{00000001-75A6-40AB-B310-3C74B9A515C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SC-02: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Carolina'!$K$6:$K$14</c:f>
                <c:numCache>
                  <c:formatCode>General</c:formatCode>
                  <c:ptCount val="9"/>
                  <c:pt idx="0">
                    <c:v>17986509.181299999</c:v>
                  </c:pt>
                  <c:pt idx="1">
                    <c:v>17910324.21776</c:v>
                  </c:pt>
                  <c:pt idx="2">
                    <c:v>18233810.656800002</c:v>
                  </c:pt>
                  <c:pt idx="3">
                    <c:v>18120129.250740003</c:v>
                  </c:pt>
                  <c:pt idx="4">
                    <c:v>18102964.48584</c:v>
                  </c:pt>
                  <c:pt idx="5">
                    <c:v>18212534.819899999</c:v>
                  </c:pt>
                  <c:pt idx="6">
                    <c:v>18330338.379180003</c:v>
                  </c:pt>
                  <c:pt idx="7">
                    <c:v>18454774.405680001</c:v>
                  </c:pt>
                  <c:pt idx="8">
                    <c:v>18646517.585999999</c:v>
                  </c:pt>
                </c:numCache>
              </c:numRef>
            </c:plus>
            <c:minus>
              <c:numRef>
                <c:f>'South Carolina'!$K$6:$K$14</c:f>
                <c:numCache>
                  <c:formatCode>General</c:formatCode>
                  <c:ptCount val="9"/>
                  <c:pt idx="0">
                    <c:v>17986509.181299999</c:v>
                  </c:pt>
                  <c:pt idx="1">
                    <c:v>17910324.21776</c:v>
                  </c:pt>
                  <c:pt idx="2">
                    <c:v>18233810.656800002</c:v>
                  </c:pt>
                  <c:pt idx="3">
                    <c:v>18120129.250740003</c:v>
                  </c:pt>
                  <c:pt idx="4">
                    <c:v>18102964.48584</c:v>
                  </c:pt>
                  <c:pt idx="5">
                    <c:v>18212534.819899999</c:v>
                  </c:pt>
                  <c:pt idx="6">
                    <c:v>18330338.379180003</c:v>
                  </c:pt>
                  <c:pt idx="7">
                    <c:v>18454774.405680001</c:v>
                  </c:pt>
                  <c:pt idx="8">
                    <c:v>18646517.585999999</c:v>
                  </c:pt>
                </c:numCache>
              </c:numRef>
            </c:minus>
            <c:spPr>
              <a:noFill/>
              <a:ln w="9525" cap="flat" cmpd="sng" algn="ctr">
                <a:solidFill>
                  <a:schemeClr val="tx1">
                    <a:lumMod val="65000"/>
                    <a:lumOff val="35000"/>
                  </a:schemeClr>
                </a:solidFill>
                <a:round/>
              </a:ln>
              <a:effectLst/>
            </c:spPr>
          </c:errBars>
          <c:cat>
            <c:numRef>
              <c:f>'South Carolina'!$A$6:$A$14</c:f>
              <c:numCache>
                <c:formatCode>General</c:formatCode>
                <c:ptCount val="9"/>
                <c:pt idx="0">
                  <c:v>2001</c:v>
                </c:pt>
                <c:pt idx="1">
                  <c:v>2002</c:v>
                </c:pt>
                <c:pt idx="2">
                  <c:v>2003</c:v>
                </c:pt>
                <c:pt idx="3">
                  <c:v>2004</c:v>
                </c:pt>
                <c:pt idx="4">
                  <c:v>2005</c:v>
                </c:pt>
                <c:pt idx="5">
                  <c:v>2006</c:v>
                </c:pt>
                <c:pt idx="6">
                  <c:v>2007</c:v>
                </c:pt>
                <c:pt idx="7">
                  <c:v>2008</c:v>
                </c:pt>
                <c:pt idx="8">
                  <c:v>2009</c:v>
                </c:pt>
              </c:numCache>
            </c:numRef>
          </c:cat>
          <c:val>
            <c:numRef>
              <c:f>'South Carolina'!$F$6:$F$14</c:f>
              <c:numCache>
                <c:formatCode>#,##0</c:formatCode>
                <c:ptCount val="9"/>
                <c:pt idx="0">
                  <c:v>750062935</c:v>
                </c:pt>
                <c:pt idx="1">
                  <c:v>751271989</c:v>
                </c:pt>
                <c:pt idx="2">
                  <c:v>747287322</c:v>
                </c:pt>
                <c:pt idx="3">
                  <c:v>753122579</c:v>
                </c:pt>
                <c:pt idx="4">
                  <c:v>752409164</c:v>
                </c:pt>
                <c:pt idx="5">
                  <c:v>755706839</c:v>
                </c:pt>
                <c:pt idx="6">
                  <c:v>763128159</c:v>
                </c:pt>
                <c:pt idx="7">
                  <c:v>764489412</c:v>
                </c:pt>
                <c:pt idx="8">
                  <c:v>769245775</c:v>
                </c:pt>
              </c:numCache>
            </c:numRef>
          </c:val>
          <c:extLst>
            <c:ext xmlns:c16="http://schemas.microsoft.com/office/drawing/2014/chart" uri="{C3380CC4-5D6E-409C-BE32-E72D297353CC}">
              <c16:uniqueId val="{00000001-760A-4CE3-B2DD-4831AD1379B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Carolina'!$G$15:$G$28</c:f>
                <c:numCache>
                  <c:formatCode>General</c:formatCode>
                  <c:ptCount val="14"/>
                  <c:pt idx="0">
                    <c:v>16110284.008040002</c:v>
                  </c:pt>
                  <c:pt idx="1">
                    <c:v>16317145.353879999</c:v>
                  </c:pt>
                  <c:pt idx="2">
                    <c:v>16669955.245900001</c:v>
                  </c:pt>
                  <c:pt idx="3">
                    <c:v>16920598.585200001</c:v>
                  </c:pt>
                  <c:pt idx="4">
                    <c:v>15232348.829159999</c:v>
                  </c:pt>
                  <c:pt idx="5">
                    <c:v>15434235.800799999</c:v>
                  </c:pt>
                  <c:pt idx="6">
                    <c:v>15622413.124539999</c:v>
                  </c:pt>
                  <c:pt idx="7">
                    <c:v>16036468.9606</c:v>
                  </c:pt>
                  <c:pt idx="8">
                    <c:v>16216599.096719999</c:v>
                  </c:pt>
                  <c:pt idx="9">
                    <c:v>16417808.545060001</c:v>
                  </c:pt>
                  <c:pt idx="10">
                    <c:v>16771168.53898</c:v>
                  </c:pt>
                  <c:pt idx="11">
                    <c:v>17155412.230600003</c:v>
                  </c:pt>
                  <c:pt idx="12">
                    <c:v>17437402.494720001</c:v>
                  </c:pt>
                  <c:pt idx="13">
                    <c:v>17692743.755199999</c:v>
                  </c:pt>
                </c:numCache>
              </c:numRef>
            </c:plus>
            <c:minus>
              <c:numRef>
                <c:f>'South Carolina'!$G$15:$G$28</c:f>
                <c:numCache>
                  <c:formatCode>General</c:formatCode>
                  <c:ptCount val="14"/>
                  <c:pt idx="0">
                    <c:v>16110284.008040002</c:v>
                  </c:pt>
                  <c:pt idx="1">
                    <c:v>16317145.353879999</c:v>
                  </c:pt>
                  <c:pt idx="2">
                    <c:v>16669955.245900001</c:v>
                  </c:pt>
                  <c:pt idx="3">
                    <c:v>16920598.585200001</c:v>
                  </c:pt>
                  <c:pt idx="4">
                    <c:v>15232348.829159999</c:v>
                  </c:pt>
                  <c:pt idx="5">
                    <c:v>15434235.800799999</c:v>
                  </c:pt>
                  <c:pt idx="6">
                    <c:v>15622413.124539999</c:v>
                  </c:pt>
                  <c:pt idx="7">
                    <c:v>16036468.9606</c:v>
                  </c:pt>
                  <c:pt idx="8">
                    <c:v>16216599.096719999</c:v>
                  </c:pt>
                  <c:pt idx="9">
                    <c:v>16417808.545060001</c:v>
                  </c:pt>
                  <c:pt idx="10">
                    <c:v>16771168.53898</c:v>
                  </c:pt>
                  <c:pt idx="11">
                    <c:v>17155412.230600003</c:v>
                  </c:pt>
                  <c:pt idx="12">
                    <c:v>17437402.494720001</c:v>
                  </c:pt>
                  <c:pt idx="13">
                    <c:v>17692743.755199999</c:v>
                  </c:pt>
                </c:numCache>
              </c:numRef>
            </c:minus>
            <c:spPr>
              <a:noFill/>
              <a:ln w="9525" cap="flat" cmpd="sng" algn="ctr">
                <a:solidFill>
                  <a:schemeClr val="tx1">
                    <a:lumMod val="65000"/>
                    <a:lumOff val="35000"/>
                  </a:schemeClr>
                </a:solidFill>
                <a:round/>
              </a:ln>
              <a:effectLst/>
            </c:spPr>
          </c:errBars>
          <c:cat>
            <c:numRef>
              <c:f>'South Carolina'!$A$15:$A$28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'South Carolina'!$B$15:$B$28</c:f>
              <c:numCache>
                <c:formatCode>#,##0</c:formatCode>
                <c:ptCount val="14"/>
                <c:pt idx="0">
                  <c:v>884208782</c:v>
                </c:pt>
                <c:pt idx="1">
                  <c:v>889702582</c:v>
                </c:pt>
                <c:pt idx="2">
                  <c:v>891441457</c:v>
                </c:pt>
                <c:pt idx="3">
                  <c:v>900990340</c:v>
                </c:pt>
                <c:pt idx="4">
                  <c:v>900257023</c:v>
                </c:pt>
                <c:pt idx="5">
                  <c:v>901532465</c:v>
                </c:pt>
                <c:pt idx="6">
                  <c:v>905122429</c:v>
                </c:pt>
                <c:pt idx="7">
                  <c:v>904992605</c:v>
                </c:pt>
                <c:pt idx="8">
                  <c:v>910022396</c:v>
                </c:pt>
                <c:pt idx="9">
                  <c:v>913115047</c:v>
                </c:pt>
                <c:pt idx="10">
                  <c:v>920481259</c:v>
                </c:pt>
                <c:pt idx="11">
                  <c:v>926318155</c:v>
                </c:pt>
                <c:pt idx="12">
                  <c:v>931485176</c:v>
                </c:pt>
                <c:pt idx="13">
                  <c:v>937115665</c:v>
                </c:pt>
              </c:numCache>
            </c:numRef>
          </c:val>
          <c:extLst>
            <c:ext xmlns:c16="http://schemas.microsoft.com/office/drawing/2014/chart" uri="{C3380CC4-5D6E-409C-BE32-E72D297353CC}">
              <c16:uniqueId val="{00000001-F741-4DA3-8FDD-7BE97F16662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SC-07: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Carolina'!$K$15:$K$28</c:f>
                <c:numCache>
                  <c:formatCode>General</c:formatCode>
                  <c:ptCount val="14"/>
                  <c:pt idx="0">
                    <c:v>18891150.144239999</c:v>
                  </c:pt>
                  <c:pt idx="1">
                    <c:v>19043580.401999999</c:v>
                  </c:pt>
                  <c:pt idx="2">
                    <c:v>19140135.229520001</c:v>
                  </c:pt>
                  <c:pt idx="3">
                    <c:v>19372472.854079999</c:v>
                  </c:pt>
                  <c:pt idx="4">
                    <c:v>16883475.19808</c:v>
                  </c:pt>
                  <c:pt idx="5">
                    <c:v>17115402.74808</c:v>
                  </c:pt>
                  <c:pt idx="6">
                    <c:v>17305248.02234</c:v>
                  </c:pt>
                  <c:pt idx="7">
                    <c:v>17693014.085199997</c:v>
                  </c:pt>
                  <c:pt idx="8">
                    <c:v>17855002.409699999</c:v>
                  </c:pt>
                  <c:pt idx="9">
                    <c:v>18066145.16468</c:v>
                  </c:pt>
                  <c:pt idx="10">
                    <c:v>18389272.3136</c:v>
                  </c:pt>
                  <c:pt idx="11">
                    <c:v>18766007.751999997</c:v>
                  </c:pt>
                  <c:pt idx="12">
                    <c:v>19031718.392220002</c:v>
                  </c:pt>
                  <c:pt idx="13">
                    <c:v>19255263.445599999</c:v>
                  </c:pt>
                </c:numCache>
              </c:numRef>
            </c:plus>
            <c:minus>
              <c:numRef>
                <c:f>'South Carolina'!$K$15:$K$28</c:f>
                <c:numCache>
                  <c:formatCode>General</c:formatCode>
                  <c:ptCount val="14"/>
                  <c:pt idx="0">
                    <c:v>18891150.144239999</c:v>
                  </c:pt>
                  <c:pt idx="1">
                    <c:v>19043580.401999999</c:v>
                  </c:pt>
                  <c:pt idx="2">
                    <c:v>19140135.229520001</c:v>
                  </c:pt>
                  <c:pt idx="3">
                    <c:v>19372472.854079999</c:v>
                  </c:pt>
                  <c:pt idx="4">
                    <c:v>16883475.19808</c:v>
                  </c:pt>
                  <c:pt idx="5">
                    <c:v>17115402.74808</c:v>
                  </c:pt>
                  <c:pt idx="6">
                    <c:v>17305248.02234</c:v>
                  </c:pt>
                  <c:pt idx="7">
                    <c:v>17693014.085199997</c:v>
                  </c:pt>
                  <c:pt idx="8">
                    <c:v>17855002.409699999</c:v>
                  </c:pt>
                  <c:pt idx="9">
                    <c:v>18066145.16468</c:v>
                  </c:pt>
                  <c:pt idx="10">
                    <c:v>18389272.3136</c:v>
                  </c:pt>
                  <c:pt idx="11">
                    <c:v>18766007.751999997</c:v>
                  </c:pt>
                  <c:pt idx="12">
                    <c:v>19031718.392220002</c:v>
                  </c:pt>
                  <c:pt idx="13">
                    <c:v>19255263.445599999</c:v>
                  </c:pt>
                </c:numCache>
              </c:numRef>
            </c:minus>
            <c:spPr>
              <a:noFill/>
              <a:ln w="9525" cap="flat" cmpd="sng" algn="ctr">
                <a:solidFill>
                  <a:schemeClr val="tx1">
                    <a:lumMod val="65000"/>
                    <a:lumOff val="35000"/>
                  </a:schemeClr>
                </a:solidFill>
                <a:round/>
              </a:ln>
              <a:effectLst/>
            </c:spPr>
          </c:errBars>
          <c:cat>
            <c:numRef>
              <c:f>'South Carolina'!$A$15:$A$28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'South Carolina'!$F$15:$F$28</c:f>
              <c:numCache>
                <c:formatCode>#,##0</c:formatCode>
                <c:ptCount val="14"/>
                <c:pt idx="0">
                  <c:v>773593372</c:v>
                </c:pt>
                <c:pt idx="1">
                  <c:v>777288996</c:v>
                </c:pt>
                <c:pt idx="2">
                  <c:v>779321467</c:v>
                </c:pt>
                <c:pt idx="3">
                  <c:v>788781468</c:v>
                </c:pt>
                <c:pt idx="4">
                  <c:v>784548104</c:v>
                </c:pt>
                <c:pt idx="5">
                  <c:v>783672287</c:v>
                </c:pt>
                <c:pt idx="6">
                  <c:v>784462739</c:v>
                </c:pt>
                <c:pt idx="7">
                  <c:v>781493555</c:v>
                </c:pt>
                <c:pt idx="8">
                  <c:v>785180405</c:v>
                </c:pt>
                <c:pt idx="9">
                  <c:v>787539022</c:v>
                </c:pt>
                <c:pt idx="10">
                  <c:v>792641048</c:v>
                </c:pt>
                <c:pt idx="11">
                  <c:v>795169820</c:v>
                </c:pt>
                <c:pt idx="12">
                  <c:v>798980621</c:v>
                </c:pt>
                <c:pt idx="13">
                  <c:v>804985930</c:v>
                </c:pt>
              </c:numCache>
            </c:numRef>
          </c:val>
          <c:extLst>
            <c:ext xmlns:c16="http://schemas.microsoft.com/office/drawing/2014/chart" uri="{C3380CC4-5D6E-409C-BE32-E72D297353CC}">
              <c16:uniqueId val="{00000001-DFA6-4FC8-86B6-6F12AF97845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SC-04: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Carolina'!$I$6:$I$14</c:f>
                <c:numCache>
                  <c:formatCode>General</c:formatCode>
                  <c:ptCount val="9"/>
                  <c:pt idx="0">
                    <c:v>6748806.3462400008</c:v>
                  </c:pt>
                  <c:pt idx="1">
                    <c:v>6686751.0282000005</c:v>
                  </c:pt>
                  <c:pt idx="2">
                    <c:v>6852267.094560001</c:v>
                  </c:pt>
                  <c:pt idx="3">
                    <c:v>6943955.5504799997</c:v>
                  </c:pt>
                  <c:pt idx="4">
                    <c:v>6880225.4715999998</c:v>
                  </c:pt>
                  <c:pt idx="5">
                    <c:v>6923262.1080000009</c:v>
                  </c:pt>
                  <c:pt idx="6">
                    <c:v>6929779.1693999991</c:v>
                  </c:pt>
                  <c:pt idx="7">
                    <c:v>7005891.0826000003</c:v>
                  </c:pt>
                  <c:pt idx="8">
                    <c:v>7063066.5856799996</c:v>
                  </c:pt>
                </c:numCache>
              </c:numRef>
            </c:plus>
            <c:minus>
              <c:numRef>
                <c:f>'South Carolina'!$I$6:$I$14</c:f>
                <c:numCache>
                  <c:formatCode>General</c:formatCode>
                  <c:ptCount val="9"/>
                  <c:pt idx="0">
                    <c:v>6748806.3462400008</c:v>
                  </c:pt>
                  <c:pt idx="1">
                    <c:v>6686751.0282000005</c:v>
                  </c:pt>
                  <c:pt idx="2">
                    <c:v>6852267.094560001</c:v>
                  </c:pt>
                  <c:pt idx="3">
                    <c:v>6943955.5504799997</c:v>
                  </c:pt>
                  <c:pt idx="4">
                    <c:v>6880225.4715999998</c:v>
                  </c:pt>
                  <c:pt idx="5">
                    <c:v>6923262.1080000009</c:v>
                  </c:pt>
                  <c:pt idx="6">
                    <c:v>6929779.1693999991</c:v>
                  </c:pt>
                  <c:pt idx="7">
                    <c:v>7005891.0826000003</c:v>
                  </c:pt>
                  <c:pt idx="8">
                    <c:v>7063066.5856799996</c:v>
                  </c:pt>
                </c:numCache>
              </c:numRef>
            </c:minus>
            <c:spPr>
              <a:noFill/>
              <a:ln w="9525" cap="flat" cmpd="sng" algn="ctr">
                <a:solidFill>
                  <a:schemeClr val="tx1">
                    <a:lumMod val="65000"/>
                    <a:lumOff val="35000"/>
                  </a:schemeClr>
                </a:solidFill>
                <a:round/>
              </a:ln>
              <a:effectLst/>
            </c:spPr>
          </c:errBars>
          <c:cat>
            <c:numRef>
              <c:f>'South Carolina'!$A$6:$A$14</c:f>
              <c:numCache>
                <c:formatCode>General</c:formatCode>
                <c:ptCount val="9"/>
                <c:pt idx="0">
                  <c:v>2001</c:v>
                </c:pt>
                <c:pt idx="1">
                  <c:v>2002</c:v>
                </c:pt>
                <c:pt idx="2">
                  <c:v>2003</c:v>
                </c:pt>
                <c:pt idx="3">
                  <c:v>2004</c:v>
                </c:pt>
                <c:pt idx="4">
                  <c:v>2005</c:v>
                </c:pt>
                <c:pt idx="5">
                  <c:v>2006</c:v>
                </c:pt>
                <c:pt idx="6">
                  <c:v>2007</c:v>
                </c:pt>
                <c:pt idx="7">
                  <c:v>2008</c:v>
                </c:pt>
                <c:pt idx="8">
                  <c:v>2009</c:v>
                </c:pt>
              </c:numCache>
            </c:numRef>
          </c:cat>
          <c:val>
            <c:numRef>
              <c:f>'South Carolina'!$D$6:$D$14</c:f>
              <c:numCache>
                <c:formatCode>#,##0</c:formatCode>
                <c:ptCount val="9"/>
                <c:pt idx="0">
                  <c:v>23874368</c:v>
                </c:pt>
                <c:pt idx="1">
                  <c:v>23855694</c:v>
                </c:pt>
                <c:pt idx="2">
                  <c:v>25166252</c:v>
                </c:pt>
                <c:pt idx="3">
                  <c:v>25581917</c:v>
                </c:pt>
                <c:pt idx="4">
                  <c:v>25055446</c:v>
                </c:pt>
                <c:pt idx="5">
                  <c:v>25084283</c:v>
                </c:pt>
                <c:pt idx="6">
                  <c:v>24925470</c:v>
                </c:pt>
                <c:pt idx="7">
                  <c:v>25226455</c:v>
                </c:pt>
                <c:pt idx="8">
                  <c:v>25417686</c:v>
                </c:pt>
              </c:numCache>
            </c:numRef>
          </c:val>
          <c:extLst>
            <c:ext xmlns:c16="http://schemas.microsoft.com/office/drawing/2014/chart" uri="{C3380CC4-5D6E-409C-BE32-E72D297353CC}">
              <c16:uniqueId val="{00000001-1304-4411-AD2F-EEF667069D7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SC-09: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Carolina'!$I$15:$I$28</c:f>
                <c:numCache>
                  <c:formatCode>General</c:formatCode>
                  <c:ptCount val="14"/>
                  <c:pt idx="0">
                    <c:v>7147083.6510000005</c:v>
                  </c:pt>
                  <c:pt idx="1">
                    <c:v>7142125.41756</c:v>
                  </c:pt>
                  <c:pt idx="2">
                    <c:v>7108057.328759999</c:v>
                  </c:pt>
                  <c:pt idx="3">
                    <c:v>7157643.4605599996</c:v>
                  </c:pt>
                  <c:pt idx="4">
                    <c:v>7229242.2564000003</c:v>
                  </c:pt>
                  <c:pt idx="5">
                    <c:v>7244073.2675999999</c:v>
                  </c:pt>
                  <c:pt idx="6">
                    <c:v>7335625.7656000005</c:v>
                  </c:pt>
                  <c:pt idx="7">
                    <c:v>7287198.9163199998</c:v>
                  </c:pt>
                  <c:pt idx="8">
                    <c:v>7161341.6556000002</c:v>
                  </c:pt>
                  <c:pt idx="9">
                    <c:v>7081134.88368</c:v>
                  </c:pt>
                  <c:pt idx="10">
                    <c:v>7079550.6118400004</c:v>
                  </c:pt>
                  <c:pt idx="11">
                    <c:v>7053306.5818799995</c:v>
                  </c:pt>
                  <c:pt idx="12">
                    <c:v>7061518.0867199991</c:v>
                  </c:pt>
                  <c:pt idx="13">
                    <c:v>7001799.8828799995</c:v>
                  </c:pt>
                </c:numCache>
              </c:numRef>
            </c:plus>
            <c:minus>
              <c:numRef>
                <c:f>'South Carolina'!$I$15:$I$28</c:f>
                <c:numCache>
                  <c:formatCode>General</c:formatCode>
                  <c:ptCount val="14"/>
                  <c:pt idx="0">
                    <c:v>7147083.6510000005</c:v>
                  </c:pt>
                  <c:pt idx="1">
                    <c:v>7142125.41756</c:v>
                  </c:pt>
                  <c:pt idx="2">
                    <c:v>7108057.328759999</c:v>
                  </c:pt>
                  <c:pt idx="3">
                    <c:v>7157643.4605599996</c:v>
                  </c:pt>
                  <c:pt idx="4">
                    <c:v>7229242.2564000003</c:v>
                  </c:pt>
                  <c:pt idx="5">
                    <c:v>7244073.2675999999</c:v>
                  </c:pt>
                  <c:pt idx="6">
                    <c:v>7335625.7656000005</c:v>
                  </c:pt>
                  <c:pt idx="7">
                    <c:v>7287198.9163199998</c:v>
                  </c:pt>
                  <c:pt idx="8">
                    <c:v>7161341.6556000002</c:v>
                  </c:pt>
                  <c:pt idx="9">
                    <c:v>7081134.88368</c:v>
                  </c:pt>
                  <c:pt idx="10">
                    <c:v>7079550.6118400004</c:v>
                  </c:pt>
                  <c:pt idx="11">
                    <c:v>7053306.5818799995</c:v>
                  </c:pt>
                  <c:pt idx="12">
                    <c:v>7061518.0867199991</c:v>
                  </c:pt>
                  <c:pt idx="13">
                    <c:v>7001799.8828799995</c:v>
                  </c:pt>
                </c:numCache>
              </c:numRef>
            </c:minus>
            <c:spPr>
              <a:noFill/>
              <a:ln w="9525" cap="flat" cmpd="sng" algn="ctr">
                <a:solidFill>
                  <a:schemeClr val="tx1">
                    <a:lumMod val="65000"/>
                    <a:lumOff val="35000"/>
                  </a:schemeClr>
                </a:solidFill>
                <a:round/>
              </a:ln>
              <a:effectLst/>
            </c:spPr>
          </c:errBars>
          <c:cat>
            <c:numRef>
              <c:f>'South Carolina'!$A$15:$A$28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'South Carolina'!$D$15:$D$28</c:f>
              <c:numCache>
                <c:formatCode>#,##0</c:formatCode>
                <c:ptCount val="14"/>
                <c:pt idx="0">
                  <c:v>26004525</c:v>
                </c:pt>
                <c:pt idx="1">
                  <c:v>25948719</c:v>
                </c:pt>
                <c:pt idx="2">
                  <c:v>25572231</c:v>
                </c:pt>
                <c:pt idx="3">
                  <c:v>25647282</c:v>
                </c:pt>
                <c:pt idx="4">
                  <c:v>25855659</c:v>
                </c:pt>
                <c:pt idx="5">
                  <c:v>25893885</c:v>
                </c:pt>
                <c:pt idx="6">
                  <c:v>26254924</c:v>
                </c:pt>
                <c:pt idx="7">
                  <c:v>26152738</c:v>
                </c:pt>
                <c:pt idx="8">
                  <c:v>25207116</c:v>
                </c:pt>
                <c:pt idx="9">
                  <c:v>24580446</c:v>
                </c:pt>
                <c:pt idx="10">
                  <c:v>24568124</c:v>
                </c:pt>
                <c:pt idx="11">
                  <c:v>24471954</c:v>
                </c:pt>
                <c:pt idx="12">
                  <c:v>24236402</c:v>
                </c:pt>
                <c:pt idx="13">
                  <c:v>23731697</c:v>
                </c:pt>
              </c:numCache>
            </c:numRef>
          </c:val>
          <c:extLst>
            <c:ext xmlns:c16="http://schemas.microsoft.com/office/drawing/2014/chart" uri="{C3380CC4-5D6E-409C-BE32-E72D297353CC}">
              <c16:uniqueId val="{00000001-3A63-499C-ABB3-DFF2D1C3A74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SC-05: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Carolina'!$J$6:$J$14</c:f>
                <c:numCache>
                  <c:formatCode>General</c:formatCode>
                  <c:ptCount val="9"/>
                  <c:pt idx="0">
                    <c:v>6634948.6047999999</c:v>
                  </c:pt>
                  <c:pt idx="1">
                    <c:v>6883152.0144199999</c:v>
                  </c:pt>
                  <c:pt idx="2">
                    <c:v>7523464.448499999</c:v>
                  </c:pt>
                  <c:pt idx="3">
                    <c:v>7768569.0729600005</c:v>
                  </c:pt>
                  <c:pt idx="4">
                    <c:v>7894108.7787999995</c:v>
                  </c:pt>
                  <c:pt idx="5">
                    <c:v>8089981.8724999996</c:v>
                  </c:pt>
                  <c:pt idx="6">
                    <c:v>8345021.4294000007</c:v>
                  </c:pt>
                  <c:pt idx="7">
                    <c:v>8425084.74278</c:v>
                  </c:pt>
                  <c:pt idx="8">
                    <c:v>8585660.0375999995</c:v>
                  </c:pt>
                </c:numCache>
              </c:numRef>
            </c:plus>
            <c:minus>
              <c:numRef>
                <c:f>'South Carolina'!$J$6:$J$14</c:f>
                <c:numCache>
                  <c:formatCode>General</c:formatCode>
                  <c:ptCount val="9"/>
                  <c:pt idx="0">
                    <c:v>6634948.6047999999</c:v>
                  </c:pt>
                  <c:pt idx="1">
                    <c:v>6883152.0144199999</c:v>
                  </c:pt>
                  <c:pt idx="2">
                    <c:v>7523464.448499999</c:v>
                  </c:pt>
                  <c:pt idx="3">
                    <c:v>7768569.0729600005</c:v>
                  </c:pt>
                  <c:pt idx="4">
                    <c:v>7894108.7787999995</c:v>
                  </c:pt>
                  <c:pt idx="5">
                    <c:v>8089981.8724999996</c:v>
                  </c:pt>
                  <c:pt idx="6">
                    <c:v>8345021.4294000007</c:v>
                  </c:pt>
                  <c:pt idx="7">
                    <c:v>8425084.74278</c:v>
                  </c:pt>
                  <c:pt idx="8">
                    <c:v>8585660.0375999995</c:v>
                  </c:pt>
                </c:numCache>
              </c:numRef>
            </c:minus>
            <c:spPr>
              <a:noFill/>
              <a:ln w="9525" cap="flat" cmpd="sng" algn="ctr">
                <a:solidFill>
                  <a:schemeClr val="tx1">
                    <a:lumMod val="65000"/>
                    <a:lumOff val="35000"/>
                  </a:schemeClr>
                </a:solidFill>
                <a:round/>
              </a:ln>
              <a:effectLst/>
            </c:spPr>
          </c:errBars>
          <c:cat>
            <c:numRef>
              <c:f>'South Carolina'!$A$6:$A$14</c:f>
              <c:numCache>
                <c:formatCode>General</c:formatCode>
                <c:ptCount val="9"/>
                <c:pt idx="0">
                  <c:v>2001</c:v>
                </c:pt>
                <c:pt idx="1">
                  <c:v>2002</c:v>
                </c:pt>
                <c:pt idx="2">
                  <c:v>2003</c:v>
                </c:pt>
                <c:pt idx="3">
                  <c:v>2004</c:v>
                </c:pt>
                <c:pt idx="4">
                  <c:v>2005</c:v>
                </c:pt>
                <c:pt idx="5">
                  <c:v>2006</c:v>
                </c:pt>
                <c:pt idx="6">
                  <c:v>2007</c:v>
                </c:pt>
                <c:pt idx="7">
                  <c:v>2008</c:v>
                </c:pt>
                <c:pt idx="8">
                  <c:v>2009</c:v>
                </c:pt>
              </c:numCache>
            </c:numRef>
          </c:cat>
          <c:val>
            <c:numRef>
              <c:f>'South Carolina'!$E$6:$E$14</c:f>
              <c:numCache>
                <c:formatCode>#,##0</c:formatCode>
                <c:ptCount val="9"/>
                <c:pt idx="0">
                  <c:v>25475920</c:v>
                </c:pt>
                <c:pt idx="1">
                  <c:v>26906231</c:v>
                </c:pt>
                <c:pt idx="2">
                  <c:v>31811689</c:v>
                </c:pt>
                <c:pt idx="3">
                  <c:v>33870636</c:v>
                </c:pt>
                <c:pt idx="4">
                  <c:v>35053769</c:v>
                </c:pt>
                <c:pt idx="5">
                  <c:v>36164425</c:v>
                </c:pt>
                <c:pt idx="6">
                  <c:v>37039598</c:v>
                </c:pt>
                <c:pt idx="7">
                  <c:v>38432099</c:v>
                </c:pt>
                <c:pt idx="8">
                  <c:v>39481560</c:v>
                </c:pt>
              </c:numCache>
            </c:numRef>
          </c:val>
          <c:extLst>
            <c:ext xmlns:c16="http://schemas.microsoft.com/office/drawing/2014/chart" uri="{C3380CC4-5D6E-409C-BE32-E72D297353CC}">
              <c16:uniqueId val="{00000001-CD72-4ED2-B633-660C51ED6ED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California!$K$6:$K$8</c:f>
                <c:numCache>
                  <c:formatCode>General</c:formatCode>
                  <c:ptCount val="3"/>
                  <c:pt idx="0">
                    <c:v>29028550.225959998</c:v>
                  </c:pt>
                  <c:pt idx="1">
                    <c:v>30198057.552999996</c:v>
                  </c:pt>
                  <c:pt idx="2">
                    <c:v>26431968.199439999</c:v>
                  </c:pt>
                </c:numCache>
              </c:numRef>
            </c:plus>
            <c:minus>
              <c:numRef>
                <c:f>California!$K$6:$K$8</c:f>
                <c:numCache>
                  <c:formatCode>General</c:formatCode>
                  <c:ptCount val="3"/>
                  <c:pt idx="0">
                    <c:v>29028550.225959998</c:v>
                  </c:pt>
                  <c:pt idx="1">
                    <c:v>30198057.552999996</c:v>
                  </c:pt>
                  <c:pt idx="2">
                    <c:v>26431968.199439999</c:v>
                  </c:pt>
                </c:numCache>
              </c:numRef>
            </c:minus>
            <c:spPr>
              <a:noFill/>
              <a:ln w="9525" cap="flat" cmpd="sng" algn="ctr">
                <a:solidFill>
                  <a:schemeClr val="tx1">
                    <a:lumMod val="65000"/>
                    <a:lumOff val="35000"/>
                  </a:schemeClr>
                </a:solidFill>
                <a:round/>
              </a:ln>
              <a:effectLst/>
            </c:spPr>
          </c:errBars>
          <c:cat>
            <c:numRef>
              <c:f>California!$A$6:$A$8</c:f>
              <c:numCache>
                <c:formatCode>General</c:formatCode>
                <c:ptCount val="3"/>
                <c:pt idx="0">
                  <c:v>2010</c:v>
                </c:pt>
                <c:pt idx="1">
                  <c:v>2016</c:v>
                </c:pt>
                <c:pt idx="2">
                  <c:v>2017</c:v>
                </c:pt>
              </c:numCache>
            </c:numRef>
          </c:cat>
          <c:val>
            <c:numRef>
              <c:f>California!$F$6:$F$8</c:f>
              <c:numCache>
                <c:formatCode>#,##0</c:formatCode>
                <c:ptCount val="3"/>
                <c:pt idx="0">
                  <c:v>1126010482</c:v>
                </c:pt>
                <c:pt idx="1">
                  <c:v>1122604370</c:v>
                </c:pt>
                <c:pt idx="2">
                  <c:v>1135393823</c:v>
                </c:pt>
              </c:numCache>
            </c:numRef>
          </c:val>
          <c:extLst>
            <c:ext xmlns:c16="http://schemas.microsoft.com/office/drawing/2014/chart" uri="{C3380CC4-5D6E-409C-BE32-E72D297353CC}">
              <c16:uniqueId val="{00000001-448A-4D75-B6D5-F5D32D30C6A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SC-10: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Carolina'!$J$15:$J$28</c:f>
                <c:numCache>
                  <c:formatCode>General</c:formatCode>
                  <c:ptCount val="14"/>
                  <c:pt idx="0">
                    <c:v>8688875.4892800003</c:v>
                  </c:pt>
                  <c:pt idx="1">
                    <c:v>8947753.3802800011</c:v>
                  </c:pt>
                  <c:pt idx="2">
                    <c:v>8930691.7004799992</c:v>
                  </c:pt>
                  <c:pt idx="3">
                    <c:v>8910577.9851200003</c:v>
                  </c:pt>
                  <c:pt idx="4">
                    <c:v>8980638.5350800008</c:v>
                  </c:pt>
                  <c:pt idx="5">
                    <c:v>9225275.4076400008</c:v>
                  </c:pt>
                  <c:pt idx="6">
                    <c:v>9538245.9120000005</c:v>
                  </c:pt>
                  <c:pt idx="7">
                    <c:v>9783372.8270800002</c:v>
                  </c:pt>
                  <c:pt idx="8">
                    <c:v>9967749.7662599999</c:v>
                  </c:pt>
                  <c:pt idx="9">
                    <c:v>10090061.507959999</c:v>
                  </c:pt>
                  <c:pt idx="10">
                    <c:v>10264986.183599999</c:v>
                  </c:pt>
                  <c:pt idx="11">
                    <c:v>10552048.572719999</c:v>
                  </c:pt>
                  <c:pt idx="12">
                    <c:v>10694798.68056</c:v>
                  </c:pt>
                  <c:pt idx="13">
                    <c:v>10675876.932220001</c:v>
                  </c:pt>
                </c:numCache>
              </c:numRef>
            </c:plus>
            <c:minus>
              <c:numRef>
                <c:f>'South Carolina'!$J$15:$J$28</c:f>
                <c:numCache>
                  <c:formatCode>General</c:formatCode>
                  <c:ptCount val="14"/>
                  <c:pt idx="0">
                    <c:v>8688875.4892800003</c:v>
                  </c:pt>
                  <c:pt idx="1">
                    <c:v>8947753.3802800011</c:v>
                  </c:pt>
                  <c:pt idx="2">
                    <c:v>8930691.7004799992</c:v>
                  </c:pt>
                  <c:pt idx="3">
                    <c:v>8910577.9851200003</c:v>
                  </c:pt>
                  <c:pt idx="4">
                    <c:v>8980638.5350800008</c:v>
                  </c:pt>
                  <c:pt idx="5">
                    <c:v>9225275.4076400008</c:v>
                  </c:pt>
                  <c:pt idx="6">
                    <c:v>9538245.9120000005</c:v>
                  </c:pt>
                  <c:pt idx="7">
                    <c:v>9783372.8270800002</c:v>
                  </c:pt>
                  <c:pt idx="8">
                    <c:v>9967749.7662599999</c:v>
                  </c:pt>
                  <c:pt idx="9">
                    <c:v>10090061.507959999</c:v>
                  </c:pt>
                  <c:pt idx="10">
                    <c:v>10264986.183599999</c:v>
                  </c:pt>
                  <c:pt idx="11">
                    <c:v>10552048.572719999</c:v>
                  </c:pt>
                  <c:pt idx="12">
                    <c:v>10694798.68056</c:v>
                  </c:pt>
                  <c:pt idx="13">
                    <c:v>10675876.932220001</c:v>
                  </c:pt>
                </c:numCache>
              </c:numRef>
            </c:minus>
            <c:spPr>
              <a:noFill/>
              <a:ln w="9525" cap="flat" cmpd="sng" algn="ctr">
                <a:solidFill>
                  <a:schemeClr val="tx1">
                    <a:lumMod val="65000"/>
                    <a:lumOff val="35000"/>
                  </a:schemeClr>
                </a:solidFill>
                <a:round/>
              </a:ln>
              <a:effectLst/>
            </c:spPr>
          </c:errBars>
          <c:cat>
            <c:numRef>
              <c:f>'South Carolina'!$A$15:$A$28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'South Carolina'!$E$15:$E$28</c:f>
              <c:numCache>
                <c:formatCode>#,##0</c:formatCode>
                <c:ptCount val="14"/>
                <c:pt idx="0">
                  <c:v>40518912</c:v>
                </c:pt>
                <c:pt idx="1">
                  <c:v>42278177</c:v>
                </c:pt>
                <c:pt idx="2">
                  <c:v>42173648</c:v>
                </c:pt>
                <c:pt idx="3">
                  <c:v>41778779</c:v>
                </c:pt>
                <c:pt idx="4">
                  <c:v>42210183</c:v>
                </c:pt>
                <c:pt idx="5">
                  <c:v>44110526</c:v>
                </c:pt>
                <c:pt idx="6">
                  <c:v>46145360</c:v>
                </c:pt>
                <c:pt idx="7">
                  <c:v>48668654</c:v>
                </c:pt>
                <c:pt idx="8">
                  <c:v>50510539</c:v>
                </c:pt>
                <c:pt idx="9">
                  <c:v>51260219</c:v>
                </c:pt>
                <c:pt idx="10">
                  <c:v>52667964</c:v>
                </c:pt>
                <c:pt idx="11">
                  <c:v>55286852</c:v>
                </c:pt>
                <c:pt idx="12">
                  <c:v>56622187</c:v>
                </c:pt>
                <c:pt idx="13">
                  <c:v>56551949</c:v>
                </c:pt>
              </c:numCache>
            </c:numRef>
          </c:val>
          <c:extLst>
            <c:ext xmlns:c16="http://schemas.microsoft.com/office/drawing/2014/chart" uri="{C3380CC4-5D6E-409C-BE32-E72D297353CC}">
              <c16:uniqueId val="{00000001-2688-48D6-9999-E3D7219B777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Carolina'!$H$6:$H$14</c:f>
                <c:numCache>
                  <c:formatCode>General</c:formatCode>
                  <c:ptCount val="9"/>
                  <c:pt idx="0">
                    <c:v>6706164.7281400003</c:v>
                  </c:pt>
                  <c:pt idx="1">
                    <c:v>7044144.0032599997</c:v>
                  </c:pt>
                  <c:pt idx="2">
                    <c:v>7344606.8180799996</c:v>
                  </c:pt>
                  <c:pt idx="3">
                    <c:v>7581605.2566799996</c:v>
                  </c:pt>
                  <c:pt idx="4">
                    <c:v>7977541.0182800004</c:v>
                  </c:pt>
                  <c:pt idx="5">
                    <c:v>8219670.2594999997</c:v>
                  </c:pt>
                  <c:pt idx="6">
                    <c:v>8307224.0997599997</c:v>
                  </c:pt>
                  <c:pt idx="7">
                    <c:v>8391016.2412999999</c:v>
                  </c:pt>
                  <c:pt idx="8">
                    <c:v>8518918.2401399985</c:v>
                  </c:pt>
                </c:numCache>
              </c:numRef>
            </c:plus>
            <c:minus>
              <c:numRef>
                <c:f>'South Carolina'!$H$6:$H$14</c:f>
                <c:numCache>
                  <c:formatCode>General</c:formatCode>
                  <c:ptCount val="9"/>
                  <c:pt idx="0">
                    <c:v>6706164.7281400003</c:v>
                  </c:pt>
                  <c:pt idx="1">
                    <c:v>7044144.0032599997</c:v>
                  </c:pt>
                  <c:pt idx="2">
                    <c:v>7344606.8180799996</c:v>
                  </c:pt>
                  <c:pt idx="3">
                    <c:v>7581605.2566799996</c:v>
                  </c:pt>
                  <c:pt idx="4">
                    <c:v>7977541.0182800004</c:v>
                  </c:pt>
                  <c:pt idx="5">
                    <c:v>8219670.2594999997</c:v>
                  </c:pt>
                  <c:pt idx="6">
                    <c:v>8307224.0997599997</c:v>
                  </c:pt>
                  <c:pt idx="7">
                    <c:v>8391016.2412999999</c:v>
                  </c:pt>
                  <c:pt idx="8">
                    <c:v>8518918.2401399985</c:v>
                  </c:pt>
                </c:numCache>
              </c:numRef>
            </c:minus>
            <c:spPr>
              <a:noFill/>
              <a:ln w="9525" cap="flat" cmpd="sng" algn="ctr">
                <a:solidFill>
                  <a:schemeClr val="tx1">
                    <a:lumMod val="65000"/>
                    <a:lumOff val="35000"/>
                  </a:schemeClr>
                </a:solidFill>
                <a:round/>
              </a:ln>
              <a:effectLst/>
            </c:spPr>
          </c:errBars>
          <c:cat>
            <c:numRef>
              <c:f>'South Carolina'!$A$6:$A$14</c:f>
              <c:numCache>
                <c:formatCode>General</c:formatCode>
                <c:ptCount val="9"/>
                <c:pt idx="0">
                  <c:v>2001</c:v>
                </c:pt>
                <c:pt idx="1">
                  <c:v>2002</c:v>
                </c:pt>
                <c:pt idx="2">
                  <c:v>2003</c:v>
                </c:pt>
                <c:pt idx="3">
                  <c:v>2004</c:v>
                </c:pt>
                <c:pt idx="4">
                  <c:v>2005</c:v>
                </c:pt>
                <c:pt idx="5">
                  <c:v>2006</c:v>
                </c:pt>
                <c:pt idx="6">
                  <c:v>2007</c:v>
                </c:pt>
                <c:pt idx="7">
                  <c:v>2008</c:v>
                </c:pt>
                <c:pt idx="8">
                  <c:v>2009</c:v>
                </c:pt>
              </c:numCache>
            </c:numRef>
          </c:cat>
          <c:val>
            <c:numRef>
              <c:f>'South Carolina'!$C$6:$C$14</c:f>
              <c:numCache>
                <c:formatCode>#,##0</c:formatCode>
                <c:ptCount val="9"/>
                <c:pt idx="0">
                  <c:v>30080581</c:v>
                </c:pt>
                <c:pt idx="1">
                  <c:v>32760413</c:v>
                </c:pt>
                <c:pt idx="2">
                  <c:v>34782188</c:v>
                </c:pt>
                <c:pt idx="3">
                  <c:v>36443017</c:v>
                </c:pt>
                <c:pt idx="4">
                  <c:v>39410834</c:v>
                </c:pt>
                <c:pt idx="5">
                  <c:v>41830383</c:v>
                </c:pt>
                <c:pt idx="6">
                  <c:v>42250148</c:v>
                </c:pt>
                <c:pt idx="7">
                  <c:v>42719765</c:v>
                </c:pt>
                <c:pt idx="8">
                  <c:v>43610721</c:v>
                </c:pt>
              </c:numCache>
            </c:numRef>
          </c:val>
          <c:extLst>
            <c:ext xmlns:c16="http://schemas.microsoft.com/office/drawing/2014/chart" uri="{C3380CC4-5D6E-409C-BE32-E72D297353CC}">
              <c16:uniqueId val="{00000001-9EB4-44A3-BB39-060C8922439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SC-08: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Carolina'!$H$15:$H$28</c:f>
                <c:numCache>
                  <c:formatCode>General</c:formatCode>
                  <c:ptCount val="14"/>
                  <c:pt idx="0">
                    <c:v>8569715.8722799998</c:v>
                  </c:pt>
                  <c:pt idx="1">
                    <c:v>8605799.7444000002</c:v>
                  </c:pt>
                  <c:pt idx="2">
                    <c:v>8691113.3804599997</c:v>
                  </c:pt>
                  <c:pt idx="3">
                    <c:v>8775639.6435599998</c:v>
                  </c:pt>
                  <c:pt idx="4">
                    <c:v>2045793.7263799999</c:v>
                  </c:pt>
                  <c:pt idx="5">
                    <c:v>1959215.1009800001</c:v>
                  </c:pt>
                  <c:pt idx="6">
                    <c:v>1941958.4974399998</c:v>
                  </c:pt>
                  <c:pt idx="7">
                    <c:v>1980207.12744</c:v>
                  </c:pt>
                  <c:pt idx="8">
                    <c:v>2003290.3813000002</c:v>
                  </c:pt>
                  <c:pt idx="9">
                    <c:v>2021244.98976</c:v>
                  </c:pt>
                  <c:pt idx="10">
                    <c:v>2075781.12546</c:v>
                  </c:pt>
                  <c:pt idx="11">
                    <c:v>2084359.2556799999</c:v>
                  </c:pt>
                  <c:pt idx="12">
                    <c:v>2132978.3544999999</c:v>
                  </c:pt>
                  <c:pt idx="13">
                    <c:v>2165092.6348800003</c:v>
                  </c:pt>
                </c:numCache>
              </c:numRef>
            </c:plus>
            <c:minus>
              <c:numRef>
                <c:f>'South Carolina'!$H$15:$H$28</c:f>
                <c:numCache>
                  <c:formatCode>General</c:formatCode>
                  <c:ptCount val="14"/>
                  <c:pt idx="0">
                    <c:v>8569715.8722799998</c:v>
                  </c:pt>
                  <c:pt idx="1">
                    <c:v>8605799.7444000002</c:v>
                  </c:pt>
                  <c:pt idx="2">
                    <c:v>8691113.3804599997</c:v>
                  </c:pt>
                  <c:pt idx="3">
                    <c:v>8775639.6435599998</c:v>
                  </c:pt>
                  <c:pt idx="4">
                    <c:v>2045793.7263799999</c:v>
                  </c:pt>
                  <c:pt idx="5">
                    <c:v>1959215.1009800001</c:v>
                  </c:pt>
                  <c:pt idx="6">
                    <c:v>1941958.4974399998</c:v>
                  </c:pt>
                  <c:pt idx="7">
                    <c:v>1980207.12744</c:v>
                  </c:pt>
                  <c:pt idx="8">
                    <c:v>2003290.3813000002</c:v>
                  </c:pt>
                  <c:pt idx="9">
                    <c:v>2021244.98976</c:v>
                  </c:pt>
                  <c:pt idx="10">
                    <c:v>2075781.12546</c:v>
                  </c:pt>
                  <c:pt idx="11">
                    <c:v>2084359.2556799999</c:v>
                  </c:pt>
                  <c:pt idx="12">
                    <c:v>2132978.3544999999</c:v>
                  </c:pt>
                  <c:pt idx="13">
                    <c:v>2165092.6348800003</c:v>
                  </c:pt>
                </c:numCache>
              </c:numRef>
            </c:minus>
            <c:spPr>
              <a:noFill/>
              <a:ln w="9525" cap="flat" cmpd="sng" algn="ctr">
                <a:solidFill>
                  <a:schemeClr val="tx1">
                    <a:lumMod val="65000"/>
                    <a:lumOff val="35000"/>
                  </a:schemeClr>
                </a:solidFill>
                <a:round/>
              </a:ln>
              <a:effectLst/>
            </c:spPr>
          </c:errBars>
          <c:cat>
            <c:numRef>
              <c:f>'South Carolina'!$A$15:$A$28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'South Carolina'!$C$15:$C$28</c:f>
              <c:numCache>
                <c:formatCode>#,##0</c:formatCode>
                <c:ptCount val="14"/>
                <c:pt idx="0">
                  <c:v>44091973</c:v>
                </c:pt>
                <c:pt idx="1">
                  <c:v>44186690</c:v>
                </c:pt>
                <c:pt idx="2">
                  <c:v>44374111</c:v>
                </c:pt>
                <c:pt idx="3">
                  <c:v>44782811</c:v>
                </c:pt>
                <c:pt idx="4">
                  <c:v>47643077</c:v>
                </c:pt>
                <c:pt idx="5">
                  <c:v>47855767</c:v>
                </c:pt>
                <c:pt idx="6">
                  <c:v>48259406</c:v>
                </c:pt>
                <c:pt idx="7">
                  <c:v>48677658</c:v>
                </c:pt>
                <c:pt idx="8">
                  <c:v>49124335</c:v>
                </c:pt>
                <c:pt idx="9">
                  <c:v>49735359</c:v>
                </c:pt>
                <c:pt idx="10">
                  <c:v>50604123</c:v>
                </c:pt>
                <c:pt idx="11">
                  <c:v>51389528</c:v>
                </c:pt>
                <c:pt idx="12">
                  <c:v>51645965</c:v>
                </c:pt>
                <c:pt idx="13">
                  <c:v>51846088</c:v>
                </c:pt>
              </c:numCache>
            </c:numRef>
          </c:val>
          <c:extLst>
            <c:ext xmlns:c16="http://schemas.microsoft.com/office/drawing/2014/chart" uri="{C3380CC4-5D6E-409C-BE32-E72D297353CC}">
              <c16:uniqueId val="{00000001-30B5-4BE1-AF92-EAAA7F80163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SD-01: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Dakota'!$G$6:$G$12</c:f>
                <c:numCache>
                  <c:formatCode>General</c:formatCode>
                  <c:ptCount val="7"/>
                  <c:pt idx="0">
                    <c:v>9698821.870240001</c:v>
                  </c:pt>
                  <c:pt idx="1">
                    <c:v>8177527.6535999998</c:v>
                  </c:pt>
                  <c:pt idx="2">
                    <c:v>7636366.4454399999</c:v>
                  </c:pt>
                  <c:pt idx="3">
                    <c:v>6859403.2999800006</c:v>
                  </c:pt>
                  <c:pt idx="4">
                    <c:v>6946755.2741600005</c:v>
                  </c:pt>
                  <c:pt idx="5">
                    <c:v>7020444.4671999998</c:v>
                  </c:pt>
                  <c:pt idx="6">
                    <c:v>7088898.8003599998</c:v>
                  </c:pt>
                </c:numCache>
              </c:numRef>
            </c:plus>
            <c:minus>
              <c:numRef>
                <c:f>'South Dakota'!$G$6:$G$12</c:f>
                <c:numCache>
                  <c:formatCode>General</c:formatCode>
                  <c:ptCount val="7"/>
                  <c:pt idx="0">
                    <c:v>9698821.870240001</c:v>
                  </c:pt>
                  <c:pt idx="1">
                    <c:v>8177527.6535999998</c:v>
                  </c:pt>
                  <c:pt idx="2">
                    <c:v>7636366.4454399999</c:v>
                  </c:pt>
                  <c:pt idx="3">
                    <c:v>6859403.2999800006</c:v>
                  </c:pt>
                  <c:pt idx="4">
                    <c:v>6946755.2741600005</c:v>
                  </c:pt>
                  <c:pt idx="5">
                    <c:v>7020444.4671999998</c:v>
                  </c:pt>
                  <c:pt idx="6">
                    <c:v>7088898.8003599998</c:v>
                  </c:pt>
                </c:numCache>
              </c:numRef>
            </c:minus>
            <c:spPr>
              <a:noFill/>
              <a:ln w="9525" cap="flat" cmpd="sng" algn="ctr">
                <a:solidFill>
                  <a:schemeClr val="tx1">
                    <a:lumMod val="65000"/>
                    <a:lumOff val="35000"/>
                  </a:schemeClr>
                </a:solidFill>
                <a:round/>
              </a:ln>
              <a:effectLst/>
            </c:spPr>
          </c:errBars>
          <c:cat>
            <c:numRef>
              <c:f>'South Dakota'!$A$6:$A$12</c:f>
              <c:numCache>
                <c:formatCode>General</c:formatCode>
                <c:ptCount val="7"/>
                <c:pt idx="0">
                  <c:v>2003</c:v>
                </c:pt>
                <c:pt idx="1">
                  <c:v>2004</c:v>
                </c:pt>
                <c:pt idx="2">
                  <c:v>2005</c:v>
                </c:pt>
                <c:pt idx="3">
                  <c:v>2006</c:v>
                </c:pt>
                <c:pt idx="4">
                  <c:v>2007</c:v>
                </c:pt>
                <c:pt idx="5">
                  <c:v>2008</c:v>
                </c:pt>
                <c:pt idx="6">
                  <c:v>2009</c:v>
                </c:pt>
              </c:numCache>
            </c:numRef>
          </c:cat>
          <c:val>
            <c:numRef>
              <c:f>'South Dakota'!$B$6:$B$12</c:f>
              <c:numCache>
                <c:formatCode>#,##0</c:formatCode>
                <c:ptCount val="7"/>
                <c:pt idx="0">
                  <c:v>104603342</c:v>
                </c:pt>
                <c:pt idx="1">
                  <c:v>105380511</c:v>
                </c:pt>
                <c:pt idx="2">
                  <c:v>109372192</c:v>
                </c:pt>
                <c:pt idx="3">
                  <c:v>113154129</c:v>
                </c:pt>
                <c:pt idx="4">
                  <c:v>116439076</c:v>
                </c:pt>
                <c:pt idx="5">
                  <c:v>120048640</c:v>
                </c:pt>
                <c:pt idx="6">
                  <c:v>121468451</c:v>
                </c:pt>
              </c:numCache>
            </c:numRef>
          </c:val>
          <c:extLst>
            <c:ext xmlns:c16="http://schemas.microsoft.com/office/drawing/2014/chart" uri="{C3380CC4-5D6E-409C-BE32-E72D297353CC}">
              <c16:uniqueId val="{00000001-5556-4586-AC71-ABC7A21BDD5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SD-02: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Dakota'!$K$6:$K$12</c:f>
                <c:numCache>
                  <c:formatCode>General</c:formatCode>
                  <c:ptCount val="7"/>
                  <c:pt idx="0">
                    <c:v>8032372.2021200005</c:v>
                  </c:pt>
                  <c:pt idx="1">
                    <c:v>6905829.4624000005</c:v>
                  </c:pt>
                  <c:pt idx="2">
                    <c:v>6488333.7525000004</c:v>
                  </c:pt>
                  <c:pt idx="3">
                    <c:v>5912214.5462800004</c:v>
                  </c:pt>
                  <c:pt idx="4">
                    <c:v>6077783.9841600005</c:v>
                  </c:pt>
                  <c:pt idx="5">
                    <c:v>5900477.9956200002</c:v>
                  </c:pt>
                  <c:pt idx="6">
                    <c:v>5904016.0975799998</c:v>
                  </c:pt>
                </c:numCache>
              </c:numRef>
            </c:plus>
            <c:minus>
              <c:numRef>
                <c:f>'South Dakota'!$K$6:$K$12</c:f>
                <c:numCache>
                  <c:formatCode>General</c:formatCode>
                  <c:ptCount val="7"/>
                  <c:pt idx="0">
                    <c:v>8032372.2021200005</c:v>
                  </c:pt>
                  <c:pt idx="1">
                    <c:v>6905829.4624000005</c:v>
                  </c:pt>
                  <c:pt idx="2">
                    <c:v>6488333.7525000004</c:v>
                  </c:pt>
                  <c:pt idx="3">
                    <c:v>5912214.5462800004</c:v>
                  </c:pt>
                  <c:pt idx="4">
                    <c:v>6077783.9841600005</c:v>
                  </c:pt>
                  <c:pt idx="5">
                    <c:v>5900477.9956200002</c:v>
                  </c:pt>
                  <c:pt idx="6">
                    <c:v>5904016.0975799998</c:v>
                  </c:pt>
                </c:numCache>
              </c:numRef>
            </c:minus>
            <c:spPr>
              <a:noFill/>
              <a:ln w="9525" cap="flat" cmpd="sng" algn="ctr">
                <a:solidFill>
                  <a:schemeClr val="tx1">
                    <a:lumMod val="65000"/>
                    <a:lumOff val="35000"/>
                  </a:schemeClr>
                </a:solidFill>
                <a:round/>
              </a:ln>
              <a:effectLst/>
            </c:spPr>
          </c:errBars>
          <c:cat>
            <c:numRef>
              <c:f>'South Dakota'!$A$6:$A$12</c:f>
              <c:numCache>
                <c:formatCode>General</c:formatCode>
                <c:ptCount val="7"/>
                <c:pt idx="0">
                  <c:v>2003</c:v>
                </c:pt>
                <c:pt idx="1">
                  <c:v>2004</c:v>
                </c:pt>
                <c:pt idx="2">
                  <c:v>2005</c:v>
                </c:pt>
                <c:pt idx="3">
                  <c:v>2006</c:v>
                </c:pt>
                <c:pt idx="4">
                  <c:v>2007</c:v>
                </c:pt>
                <c:pt idx="5">
                  <c:v>2008</c:v>
                </c:pt>
                <c:pt idx="6">
                  <c:v>2009</c:v>
                </c:pt>
              </c:numCache>
            </c:numRef>
          </c:cat>
          <c:val>
            <c:numRef>
              <c:f>'South Dakota'!$F$6:$F$12</c:f>
              <c:numCache>
                <c:formatCode>#,##0</c:formatCode>
                <c:ptCount val="7"/>
                <c:pt idx="0">
                  <c:v>33889006</c:v>
                </c:pt>
                <c:pt idx="1">
                  <c:v>35997860</c:v>
                </c:pt>
                <c:pt idx="2">
                  <c:v>37613529</c:v>
                </c:pt>
                <c:pt idx="3">
                  <c:v>41321041</c:v>
                </c:pt>
                <c:pt idx="4">
                  <c:v>44118641</c:v>
                </c:pt>
                <c:pt idx="5">
                  <c:v>46541079</c:v>
                </c:pt>
                <c:pt idx="6">
                  <c:v>48023557</c:v>
                </c:pt>
              </c:numCache>
            </c:numRef>
          </c:val>
          <c:extLst>
            <c:ext xmlns:c16="http://schemas.microsoft.com/office/drawing/2014/chart" uri="{C3380CC4-5D6E-409C-BE32-E72D297353CC}">
              <c16:uniqueId val="{00000001-2EA9-436B-ADA1-C59DDE5BFCF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SD-06: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Dakota'!$G$13:$G$27</c:f>
                <c:numCache>
                  <c:formatCode>General</c:formatCode>
                  <c:ptCount val="15"/>
                  <c:pt idx="0">
                    <c:v>7118587.1130000008</c:v>
                  </c:pt>
                  <c:pt idx="1">
                    <c:v>7202452.4291999992</c:v>
                  </c:pt>
                  <c:pt idx="2">
                    <c:v>7204857.2639999995</c:v>
                  </c:pt>
                  <c:pt idx="3">
                    <c:v>7223364.3465600004</c:v>
                  </c:pt>
                  <c:pt idx="4">
                    <c:v>6985337.5712400004</c:v>
                  </c:pt>
                  <c:pt idx="5">
                    <c:v>6951879.4316799995</c:v>
                  </c:pt>
                  <c:pt idx="6">
                    <c:v>7236784.2437000005</c:v>
                  </c:pt>
                  <c:pt idx="7">
                    <c:v>6950349.0276999995</c:v>
                  </c:pt>
                  <c:pt idx="8">
                    <c:v>6779780.9888000004</c:v>
                  </c:pt>
                  <c:pt idx="9">
                    <c:v>7027308.3837599996</c:v>
                  </c:pt>
                  <c:pt idx="10">
                    <c:v>7065553.2899000002</c:v>
                  </c:pt>
                  <c:pt idx="11">
                    <c:v>7098161.6772000007</c:v>
                  </c:pt>
                  <c:pt idx="12">
                    <c:v>6752240.7264</c:v>
                  </c:pt>
                  <c:pt idx="13">
                    <c:v>6681264.1349999998</c:v>
                  </c:pt>
                  <c:pt idx="14">
                    <c:v>6804980.2408999987</c:v>
                  </c:pt>
                </c:numCache>
              </c:numRef>
            </c:plus>
            <c:minus>
              <c:numRef>
                <c:f>'South Dakota'!$G$13:$G$27</c:f>
                <c:numCache>
                  <c:formatCode>General</c:formatCode>
                  <c:ptCount val="15"/>
                  <c:pt idx="0">
                    <c:v>7118587.1130000008</c:v>
                  </c:pt>
                  <c:pt idx="1">
                    <c:v>7202452.4291999992</c:v>
                  </c:pt>
                  <c:pt idx="2">
                    <c:v>7204857.2639999995</c:v>
                  </c:pt>
                  <c:pt idx="3">
                    <c:v>7223364.3465600004</c:v>
                  </c:pt>
                  <c:pt idx="4">
                    <c:v>6985337.5712400004</c:v>
                  </c:pt>
                  <c:pt idx="5">
                    <c:v>6951879.4316799995</c:v>
                  </c:pt>
                  <c:pt idx="6">
                    <c:v>7236784.2437000005</c:v>
                  </c:pt>
                  <c:pt idx="7">
                    <c:v>6950349.0276999995</c:v>
                  </c:pt>
                  <c:pt idx="8">
                    <c:v>6779780.9888000004</c:v>
                  </c:pt>
                  <c:pt idx="9">
                    <c:v>7027308.3837599996</c:v>
                  </c:pt>
                  <c:pt idx="10">
                    <c:v>7065553.2899000002</c:v>
                  </c:pt>
                  <c:pt idx="11">
                    <c:v>7098161.6772000007</c:v>
                  </c:pt>
                  <c:pt idx="12">
                    <c:v>6752240.7264</c:v>
                  </c:pt>
                  <c:pt idx="13">
                    <c:v>6681264.1349999998</c:v>
                  </c:pt>
                  <c:pt idx="14">
                    <c:v>6804980.2408999987</c:v>
                  </c:pt>
                </c:numCache>
              </c:numRef>
            </c:minus>
            <c:spPr>
              <a:noFill/>
              <a:ln w="9525" cap="flat" cmpd="sng" algn="ctr">
                <a:solidFill>
                  <a:schemeClr val="tx1">
                    <a:lumMod val="65000"/>
                    <a:lumOff val="35000"/>
                  </a:schemeClr>
                </a:solidFill>
                <a:round/>
              </a:ln>
              <a:effectLst/>
            </c:spPr>
          </c:errBars>
          <c:cat>
            <c:numRef>
              <c:f>'South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'South Dakota'!$B$13:$B$27</c:f>
              <c:numCache>
                <c:formatCode>#,##0</c:formatCode>
                <c:ptCount val="15"/>
                <c:pt idx="0">
                  <c:v>121436150</c:v>
                </c:pt>
                <c:pt idx="1">
                  <c:v>122824905</c:v>
                </c:pt>
                <c:pt idx="2">
                  <c:v>121703670</c:v>
                </c:pt>
                <c:pt idx="3">
                  <c:v>123013698</c:v>
                </c:pt>
                <c:pt idx="4">
                  <c:v>124117583</c:v>
                </c:pt>
                <c:pt idx="5">
                  <c:v>124096384</c:v>
                </c:pt>
                <c:pt idx="6">
                  <c:v>125074045</c:v>
                </c:pt>
                <c:pt idx="7">
                  <c:v>124335403</c:v>
                </c:pt>
                <c:pt idx="8">
                  <c:v>124628327</c:v>
                </c:pt>
                <c:pt idx="9">
                  <c:v>120289428</c:v>
                </c:pt>
                <c:pt idx="10">
                  <c:v>120367177</c:v>
                </c:pt>
                <c:pt idx="11">
                  <c:v>120389445</c:v>
                </c:pt>
                <c:pt idx="12">
                  <c:v>123486480</c:v>
                </c:pt>
                <c:pt idx="13">
                  <c:v>123088875</c:v>
                </c:pt>
                <c:pt idx="14">
                  <c:v>125137555</c:v>
                </c:pt>
              </c:numCache>
            </c:numRef>
          </c:val>
          <c:extLst>
            <c:ext xmlns:c16="http://schemas.microsoft.com/office/drawing/2014/chart" uri="{C3380CC4-5D6E-409C-BE32-E72D297353CC}">
              <c16:uniqueId val="{00000001-0B8D-4978-B37F-E08B03E6C52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SD-07: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Dakota'!$K$13:$K$27</c:f>
                <c:numCache>
                  <c:formatCode>General</c:formatCode>
                  <c:ptCount val="15"/>
                  <c:pt idx="0">
                    <c:v>5888253.6892799996</c:v>
                  </c:pt>
                  <c:pt idx="1">
                    <c:v>5977318.8339199992</c:v>
                  </c:pt>
                  <c:pt idx="2">
                    <c:v>5938625.37158</c:v>
                  </c:pt>
                  <c:pt idx="3">
                    <c:v>6054993.6431999989</c:v>
                  </c:pt>
                  <c:pt idx="4">
                    <c:v>5820868.9651199998</c:v>
                  </c:pt>
                  <c:pt idx="5">
                    <c:v>5789258.0647200001</c:v>
                  </c:pt>
                  <c:pt idx="6">
                    <c:v>6127327.8499999996</c:v>
                  </c:pt>
                  <c:pt idx="7">
                    <c:v>6025651.1172000002</c:v>
                  </c:pt>
                  <c:pt idx="8">
                    <c:v>5958536.6656200001</c:v>
                  </c:pt>
                  <c:pt idx="9">
                    <c:v>6133405.2118799994</c:v>
                  </c:pt>
                  <c:pt idx="10">
                    <c:v>6175490.5161600001</c:v>
                  </c:pt>
                  <c:pt idx="11">
                    <c:v>6198953.5436800001</c:v>
                  </c:pt>
                  <c:pt idx="12">
                    <c:v>5945460.6073599998</c:v>
                  </c:pt>
                  <c:pt idx="13">
                    <c:v>5913943.9748</c:v>
                  </c:pt>
                  <c:pt idx="14">
                    <c:v>5996841.7495999988</c:v>
                  </c:pt>
                </c:numCache>
              </c:numRef>
            </c:plus>
            <c:minus>
              <c:numRef>
                <c:f>'South Dakota'!$K$13:$K$27</c:f>
                <c:numCache>
                  <c:formatCode>General</c:formatCode>
                  <c:ptCount val="15"/>
                  <c:pt idx="0">
                    <c:v>5888253.6892799996</c:v>
                  </c:pt>
                  <c:pt idx="1">
                    <c:v>5977318.8339199992</c:v>
                  </c:pt>
                  <c:pt idx="2">
                    <c:v>5938625.37158</c:v>
                  </c:pt>
                  <c:pt idx="3">
                    <c:v>6054993.6431999989</c:v>
                  </c:pt>
                  <c:pt idx="4">
                    <c:v>5820868.9651199998</c:v>
                  </c:pt>
                  <c:pt idx="5">
                    <c:v>5789258.0647200001</c:v>
                  </c:pt>
                  <c:pt idx="6">
                    <c:v>6127327.8499999996</c:v>
                  </c:pt>
                  <c:pt idx="7">
                    <c:v>6025651.1172000002</c:v>
                  </c:pt>
                  <c:pt idx="8">
                    <c:v>5958536.6656200001</c:v>
                  </c:pt>
                  <c:pt idx="9">
                    <c:v>6133405.2118799994</c:v>
                  </c:pt>
                  <c:pt idx="10">
                    <c:v>6175490.5161600001</c:v>
                  </c:pt>
                  <c:pt idx="11">
                    <c:v>6198953.5436800001</c:v>
                  </c:pt>
                  <c:pt idx="12">
                    <c:v>5945460.6073599998</c:v>
                  </c:pt>
                  <c:pt idx="13">
                    <c:v>5913943.9748</c:v>
                  </c:pt>
                  <c:pt idx="14">
                    <c:v>5996841.7495999988</c:v>
                  </c:pt>
                </c:numCache>
              </c:numRef>
            </c:minus>
            <c:spPr>
              <a:noFill/>
              <a:ln w="9525" cap="flat" cmpd="sng" algn="ctr">
                <a:solidFill>
                  <a:schemeClr val="tx1">
                    <a:lumMod val="65000"/>
                    <a:lumOff val="35000"/>
                  </a:schemeClr>
                </a:solidFill>
                <a:round/>
              </a:ln>
              <a:effectLst/>
            </c:spPr>
          </c:errBars>
          <c:cat>
            <c:numRef>
              <c:f>'South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'South Dakota'!$F$13:$F$27</c:f>
              <c:numCache>
                <c:formatCode>#,##0</c:formatCode>
                <c:ptCount val="15"/>
                <c:pt idx="0">
                  <c:v>48776124</c:v>
                </c:pt>
                <c:pt idx="1">
                  <c:v>50348036</c:v>
                </c:pt>
                <c:pt idx="2">
                  <c:v>49896029</c:v>
                </c:pt>
                <c:pt idx="3">
                  <c:v>51840699</c:v>
                </c:pt>
                <c:pt idx="4">
                  <c:v>50669124</c:v>
                </c:pt>
                <c:pt idx="5">
                  <c:v>50570039</c:v>
                </c:pt>
                <c:pt idx="6">
                  <c:v>51490150</c:v>
                </c:pt>
                <c:pt idx="7">
                  <c:v>52197255</c:v>
                </c:pt>
                <c:pt idx="8">
                  <c:v>53002461</c:v>
                </c:pt>
                <c:pt idx="9">
                  <c:v>48165582</c:v>
                </c:pt>
                <c:pt idx="10">
                  <c:v>48366937</c:v>
                </c:pt>
                <c:pt idx="11">
                  <c:v>48672688</c:v>
                </c:pt>
                <c:pt idx="12">
                  <c:v>53698163</c:v>
                </c:pt>
                <c:pt idx="13">
                  <c:v>53011330</c:v>
                </c:pt>
                <c:pt idx="14">
                  <c:v>53928433</c:v>
                </c:pt>
              </c:numCache>
            </c:numRef>
          </c:val>
          <c:extLst>
            <c:ext xmlns:c16="http://schemas.microsoft.com/office/drawing/2014/chart" uri="{C3380CC4-5D6E-409C-BE32-E72D297353CC}">
              <c16:uniqueId val="{00000001-12D2-484F-AC67-1FF559202DD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SD-04: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Dakota'!$I$6:$I$12</c:f>
                <c:numCache>
                  <c:formatCode>General</c:formatCode>
                  <c:ptCount val="7"/>
                  <c:pt idx="0">
                    <c:v>1741869.6890400001</c:v>
                  </c:pt>
                  <c:pt idx="1">
                    <c:v>1325581.70836</c:v>
                  </c:pt>
                  <c:pt idx="2">
                    <c:v>1737733.88928</c:v>
                  </c:pt>
                  <c:pt idx="3">
                    <c:v>1816039.3932000003</c:v>
                  </c:pt>
                  <c:pt idx="4">
                    <c:v>1821324.44352</c:v>
                  </c:pt>
                  <c:pt idx="5">
                    <c:v>1578065.9103000001</c:v>
                  </c:pt>
                  <c:pt idx="6">
                    <c:v>1537816.7262400002</c:v>
                  </c:pt>
                </c:numCache>
              </c:numRef>
            </c:plus>
            <c:minus>
              <c:numRef>
                <c:f>'South Dakota'!$I$6:$I$12</c:f>
                <c:numCache>
                  <c:formatCode>General</c:formatCode>
                  <c:ptCount val="7"/>
                  <c:pt idx="0">
                    <c:v>1741869.6890400001</c:v>
                  </c:pt>
                  <c:pt idx="1">
                    <c:v>1325581.70836</c:v>
                  </c:pt>
                  <c:pt idx="2">
                    <c:v>1737733.88928</c:v>
                  </c:pt>
                  <c:pt idx="3">
                    <c:v>1816039.3932000003</c:v>
                  </c:pt>
                  <c:pt idx="4">
                    <c:v>1821324.44352</c:v>
                  </c:pt>
                  <c:pt idx="5">
                    <c:v>1578065.9103000001</c:v>
                  </c:pt>
                  <c:pt idx="6">
                    <c:v>1537816.7262400002</c:v>
                  </c:pt>
                </c:numCache>
              </c:numRef>
            </c:minus>
            <c:spPr>
              <a:noFill/>
              <a:ln w="9525" cap="flat" cmpd="sng" algn="ctr">
                <a:solidFill>
                  <a:schemeClr val="tx1">
                    <a:lumMod val="65000"/>
                    <a:lumOff val="35000"/>
                  </a:schemeClr>
                </a:solidFill>
                <a:round/>
              </a:ln>
              <a:effectLst/>
            </c:spPr>
          </c:errBars>
          <c:cat>
            <c:numRef>
              <c:f>'South Dakota'!$A$6:$A$12</c:f>
              <c:numCache>
                <c:formatCode>General</c:formatCode>
                <c:ptCount val="7"/>
                <c:pt idx="0">
                  <c:v>2003</c:v>
                </c:pt>
                <c:pt idx="1">
                  <c:v>2004</c:v>
                </c:pt>
                <c:pt idx="2">
                  <c:v>2005</c:v>
                </c:pt>
                <c:pt idx="3">
                  <c:v>2006</c:v>
                </c:pt>
                <c:pt idx="4">
                  <c:v>2007</c:v>
                </c:pt>
                <c:pt idx="5">
                  <c:v>2008</c:v>
                </c:pt>
                <c:pt idx="6">
                  <c:v>2009</c:v>
                </c:pt>
              </c:numCache>
            </c:numRef>
          </c:cat>
          <c:val>
            <c:numRef>
              <c:f>'South Dakota'!$D$6:$D$12</c:f>
              <c:numCache>
                <c:formatCode>#,##0</c:formatCode>
                <c:ptCount val="7"/>
                <c:pt idx="0">
                  <c:v>1098708</c:v>
                </c:pt>
                <c:pt idx="1">
                  <c:v>862526</c:v>
                </c:pt>
                <c:pt idx="2">
                  <c:v>2046126</c:v>
                </c:pt>
                <c:pt idx="3">
                  <c:v>2065324</c:v>
                </c:pt>
                <c:pt idx="4">
                  <c:v>2073504</c:v>
                </c:pt>
                <c:pt idx="5">
                  <c:v>1508523</c:v>
                </c:pt>
                <c:pt idx="6">
                  <c:v>1709293</c:v>
                </c:pt>
              </c:numCache>
            </c:numRef>
          </c:val>
          <c:extLst>
            <c:ext xmlns:c16="http://schemas.microsoft.com/office/drawing/2014/chart" uri="{C3380CC4-5D6E-409C-BE32-E72D297353CC}">
              <c16:uniqueId val="{00000001-7EB7-4DE9-9BD7-B63532F8661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SD-09: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Dakota'!$I$13:$I$27</c:f>
                <c:numCache>
                  <c:formatCode>General</c:formatCode>
                  <c:ptCount val="15"/>
                  <c:pt idx="0">
                    <c:v>1492290.91674</c:v>
                  </c:pt>
                  <c:pt idx="1">
                    <c:v>1492290.91674</c:v>
                  </c:pt>
                  <c:pt idx="2">
                    <c:v>1492290.91674</c:v>
                  </c:pt>
                  <c:pt idx="3">
                    <c:v>1342169.9895200001</c:v>
                  </c:pt>
                  <c:pt idx="4">
                    <c:v>1599766.1162999999</c:v>
                  </c:pt>
                  <c:pt idx="5">
                    <c:v>1540284.5366</c:v>
                  </c:pt>
                  <c:pt idx="6">
                    <c:v>1591343.1447599998</c:v>
                  </c:pt>
                  <c:pt idx="7">
                    <c:v>1619307.2184000001</c:v>
                  </c:pt>
                  <c:pt idx="8">
                    <c:v>1584122.69276</c:v>
                  </c:pt>
                  <c:pt idx="9">
                    <c:v>1939667.1127599999</c:v>
                  </c:pt>
                  <c:pt idx="10">
                    <c:v>1953606.71856</c:v>
                  </c:pt>
                  <c:pt idx="11">
                    <c:v>1953606.71856</c:v>
                  </c:pt>
                  <c:pt idx="12">
                    <c:v>1463098.1324399998</c:v>
                  </c:pt>
                  <c:pt idx="13">
                    <c:v>1524581.90444</c:v>
                  </c:pt>
                  <c:pt idx="14">
                    <c:v>1524581.90444</c:v>
                  </c:pt>
                </c:numCache>
              </c:numRef>
            </c:plus>
            <c:minus>
              <c:numRef>
                <c:f>'South Dakota'!$I$13:$I$27</c:f>
                <c:numCache>
                  <c:formatCode>General</c:formatCode>
                  <c:ptCount val="15"/>
                  <c:pt idx="0">
                    <c:v>1492290.91674</c:v>
                  </c:pt>
                  <c:pt idx="1">
                    <c:v>1492290.91674</c:v>
                  </c:pt>
                  <c:pt idx="2">
                    <c:v>1492290.91674</c:v>
                  </c:pt>
                  <c:pt idx="3">
                    <c:v>1342169.9895200001</c:v>
                  </c:pt>
                  <c:pt idx="4">
                    <c:v>1599766.1162999999</c:v>
                  </c:pt>
                  <c:pt idx="5">
                    <c:v>1540284.5366</c:v>
                  </c:pt>
                  <c:pt idx="6">
                    <c:v>1591343.1447599998</c:v>
                  </c:pt>
                  <c:pt idx="7">
                    <c:v>1619307.2184000001</c:v>
                  </c:pt>
                  <c:pt idx="8">
                    <c:v>1584122.69276</c:v>
                  </c:pt>
                  <c:pt idx="9">
                    <c:v>1939667.1127599999</c:v>
                  </c:pt>
                  <c:pt idx="10">
                    <c:v>1953606.71856</c:v>
                  </c:pt>
                  <c:pt idx="11">
                    <c:v>1953606.71856</c:v>
                  </c:pt>
                  <c:pt idx="12">
                    <c:v>1463098.1324399998</c:v>
                  </c:pt>
                  <c:pt idx="13">
                    <c:v>1524581.90444</c:v>
                  </c:pt>
                  <c:pt idx="14">
                    <c:v>1524581.90444</c:v>
                  </c:pt>
                </c:numCache>
              </c:numRef>
            </c:minus>
            <c:spPr>
              <a:noFill/>
              <a:ln w="9525" cap="flat" cmpd="sng" algn="ctr">
                <a:solidFill>
                  <a:schemeClr val="tx1">
                    <a:lumMod val="65000"/>
                    <a:lumOff val="35000"/>
                  </a:schemeClr>
                </a:solidFill>
                <a:round/>
              </a:ln>
              <a:effectLst/>
            </c:spPr>
          </c:errBars>
          <c:cat>
            <c:numRef>
              <c:f>'South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'South Dakota'!$D$13:$D$27</c:f>
              <c:numCache>
                <c:formatCode>#,##0</c:formatCode>
                <c:ptCount val="15"/>
                <c:pt idx="0">
                  <c:v>1163979</c:v>
                </c:pt>
                <c:pt idx="1">
                  <c:v>1163979</c:v>
                </c:pt>
                <c:pt idx="2">
                  <c:v>1163979</c:v>
                </c:pt>
                <c:pt idx="3">
                  <c:v>1091852</c:v>
                </c:pt>
                <c:pt idx="4">
                  <c:v>1316095</c:v>
                </c:pt>
                <c:pt idx="5">
                  <c:v>1470158</c:v>
                </c:pt>
                <c:pt idx="6">
                  <c:v>1712558</c:v>
                </c:pt>
                <c:pt idx="7">
                  <c:v>1785738</c:v>
                </c:pt>
                <c:pt idx="8">
                  <c:v>1703431</c:v>
                </c:pt>
                <c:pt idx="9">
                  <c:v>2358602</c:v>
                </c:pt>
                <c:pt idx="10">
                  <c:v>2373532</c:v>
                </c:pt>
                <c:pt idx="11">
                  <c:v>2373532</c:v>
                </c:pt>
                <c:pt idx="12">
                  <c:v>1457211</c:v>
                </c:pt>
                <c:pt idx="13">
                  <c:v>1637258</c:v>
                </c:pt>
                <c:pt idx="14">
                  <c:v>1637258</c:v>
                </c:pt>
              </c:numCache>
            </c:numRef>
          </c:val>
          <c:extLst>
            <c:ext xmlns:c16="http://schemas.microsoft.com/office/drawing/2014/chart" uri="{C3380CC4-5D6E-409C-BE32-E72D297353CC}">
              <c16:uniqueId val="{00000001-10B4-4E47-9C8B-9BA99944524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SD-05: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Dakota'!$J$6:$J$12</c:f>
                <c:numCache>
                  <c:formatCode>General</c:formatCode>
                  <c:ptCount val="7"/>
                  <c:pt idx="0">
                    <c:v>3513699.7295399997</c:v>
                  </c:pt>
                  <c:pt idx="1">
                    <c:v>2531709.0131999999</c:v>
                  </c:pt>
                  <c:pt idx="2">
                    <c:v>2417879.6733599999</c:v>
                  </c:pt>
                  <c:pt idx="3">
                    <c:v>2570751.1547999997</c:v>
                  </c:pt>
                  <c:pt idx="4">
                    <c:v>2403289.28688</c:v>
                  </c:pt>
                  <c:pt idx="5">
                    <c:v>2557410.55284</c:v>
                  </c:pt>
                  <c:pt idx="6">
                    <c:v>2582907.8329600003</c:v>
                  </c:pt>
                </c:numCache>
              </c:numRef>
            </c:plus>
            <c:minus>
              <c:numRef>
                <c:f>'South Dakota'!$J$6:$J$12</c:f>
                <c:numCache>
                  <c:formatCode>General</c:formatCode>
                  <c:ptCount val="7"/>
                  <c:pt idx="0">
                    <c:v>3513699.7295399997</c:v>
                  </c:pt>
                  <c:pt idx="1">
                    <c:v>2531709.0131999999</c:v>
                  </c:pt>
                  <c:pt idx="2">
                    <c:v>2417879.6733599999</c:v>
                  </c:pt>
                  <c:pt idx="3">
                    <c:v>2570751.1547999997</c:v>
                  </c:pt>
                  <c:pt idx="4">
                    <c:v>2403289.28688</c:v>
                  </c:pt>
                  <c:pt idx="5">
                    <c:v>2557410.55284</c:v>
                  </c:pt>
                  <c:pt idx="6">
                    <c:v>2582907.8329600003</c:v>
                  </c:pt>
                </c:numCache>
              </c:numRef>
            </c:minus>
            <c:spPr>
              <a:noFill/>
              <a:ln w="9525" cap="flat" cmpd="sng" algn="ctr">
                <a:solidFill>
                  <a:schemeClr val="tx1">
                    <a:lumMod val="65000"/>
                    <a:lumOff val="35000"/>
                  </a:schemeClr>
                </a:solidFill>
                <a:round/>
              </a:ln>
              <a:effectLst/>
            </c:spPr>
          </c:errBars>
          <c:cat>
            <c:numRef>
              <c:f>'South Dakota'!$A$6:$A$12</c:f>
              <c:numCache>
                <c:formatCode>General</c:formatCode>
                <c:ptCount val="7"/>
                <c:pt idx="0">
                  <c:v>2003</c:v>
                </c:pt>
                <c:pt idx="1">
                  <c:v>2004</c:v>
                </c:pt>
                <c:pt idx="2">
                  <c:v>2005</c:v>
                </c:pt>
                <c:pt idx="3">
                  <c:v>2006</c:v>
                </c:pt>
                <c:pt idx="4">
                  <c:v>2007</c:v>
                </c:pt>
                <c:pt idx="5">
                  <c:v>2008</c:v>
                </c:pt>
                <c:pt idx="6">
                  <c:v>2009</c:v>
                </c:pt>
              </c:numCache>
            </c:numRef>
          </c:cat>
          <c:val>
            <c:numRef>
              <c:f>'South Dakota'!$E$6:$E$12</c:f>
              <c:numCache>
                <c:formatCode>#,##0</c:formatCode>
                <c:ptCount val="7"/>
                <c:pt idx="0">
                  <c:v>4327323</c:v>
                </c:pt>
                <c:pt idx="1">
                  <c:v>3020772</c:v>
                </c:pt>
                <c:pt idx="2">
                  <c:v>3586188</c:v>
                </c:pt>
                <c:pt idx="3">
                  <c:v>3999924</c:v>
                </c:pt>
                <c:pt idx="4">
                  <c:v>4018744</c:v>
                </c:pt>
                <c:pt idx="5">
                  <c:v>4633158</c:v>
                </c:pt>
                <c:pt idx="6">
                  <c:v>4789904</c:v>
                </c:pt>
              </c:numCache>
            </c:numRef>
          </c:val>
          <c:extLst>
            <c:ext xmlns:c16="http://schemas.microsoft.com/office/drawing/2014/chart" uri="{C3380CC4-5D6E-409C-BE32-E72D297353CC}">
              <c16:uniqueId val="{00000001-4C1E-48C5-9DE3-5B37C104893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California!$H$6:$H$8</c:f>
                <c:numCache>
                  <c:formatCode>General</c:formatCode>
                  <c:ptCount val="3"/>
                  <c:pt idx="0">
                    <c:v>33647152.025399998</c:v>
                  </c:pt>
                  <c:pt idx="1">
                    <c:v>33637988.3517</c:v>
                  </c:pt>
                  <c:pt idx="2">
                    <c:v>31258443.507300004</c:v>
                  </c:pt>
                </c:numCache>
              </c:numRef>
            </c:plus>
            <c:minus>
              <c:numRef>
                <c:f>California!$H$6:$H$8</c:f>
                <c:numCache>
                  <c:formatCode>General</c:formatCode>
                  <c:ptCount val="3"/>
                  <c:pt idx="0">
                    <c:v>33647152.025399998</c:v>
                  </c:pt>
                  <c:pt idx="1">
                    <c:v>33637988.3517</c:v>
                  </c:pt>
                  <c:pt idx="2">
                    <c:v>31258443.507300004</c:v>
                  </c:pt>
                </c:numCache>
              </c:numRef>
            </c:minus>
            <c:spPr>
              <a:noFill/>
              <a:ln w="9525" cap="flat" cmpd="sng" algn="ctr">
                <a:solidFill>
                  <a:schemeClr val="tx1">
                    <a:lumMod val="65000"/>
                    <a:lumOff val="35000"/>
                  </a:schemeClr>
                </a:solidFill>
                <a:round/>
              </a:ln>
              <a:effectLst/>
            </c:spPr>
          </c:errBars>
          <c:cat>
            <c:numRef>
              <c:f>California!$A$6:$A$8</c:f>
              <c:numCache>
                <c:formatCode>General</c:formatCode>
                <c:ptCount val="3"/>
                <c:pt idx="0">
                  <c:v>2010</c:v>
                </c:pt>
                <c:pt idx="1">
                  <c:v>2016</c:v>
                </c:pt>
                <c:pt idx="2">
                  <c:v>2017</c:v>
                </c:pt>
              </c:numCache>
            </c:numRef>
          </c:cat>
          <c:val>
            <c:numRef>
              <c:f>California!$C$6:$C$8</c:f>
              <c:numCache>
                <c:formatCode>#,##0</c:formatCode>
                <c:ptCount val="3"/>
                <c:pt idx="0">
                  <c:v>1257367415</c:v>
                </c:pt>
                <c:pt idx="1">
                  <c:v>1259849751</c:v>
                </c:pt>
                <c:pt idx="2">
                  <c:v>1255359177</c:v>
                </c:pt>
              </c:numCache>
            </c:numRef>
          </c:val>
          <c:extLst>
            <c:ext xmlns:c16="http://schemas.microsoft.com/office/drawing/2014/chart" uri="{C3380CC4-5D6E-409C-BE32-E72D297353CC}">
              <c16:uniqueId val="{00000001-CB18-427B-96D5-E64B176AB04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SD-10: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Dakota'!$J$13:$J$27</c:f>
                <c:numCache>
                  <c:formatCode>General</c:formatCode>
                  <c:ptCount val="15"/>
                  <c:pt idx="0">
                    <c:v>2620637.6609</c:v>
                  </c:pt>
                  <c:pt idx="1">
                    <c:v>2615647.9826400001</c:v>
                  </c:pt>
                  <c:pt idx="2">
                    <c:v>2703745.0395200001</c:v>
                  </c:pt>
                  <c:pt idx="3">
                    <c:v>2481362.8223999999</c:v>
                  </c:pt>
                  <c:pt idx="4">
                    <c:v>2501570.61888</c:v>
                  </c:pt>
                  <c:pt idx="5">
                    <c:v>2548004.9990399997</c:v>
                  </c:pt>
                  <c:pt idx="6">
                    <c:v>2572841.1524399999</c:v>
                  </c:pt>
                  <c:pt idx="7">
                    <c:v>2614525.3404000001</c:v>
                  </c:pt>
                  <c:pt idx="8">
                    <c:v>2534002.1062399996</c:v>
                  </c:pt>
                  <c:pt idx="9">
                    <c:v>2701960.82338</c:v>
                  </c:pt>
                  <c:pt idx="10">
                    <c:v>2731130.1872399999</c:v>
                  </c:pt>
                  <c:pt idx="11">
                    <c:v>2847612.9123</c:v>
                  </c:pt>
                  <c:pt idx="12">
                    <c:v>2475149.19778</c:v>
                  </c:pt>
                  <c:pt idx="13">
                    <c:v>2416897.8287999998</c:v>
                  </c:pt>
                  <c:pt idx="14">
                    <c:v>2454030.60048</c:v>
                  </c:pt>
                </c:numCache>
              </c:numRef>
            </c:plus>
            <c:minus>
              <c:numRef>
                <c:f>'South Dakota'!$J$13:$J$27</c:f>
                <c:numCache>
                  <c:formatCode>General</c:formatCode>
                  <c:ptCount val="15"/>
                  <c:pt idx="0">
                    <c:v>2620637.6609</c:v>
                  </c:pt>
                  <c:pt idx="1">
                    <c:v>2615647.9826400001</c:v>
                  </c:pt>
                  <c:pt idx="2">
                    <c:v>2703745.0395200001</c:v>
                  </c:pt>
                  <c:pt idx="3">
                    <c:v>2481362.8223999999</c:v>
                  </c:pt>
                  <c:pt idx="4">
                    <c:v>2501570.61888</c:v>
                  </c:pt>
                  <c:pt idx="5">
                    <c:v>2548004.9990399997</c:v>
                  </c:pt>
                  <c:pt idx="6">
                    <c:v>2572841.1524399999</c:v>
                  </c:pt>
                  <c:pt idx="7">
                    <c:v>2614525.3404000001</c:v>
                  </c:pt>
                  <c:pt idx="8">
                    <c:v>2534002.1062399996</c:v>
                  </c:pt>
                  <c:pt idx="9">
                    <c:v>2701960.82338</c:v>
                  </c:pt>
                  <c:pt idx="10">
                    <c:v>2731130.1872399999</c:v>
                  </c:pt>
                  <c:pt idx="11">
                    <c:v>2847612.9123</c:v>
                  </c:pt>
                  <c:pt idx="12">
                    <c:v>2475149.19778</c:v>
                  </c:pt>
                  <c:pt idx="13">
                    <c:v>2416897.8287999998</c:v>
                  </c:pt>
                  <c:pt idx="14">
                    <c:v>2454030.60048</c:v>
                  </c:pt>
                </c:numCache>
              </c:numRef>
            </c:minus>
            <c:spPr>
              <a:noFill/>
              <a:ln w="9525" cap="flat" cmpd="sng" algn="ctr">
                <a:solidFill>
                  <a:schemeClr val="tx1">
                    <a:lumMod val="65000"/>
                    <a:lumOff val="35000"/>
                  </a:schemeClr>
                </a:solidFill>
                <a:round/>
              </a:ln>
              <a:effectLst/>
            </c:spPr>
          </c:errBars>
          <c:cat>
            <c:numRef>
              <c:f>'South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'South Dakota'!$E$13:$E$27</c:f>
              <c:numCache>
                <c:formatCode>#,##0</c:formatCode>
                <c:ptCount val="15"/>
                <c:pt idx="0">
                  <c:v>5042597</c:v>
                </c:pt>
                <c:pt idx="1">
                  <c:v>5063982</c:v>
                </c:pt>
                <c:pt idx="2">
                  <c:v>5292329</c:v>
                </c:pt>
                <c:pt idx="3">
                  <c:v>4942560</c:v>
                </c:pt>
                <c:pt idx="4">
                  <c:v>5341584</c:v>
                </c:pt>
                <c:pt idx="5">
                  <c:v>5461259</c:v>
                </c:pt>
                <c:pt idx="6">
                  <c:v>5367466</c:v>
                </c:pt>
                <c:pt idx="7">
                  <c:v>5680540</c:v>
                </c:pt>
                <c:pt idx="8">
                  <c:v>5269072</c:v>
                </c:pt>
                <c:pt idx="9">
                  <c:v>6226577</c:v>
                </c:pt>
                <c:pt idx="10">
                  <c:v>6335553</c:v>
                </c:pt>
                <c:pt idx="11">
                  <c:v>6716385</c:v>
                </c:pt>
                <c:pt idx="12">
                  <c:v>4978777</c:v>
                </c:pt>
                <c:pt idx="13">
                  <c:v>4918392</c:v>
                </c:pt>
                <c:pt idx="14">
                  <c:v>5121954</c:v>
                </c:pt>
              </c:numCache>
            </c:numRef>
          </c:val>
          <c:extLst>
            <c:ext xmlns:c16="http://schemas.microsoft.com/office/drawing/2014/chart" uri="{C3380CC4-5D6E-409C-BE32-E72D297353CC}">
              <c16:uniqueId val="{00000001-F325-4D11-860D-A5759EB73B6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SD-03: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'South Dakota'!$H$6:$H$12</c:f>
                <c:numCache>
                  <c:formatCode>General</c:formatCode>
                  <c:ptCount val="7"/>
                  <c:pt idx="0">
                    <c:v>4332531.9198000003</c:v>
                  </c:pt>
                  <c:pt idx="1">
                    <c:v>3698093.4703799998</c:v>
                  </c:pt>
                  <c:pt idx="2">
                    <c:v>3303672.3960400005</c:v>
                  </c:pt>
                  <c:pt idx="3">
                    <c:v>3143702.7519999999</c:v>
                  </c:pt>
                  <c:pt idx="4">
                    <c:v>3172330.1573000001</c:v>
                  </c:pt>
                  <c:pt idx="5">
                    <c:v>2978919.1693799999</c:v>
                  </c:pt>
                  <c:pt idx="6">
                    <c:v>3104941.4732400002</c:v>
                  </c:pt>
                </c:numCache>
              </c:numRef>
            </c:plus>
            <c:minus>
              <c:numRef>
                <c:f>'South Dakota'!$H$6:$H$12</c:f>
                <c:numCache>
                  <c:formatCode>General</c:formatCode>
                  <c:ptCount val="7"/>
                  <c:pt idx="0">
                    <c:v>4332531.9198000003</c:v>
                  </c:pt>
                  <c:pt idx="1">
                    <c:v>3698093.4703799998</c:v>
                  </c:pt>
                  <c:pt idx="2">
                    <c:v>3303672.3960400005</c:v>
                  </c:pt>
                  <c:pt idx="3">
                    <c:v>3143702.7519999999</c:v>
                  </c:pt>
                  <c:pt idx="4">
                    <c:v>3172330.1573000001</c:v>
                  </c:pt>
                  <c:pt idx="5">
                    <c:v>2978919.1693799999</c:v>
                  </c:pt>
                  <c:pt idx="6">
                    <c:v>3104941.4732400002</c:v>
                  </c:pt>
                </c:numCache>
              </c:numRef>
            </c:minus>
            <c:spPr>
              <a:noFill/>
              <a:ln w="9525" cap="flat" cmpd="sng" algn="ctr">
                <a:solidFill>
                  <a:schemeClr val="tx1">
                    <a:lumMod val="65000"/>
                    <a:lumOff val="35000"/>
                  </a:schemeClr>
                </a:solidFill>
                <a:round/>
              </a:ln>
              <a:effectLst/>
            </c:spPr>
          </c:errBars>
          <c:cat>
            <c:numRef>
              <c:f>'South Dakota'!$A$6:$A$12</c:f>
              <c:numCache>
                <c:formatCode>General</c:formatCode>
                <c:ptCount val="7"/>
                <c:pt idx="0">
                  <c:v>2003</c:v>
                </c:pt>
                <c:pt idx="1">
                  <c:v>2004</c:v>
                </c:pt>
                <c:pt idx="2">
                  <c:v>2005</c:v>
                </c:pt>
                <c:pt idx="3">
                  <c:v>2006</c:v>
                </c:pt>
                <c:pt idx="4">
                  <c:v>2007</c:v>
                </c:pt>
                <c:pt idx="5">
                  <c:v>2008</c:v>
                </c:pt>
                <c:pt idx="6">
                  <c:v>2009</c:v>
                </c:pt>
              </c:numCache>
            </c:numRef>
          </c:cat>
          <c:val>
            <c:numRef>
              <c:f>'South Dakota'!$C$6:$C$12</c:f>
              <c:numCache>
                <c:formatCode>#,##0</c:formatCode>
                <c:ptCount val="7"/>
                <c:pt idx="0">
                  <c:v>65288305</c:v>
                </c:pt>
                <c:pt idx="1">
                  <c:v>65499353</c:v>
                </c:pt>
                <c:pt idx="2">
                  <c:v>66126349</c:v>
                </c:pt>
                <c:pt idx="3">
                  <c:v>65767840</c:v>
                </c:pt>
                <c:pt idx="4">
                  <c:v>66228187</c:v>
                </c:pt>
                <c:pt idx="5">
                  <c:v>67365879</c:v>
                </c:pt>
                <c:pt idx="6">
                  <c:v>66945698</c:v>
                </c:pt>
              </c:numCache>
            </c:numRef>
          </c:val>
          <c:extLst>
            <c:ext xmlns:c16="http://schemas.microsoft.com/office/drawing/2014/chart" uri="{C3380CC4-5D6E-409C-BE32-E72D297353CC}">
              <c16:uniqueId val="{00000001-6423-48C8-A3DE-3D399148111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SD-08: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'South Dakota'!$H$13:$H$27</c:f>
                <c:numCache>
                  <c:formatCode>General</c:formatCode>
                  <c:ptCount val="15"/>
                  <c:pt idx="0">
                    <c:v>3026290.1129999999</c:v>
                  </c:pt>
                  <c:pt idx="1">
                    <c:v>3072624.3530400004</c:v>
                  </c:pt>
                  <c:pt idx="2">
                    <c:v>3095039.1308800001</c:v>
                  </c:pt>
                  <c:pt idx="3">
                    <c:v>3100596.7887999997</c:v>
                  </c:pt>
                  <c:pt idx="4">
                    <c:v>3012264.1328999996</c:v>
                  </c:pt>
                  <c:pt idx="5">
                    <c:v>3006095.0499200006</c:v>
                  </c:pt>
                  <c:pt idx="6">
                    <c:v>3008635.1240399997</c:v>
                  </c:pt>
                  <c:pt idx="7">
                    <c:v>2413554.1883999999</c:v>
                  </c:pt>
                  <c:pt idx="8">
                    <c:v>2346917.0768999998</c:v>
                  </c:pt>
                  <c:pt idx="9">
                    <c:v>2504694.2531400002</c:v>
                  </c:pt>
                  <c:pt idx="10">
                    <c:v>2488608.2146000001</c:v>
                  </c:pt>
                  <c:pt idx="11">
                    <c:v>2313435.4696</c:v>
                  </c:pt>
                  <c:pt idx="12">
                    <c:v>2222399.70132</c:v>
                  </c:pt>
                  <c:pt idx="13">
                    <c:v>2213102.8218</c:v>
                  </c:pt>
                  <c:pt idx="14">
                    <c:v>2345976.7239999999</c:v>
                  </c:pt>
                </c:numCache>
              </c:numRef>
            </c:plus>
            <c:minus>
              <c:numRef>
                <c:f>'South Dakota'!$H$13:$H$27</c:f>
                <c:numCache>
                  <c:formatCode>General</c:formatCode>
                  <c:ptCount val="15"/>
                  <c:pt idx="0">
                    <c:v>3026290.1129999999</c:v>
                  </c:pt>
                  <c:pt idx="1">
                    <c:v>3072624.3530400004</c:v>
                  </c:pt>
                  <c:pt idx="2">
                    <c:v>3095039.1308800001</c:v>
                  </c:pt>
                  <c:pt idx="3">
                    <c:v>3100596.7887999997</c:v>
                  </c:pt>
                  <c:pt idx="4">
                    <c:v>3012264.1328999996</c:v>
                  </c:pt>
                  <c:pt idx="5">
                    <c:v>3006095.0499200006</c:v>
                  </c:pt>
                  <c:pt idx="6">
                    <c:v>3008635.1240399997</c:v>
                  </c:pt>
                  <c:pt idx="7">
                    <c:v>2413554.1883999999</c:v>
                  </c:pt>
                  <c:pt idx="8">
                    <c:v>2346917.0768999998</c:v>
                  </c:pt>
                  <c:pt idx="9">
                    <c:v>2504694.2531400002</c:v>
                  </c:pt>
                  <c:pt idx="10">
                    <c:v>2488608.2146000001</c:v>
                  </c:pt>
                  <c:pt idx="11">
                    <c:v>2313435.4696</c:v>
                  </c:pt>
                  <c:pt idx="12">
                    <c:v>2222399.70132</c:v>
                  </c:pt>
                  <c:pt idx="13">
                    <c:v>2213102.8218</c:v>
                  </c:pt>
                  <c:pt idx="14">
                    <c:v>2345976.7239999999</c:v>
                  </c:pt>
                </c:numCache>
              </c:numRef>
            </c:minus>
            <c:spPr>
              <a:noFill/>
              <a:ln w="9525" cap="flat" cmpd="sng" algn="ctr">
                <a:solidFill>
                  <a:schemeClr val="tx1">
                    <a:lumMod val="65000"/>
                    <a:lumOff val="35000"/>
                  </a:schemeClr>
                </a:solidFill>
                <a:round/>
              </a:ln>
              <a:effectLst/>
            </c:spPr>
          </c:errBars>
          <c:cat>
            <c:numRef>
              <c:f>'South Dakota'!$A$13:$A$27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'South Dakota'!$C$13:$C$27</c:f>
              <c:numCache>
                <c:formatCode>#,##0</c:formatCode>
                <c:ptCount val="15"/>
                <c:pt idx="0">
                  <c:v>66453450</c:v>
                </c:pt>
                <c:pt idx="1">
                  <c:v>66248908</c:v>
                </c:pt>
                <c:pt idx="2">
                  <c:v>65351333</c:v>
                </c:pt>
                <c:pt idx="3">
                  <c:v>65138588</c:v>
                </c:pt>
                <c:pt idx="4">
                  <c:v>66790779</c:v>
                </c:pt>
                <c:pt idx="5">
                  <c:v>66594928</c:v>
                </c:pt>
                <c:pt idx="6">
                  <c:v>66503871</c:v>
                </c:pt>
                <c:pt idx="7">
                  <c:v>64671870</c:v>
                </c:pt>
                <c:pt idx="8">
                  <c:v>64653363</c:v>
                </c:pt>
                <c:pt idx="9">
                  <c:v>63538667</c:v>
                </c:pt>
                <c:pt idx="10">
                  <c:v>63291155</c:v>
                </c:pt>
                <c:pt idx="11">
                  <c:v>62626840</c:v>
                </c:pt>
                <c:pt idx="12">
                  <c:v>63352329</c:v>
                </c:pt>
                <c:pt idx="13">
                  <c:v>63521895</c:v>
                </c:pt>
                <c:pt idx="14">
                  <c:v>64449910</c:v>
                </c:pt>
              </c:numCache>
            </c:numRef>
          </c:val>
          <c:extLst>
            <c:ext xmlns:c16="http://schemas.microsoft.com/office/drawing/2014/chart" uri="{C3380CC4-5D6E-409C-BE32-E72D297353CC}">
              <c16:uniqueId val="{00000001-910A-45EF-9D59-7FD9CB1D363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Tennessee!$G$6:$G$15</c:f>
                <c:numCache>
                  <c:formatCode>General</c:formatCode>
                  <c:ptCount val="10"/>
                  <c:pt idx="0">
                    <c:v>19214462.244319998</c:v>
                  </c:pt>
                  <c:pt idx="1">
                    <c:v>18996648.84564</c:v>
                  </c:pt>
                  <c:pt idx="2">
                    <c:v>19062370.969840001</c:v>
                  </c:pt>
                  <c:pt idx="3">
                    <c:v>19023206.740740001</c:v>
                  </c:pt>
                  <c:pt idx="4">
                    <c:v>19082240.61744</c:v>
                  </c:pt>
                  <c:pt idx="5">
                    <c:v>19248422.602480002</c:v>
                  </c:pt>
                  <c:pt idx="6">
                    <c:v>19368760.214439999</c:v>
                  </c:pt>
                  <c:pt idx="7">
                    <c:v>19590058.377</c:v>
                  </c:pt>
                  <c:pt idx="8">
                    <c:v>19825074.77902</c:v>
                  </c:pt>
                  <c:pt idx="9">
                    <c:v>19997276.751899999</c:v>
                  </c:pt>
                </c:numCache>
              </c:numRef>
            </c:plus>
            <c:minus>
              <c:numRef>
                <c:f>Tennessee!$G$6:$G$152</c:f>
                <c:numCache>
                  <c:formatCode>General</c:formatCode>
                  <c:ptCount val="147"/>
                  <c:pt idx="0">
                    <c:v>19214462.244319998</c:v>
                  </c:pt>
                  <c:pt idx="1">
                    <c:v>18996648.84564</c:v>
                  </c:pt>
                  <c:pt idx="2">
                    <c:v>19062370.969840001</c:v>
                  </c:pt>
                  <c:pt idx="3">
                    <c:v>19023206.740740001</c:v>
                  </c:pt>
                  <c:pt idx="4">
                    <c:v>19082240.61744</c:v>
                  </c:pt>
                  <c:pt idx="5">
                    <c:v>19248422.602480002</c:v>
                  </c:pt>
                  <c:pt idx="6">
                    <c:v>19368760.214439999</c:v>
                  </c:pt>
                  <c:pt idx="7">
                    <c:v>19590058.377</c:v>
                  </c:pt>
                  <c:pt idx="8">
                    <c:v>19825074.77902</c:v>
                  </c:pt>
                  <c:pt idx="9">
                    <c:v>19997276.751899999</c:v>
                  </c:pt>
                  <c:pt idx="10">
                    <c:v>20251079.449999999</c:v>
                  </c:pt>
                  <c:pt idx="11">
                    <c:v>20359325.793139998</c:v>
                  </c:pt>
                  <c:pt idx="12">
                    <c:v>20412794.703959998</c:v>
                  </c:pt>
                  <c:pt idx="13">
                    <c:v>20602699.88848</c:v>
                  </c:pt>
                  <c:pt idx="14">
                    <c:v>19057287.007440001</c:v>
                  </c:pt>
                  <c:pt idx="15">
                    <c:v>19249889.042339999</c:v>
                  </c:pt>
                  <c:pt idx="16">
                    <c:v>19423918.334400002</c:v>
                  </c:pt>
                  <c:pt idx="17">
                    <c:v>19614961.642700002</c:v>
                  </c:pt>
                  <c:pt idx="18">
                    <c:v>19904291.916960001</c:v>
                  </c:pt>
                  <c:pt idx="19">
                    <c:v>20090034.04716</c:v>
                  </c:pt>
                  <c:pt idx="20">
                    <c:v>20420911.63188</c:v>
                  </c:pt>
                  <c:pt idx="21">
                    <c:v>20816076.634920001</c:v>
                  </c:pt>
                  <c:pt idx="22">
                    <c:v>21059128.9575</c:v>
                  </c:pt>
                  <c:pt idx="60">
                    <c:v>0</c:v>
                  </c:pt>
                  <c:pt idx="61">
                    <c:v>0</c:v>
                  </c:pt>
                  <c:pt idx="62">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92">
                    <c:v>0</c:v>
                  </c:pt>
                  <c:pt idx="93">
                    <c:v>0</c:v>
                  </c:pt>
                  <c:pt idx="94">
                    <c:v>65721703</c:v>
                  </c:pt>
                  <c:pt idx="95">
                    <c:v>66266199</c:v>
                  </c:pt>
                  <c:pt idx="96">
                    <c:v>66555470</c:v>
                  </c:pt>
                  <c:pt idx="97">
                    <c:v>66959678</c:v>
                  </c:pt>
                  <c:pt idx="98">
                    <c:v>67611271</c:v>
                  </c:pt>
                  <c:pt idx="99">
                    <c:v>68006531</c:v>
                  </c:pt>
                  <c:pt idx="100">
                    <c:v>69144528</c:v>
                  </c:pt>
                  <c:pt idx="101">
                    <c:v>69712759</c:v>
                  </c:pt>
                  <c:pt idx="102">
                    <c:v>69922401</c:v>
                  </c:pt>
                  <c:pt idx="103">
                    <c:v>70376377</c:v>
                  </c:pt>
                  <c:pt idx="104">
                    <c:v>70622736</c:v>
                  </c:pt>
                  <c:pt idx="105">
                    <c:v>70618729</c:v>
                  </c:pt>
                  <c:pt idx="106">
                    <c:v>70786387</c:v>
                  </c:pt>
                  <c:pt idx="107">
                    <c:v>71777471</c:v>
                  </c:pt>
                  <c:pt idx="108">
                    <c:v>72423624</c:v>
                  </c:pt>
                  <c:pt idx="109">
                    <c:v>73814059</c:v>
                  </c:pt>
                  <c:pt idx="110">
                    <c:v>74997542</c:v>
                  </c:pt>
                  <c:pt idx="111">
                    <c:v>76180086</c:v>
                  </c:pt>
                  <c:pt idx="112">
                    <c:v>77489405</c:v>
                  </c:pt>
                  <c:pt idx="113">
                    <c:v>78808260</c:v>
                  </c:pt>
                  <c:pt idx="114">
                    <c:v>80218207</c:v>
                  </c:pt>
                  <c:pt idx="115">
                    <c:v>81483251</c:v>
                  </c:pt>
                  <c:pt idx="116">
                    <c:v>82473322</c:v>
                  </c:pt>
                </c:numCache>
              </c:numRef>
            </c:minus>
            <c:spPr>
              <a:noFill/>
              <a:ln w="9525" cap="flat" cmpd="sng" algn="ctr">
                <a:solidFill>
                  <a:schemeClr val="tx1">
                    <a:lumMod val="65000"/>
                    <a:lumOff val="35000"/>
                  </a:schemeClr>
                </a:solidFill>
                <a:round/>
              </a:ln>
              <a:effectLst/>
            </c:spPr>
          </c:errBars>
          <c:cat>
            <c:numRef>
              <c:f>Tennessee!$A$6:$A$15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Tennessee!$B$6:$B$15</c:f>
              <c:numCache>
                <c:formatCode>#,##0</c:formatCode>
                <c:ptCount val="10"/>
                <c:pt idx="0">
                  <c:v>1009162933</c:v>
                </c:pt>
                <c:pt idx="1">
                  <c:v>1016951223</c:v>
                </c:pt>
                <c:pt idx="2">
                  <c:v>1020469538</c:v>
                </c:pt>
                <c:pt idx="3">
                  <c:v>1026062931</c:v>
                </c:pt>
                <c:pt idx="4">
                  <c:v>1032588778</c:v>
                </c:pt>
                <c:pt idx="5">
                  <c:v>1039331674</c:v>
                </c:pt>
                <c:pt idx="6">
                  <c:v>1049228614</c:v>
                </c:pt>
                <c:pt idx="7">
                  <c:v>1053228945</c:v>
                </c:pt>
                <c:pt idx="8">
                  <c:v>1053404611</c:v>
                </c:pt>
                <c:pt idx="9">
                  <c:v>1058056971</c:v>
                </c:pt>
              </c:numCache>
            </c:numRef>
          </c:val>
          <c:extLst>
            <c:ext xmlns:c16="http://schemas.microsoft.com/office/drawing/2014/chart" uri="{C3380CC4-5D6E-409C-BE32-E72D297353CC}">
              <c16:uniqueId val="{00000001-261B-4F4D-A45B-C9A6330327A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TN-02: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Tennessee!$K$6:$K$15</c:f>
                <c:numCache>
                  <c:formatCode>General</c:formatCode>
                  <c:ptCount val="10"/>
                  <c:pt idx="0">
                    <c:v>21949427.744200002</c:v>
                  </c:pt>
                  <c:pt idx="1">
                    <c:v>21775411.546000004</c:v>
                  </c:pt>
                  <c:pt idx="2">
                    <c:v>21817601.771000005</c:v>
                  </c:pt>
                  <c:pt idx="3">
                    <c:v>21841481.511360001</c:v>
                  </c:pt>
                  <c:pt idx="4">
                    <c:v>22098947.102599997</c:v>
                  </c:pt>
                  <c:pt idx="5">
                    <c:v>22282777.448140003</c:v>
                  </c:pt>
                  <c:pt idx="6">
                    <c:v>22458663.738060001</c:v>
                  </c:pt>
                  <c:pt idx="7">
                    <c:v>22700834.514540002</c:v>
                  </c:pt>
                  <c:pt idx="8">
                    <c:v>22863962.592319999</c:v>
                  </c:pt>
                  <c:pt idx="9">
                    <c:v>22879563.20022</c:v>
                  </c:pt>
                </c:numCache>
              </c:numRef>
            </c:plus>
            <c:minus>
              <c:numRef>
                <c:f>Tennessee!$K$6:$K$15</c:f>
                <c:numCache>
                  <c:formatCode>General</c:formatCode>
                  <c:ptCount val="10"/>
                  <c:pt idx="0">
                    <c:v>21949427.744200002</c:v>
                  </c:pt>
                  <c:pt idx="1">
                    <c:v>21775411.546000004</c:v>
                  </c:pt>
                  <c:pt idx="2">
                    <c:v>21817601.771000005</c:v>
                  </c:pt>
                  <c:pt idx="3">
                    <c:v>21841481.511360001</c:v>
                  </c:pt>
                  <c:pt idx="4">
                    <c:v>22098947.102599997</c:v>
                  </c:pt>
                  <c:pt idx="5">
                    <c:v>22282777.448140003</c:v>
                  </c:pt>
                  <c:pt idx="6">
                    <c:v>22458663.738060001</c:v>
                  </c:pt>
                  <c:pt idx="7">
                    <c:v>22700834.514540002</c:v>
                  </c:pt>
                  <c:pt idx="8">
                    <c:v>22863962.592319999</c:v>
                  </c:pt>
                  <c:pt idx="9">
                    <c:v>22879563.20022</c:v>
                  </c:pt>
                </c:numCache>
              </c:numRef>
            </c:minus>
            <c:spPr>
              <a:noFill/>
              <a:ln w="9525" cap="flat" cmpd="sng" algn="ctr">
                <a:solidFill>
                  <a:schemeClr val="tx1">
                    <a:lumMod val="65000"/>
                    <a:lumOff val="35000"/>
                  </a:schemeClr>
                </a:solidFill>
                <a:round/>
              </a:ln>
              <a:effectLst/>
            </c:spPr>
          </c:errBars>
          <c:cat>
            <c:numRef>
              <c:f>Tennessee!$A$6:$A$15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Tennessee!$F$6:$F$15</c:f>
              <c:numCache>
                <c:formatCode>#,##0</c:formatCode>
                <c:ptCount val="10"/>
                <c:pt idx="0">
                  <c:v>882921470</c:v>
                </c:pt>
                <c:pt idx="1">
                  <c:v>888792308</c:v>
                </c:pt>
                <c:pt idx="2">
                  <c:v>890514358</c:v>
                </c:pt>
                <c:pt idx="3">
                  <c:v>892217382</c:v>
                </c:pt>
                <c:pt idx="4">
                  <c:v>892526135</c:v>
                </c:pt>
                <c:pt idx="5">
                  <c:v>896330549</c:v>
                </c:pt>
                <c:pt idx="6">
                  <c:v>903405621</c:v>
                </c:pt>
                <c:pt idx="7">
                  <c:v>902976711</c:v>
                </c:pt>
                <c:pt idx="8">
                  <c:v>901575812</c:v>
                </c:pt>
                <c:pt idx="9">
                  <c:v>905762597</c:v>
                </c:pt>
              </c:numCache>
            </c:numRef>
          </c:val>
          <c:extLst>
            <c:ext xmlns:c16="http://schemas.microsoft.com/office/drawing/2014/chart" uri="{C3380CC4-5D6E-409C-BE32-E72D297353CC}">
              <c16:uniqueId val="{00000001-AD68-48A4-B64D-387D8F93286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Tennessee!$G$16:$G$28</c:f>
                <c:numCache>
                  <c:formatCode>General</c:formatCode>
                  <c:ptCount val="13"/>
                  <c:pt idx="0">
                    <c:v>20251079.449999999</c:v>
                  </c:pt>
                  <c:pt idx="1">
                    <c:v>20359325.793139998</c:v>
                  </c:pt>
                  <c:pt idx="2">
                    <c:v>20412794.703959998</c:v>
                  </c:pt>
                  <c:pt idx="3">
                    <c:v>20602699.88848</c:v>
                  </c:pt>
                  <c:pt idx="4">
                    <c:v>19057287.007440001</c:v>
                  </c:pt>
                  <c:pt idx="5">
                    <c:v>19249889.042339999</c:v>
                  </c:pt>
                  <c:pt idx="6">
                    <c:v>19423918.334400002</c:v>
                  </c:pt>
                  <c:pt idx="7">
                    <c:v>19614961.642700002</c:v>
                  </c:pt>
                  <c:pt idx="8">
                    <c:v>19904291.916960001</c:v>
                  </c:pt>
                  <c:pt idx="9">
                    <c:v>20090034.04716</c:v>
                  </c:pt>
                  <c:pt idx="10">
                    <c:v>20420911.63188</c:v>
                  </c:pt>
                  <c:pt idx="11">
                    <c:v>20816076.634920001</c:v>
                  </c:pt>
                  <c:pt idx="12">
                    <c:v>21059128.9575</c:v>
                  </c:pt>
                </c:numCache>
              </c:numRef>
            </c:plus>
            <c:minus>
              <c:numRef>
                <c:f>Tennessee!$G$16:$G$28</c:f>
                <c:numCache>
                  <c:formatCode>General</c:formatCode>
                  <c:ptCount val="13"/>
                  <c:pt idx="0">
                    <c:v>20251079.449999999</c:v>
                  </c:pt>
                  <c:pt idx="1">
                    <c:v>20359325.793139998</c:v>
                  </c:pt>
                  <c:pt idx="2">
                    <c:v>20412794.703959998</c:v>
                  </c:pt>
                  <c:pt idx="3">
                    <c:v>20602699.88848</c:v>
                  </c:pt>
                  <c:pt idx="4">
                    <c:v>19057287.007440001</c:v>
                  </c:pt>
                  <c:pt idx="5">
                    <c:v>19249889.042339999</c:v>
                  </c:pt>
                  <c:pt idx="6">
                    <c:v>19423918.334400002</c:v>
                  </c:pt>
                  <c:pt idx="7">
                    <c:v>19614961.642700002</c:v>
                  </c:pt>
                  <c:pt idx="8">
                    <c:v>19904291.916960001</c:v>
                  </c:pt>
                  <c:pt idx="9">
                    <c:v>20090034.04716</c:v>
                  </c:pt>
                  <c:pt idx="10">
                    <c:v>20420911.63188</c:v>
                  </c:pt>
                  <c:pt idx="11">
                    <c:v>20816076.634920001</c:v>
                  </c:pt>
                  <c:pt idx="12">
                    <c:v>21059128.9575</c:v>
                  </c:pt>
                </c:numCache>
              </c:numRef>
            </c:minus>
            <c:spPr>
              <a:noFill/>
              <a:ln w="9525" cap="flat" cmpd="sng" algn="ctr">
                <a:solidFill>
                  <a:schemeClr val="tx1">
                    <a:lumMod val="65000"/>
                    <a:lumOff val="35000"/>
                  </a:schemeClr>
                </a:solidFill>
                <a:round/>
              </a:ln>
              <a:effectLst/>
            </c:spPr>
          </c:errBars>
          <c:cat>
            <c:numRef>
              <c:f>Tennessee!$A$16:$A$28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Tennessee!$B$16:$B$28</c:f>
              <c:numCache>
                <c:formatCode>#,##0</c:formatCode>
                <c:ptCount val="13"/>
                <c:pt idx="0">
                  <c:v>1059156875</c:v>
                </c:pt>
                <c:pt idx="1">
                  <c:v>1059278137</c:v>
                </c:pt>
                <c:pt idx="2">
                  <c:v>1059854346</c:v>
                </c:pt>
                <c:pt idx="3">
                  <c:v>1068604766</c:v>
                </c:pt>
                <c:pt idx="4">
                  <c:v>1069432492</c:v>
                </c:pt>
                <c:pt idx="5">
                  <c:v>1080240687</c:v>
                </c:pt>
                <c:pt idx="6">
                  <c:v>1088784660</c:v>
                </c:pt>
                <c:pt idx="7">
                  <c:v>1095807913</c:v>
                </c:pt>
                <c:pt idx="8">
                  <c:v>1103342124</c:v>
                </c:pt>
                <c:pt idx="9">
                  <c:v>1112404986</c:v>
                </c:pt>
                <c:pt idx="10">
                  <c:v>1123262466</c:v>
                </c:pt>
                <c:pt idx="11">
                  <c:v>1132539534</c:v>
                </c:pt>
                <c:pt idx="12">
                  <c:v>1138331295</c:v>
                </c:pt>
              </c:numCache>
            </c:numRef>
          </c:val>
          <c:extLst>
            <c:ext xmlns:c16="http://schemas.microsoft.com/office/drawing/2014/chart" uri="{C3380CC4-5D6E-409C-BE32-E72D297353CC}">
              <c16:uniqueId val="{00000001-64C8-4AB5-B335-F4801D14D2A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TN-07: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Tennessee!$K$16:$K$26</c:f>
                <c:numCache>
                  <c:formatCode>General</c:formatCode>
                  <c:ptCount val="11"/>
                  <c:pt idx="0">
                    <c:v>23127958.8829</c:v>
                  </c:pt>
                  <c:pt idx="1">
                    <c:v>23174556.645879999</c:v>
                  </c:pt>
                  <c:pt idx="2">
                    <c:v>23163165.426619995</c:v>
                  </c:pt>
                  <c:pt idx="3">
                    <c:v>23331003.510079999</c:v>
                  </c:pt>
                  <c:pt idx="4">
                    <c:v>20916802.30838</c:v>
                  </c:pt>
                  <c:pt idx="5">
                    <c:v>21120675.807659999</c:v>
                  </c:pt>
                  <c:pt idx="6">
                    <c:v>21322067.324839998</c:v>
                  </c:pt>
                  <c:pt idx="7">
                    <c:v>21552955.973599996</c:v>
                  </c:pt>
                  <c:pt idx="8">
                    <c:v>21848521.00736</c:v>
                  </c:pt>
                  <c:pt idx="9">
                    <c:v>22072497.313980002</c:v>
                  </c:pt>
                  <c:pt idx="10">
                    <c:v>22392727.33348</c:v>
                  </c:pt>
                </c:numCache>
              </c:numRef>
            </c:plus>
            <c:minus>
              <c:numRef>
                <c:f>Tennessee!$K$16:$K$28</c:f>
                <c:numCache>
                  <c:formatCode>General</c:formatCode>
                  <c:ptCount val="13"/>
                  <c:pt idx="0">
                    <c:v>23127958.8829</c:v>
                  </c:pt>
                  <c:pt idx="1">
                    <c:v>23174556.645879999</c:v>
                  </c:pt>
                  <c:pt idx="2">
                    <c:v>23163165.426619995</c:v>
                  </c:pt>
                  <c:pt idx="3">
                    <c:v>23331003.510079999</c:v>
                  </c:pt>
                  <c:pt idx="4">
                    <c:v>20916802.30838</c:v>
                  </c:pt>
                  <c:pt idx="5">
                    <c:v>21120675.807659999</c:v>
                  </c:pt>
                  <c:pt idx="6">
                    <c:v>21322067.324839998</c:v>
                  </c:pt>
                  <c:pt idx="7">
                    <c:v>21552955.973599996</c:v>
                  </c:pt>
                  <c:pt idx="8">
                    <c:v>21848521.00736</c:v>
                  </c:pt>
                  <c:pt idx="9">
                    <c:v>22072497.313980002</c:v>
                  </c:pt>
                  <c:pt idx="10">
                    <c:v>22392727.33348</c:v>
                  </c:pt>
                  <c:pt idx="11">
                    <c:v>22783162.43386</c:v>
                  </c:pt>
                  <c:pt idx="12">
                    <c:v>23067085.058080003</c:v>
                  </c:pt>
                </c:numCache>
              </c:numRef>
            </c:minus>
            <c:spPr>
              <a:noFill/>
              <a:ln w="9525" cap="flat" cmpd="sng" algn="ctr">
                <a:solidFill>
                  <a:schemeClr val="tx1">
                    <a:lumMod val="65000"/>
                    <a:lumOff val="35000"/>
                  </a:schemeClr>
                </a:solidFill>
                <a:round/>
              </a:ln>
              <a:effectLst/>
            </c:spPr>
          </c:errBars>
          <c:cat>
            <c:numRef>
              <c:f>Tennessee!$A$16:$A$28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Tennessee!$F$16:$F$28</c:f>
              <c:numCache>
                <c:formatCode>#,##0</c:formatCode>
                <c:ptCount val="13"/>
                <c:pt idx="0">
                  <c:v>904142255</c:v>
                </c:pt>
                <c:pt idx="1">
                  <c:v>901032529</c:v>
                </c:pt>
                <c:pt idx="2">
                  <c:v>902695457</c:v>
                </c:pt>
                <c:pt idx="3">
                  <c:v>905706658</c:v>
                </c:pt>
                <c:pt idx="4">
                  <c:v>908636069</c:v>
                </c:pt>
                <c:pt idx="5">
                  <c:v>917492433</c:v>
                </c:pt>
                <c:pt idx="6">
                  <c:v>923833073</c:v>
                </c:pt>
                <c:pt idx="7">
                  <c:v>929006723</c:v>
                </c:pt>
                <c:pt idx="8">
                  <c:v>935296276</c:v>
                </c:pt>
                <c:pt idx="9">
                  <c:v>940856663</c:v>
                </c:pt>
                <c:pt idx="10">
                  <c:v>948040954</c:v>
                </c:pt>
                <c:pt idx="11">
                  <c:v>954868501</c:v>
                </c:pt>
                <c:pt idx="12">
                  <c:v>957935426</c:v>
                </c:pt>
              </c:numCache>
            </c:numRef>
          </c:val>
          <c:extLst>
            <c:ext xmlns:c16="http://schemas.microsoft.com/office/drawing/2014/chart" uri="{C3380CC4-5D6E-409C-BE32-E72D297353CC}">
              <c16:uniqueId val="{00000001-0FC8-477F-A891-BF3042DFED6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TN-04: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Tennessee!$I$6:$I$15</c:f>
                <c:numCache>
                  <c:formatCode>General</c:formatCode>
                  <c:ptCount val="10"/>
                  <c:pt idx="0">
                    <c:v>6784161.501600001</c:v>
                  </c:pt>
                  <c:pt idx="1">
                    <c:v>6774715.79268</c:v>
                  </c:pt>
                  <c:pt idx="2">
                    <c:v>6956724.0787000004</c:v>
                  </c:pt>
                  <c:pt idx="3">
                    <c:v>6941508.6194800008</c:v>
                  </c:pt>
                  <c:pt idx="4">
                    <c:v>6781373.16072</c:v>
                  </c:pt>
                  <c:pt idx="5">
                    <c:v>6886838.5798800001</c:v>
                  </c:pt>
                  <c:pt idx="6">
                    <c:v>6892355.364599999</c:v>
                  </c:pt>
                  <c:pt idx="7">
                    <c:v>6702433.2703</c:v>
                  </c:pt>
                  <c:pt idx="8">
                    <c:v>6773149.0895599993</c:v>
                  </c:pt>
                  <c:pt idx="9">
                    <c:v>6784047.4562399993</c:v>
                  </c:pt>
                </c:numCache>
              </c:numRef>
            </c:plus>
            <c:minus>
              <c:numRef>
                <c:f>Tennessee!$I$6:$I$15</c:f>
                <c:numCache>
                  <c:formatCode>General</c:formatCode>
                  <c:ptCount val="10"/>
                  <c:pt idx="0">
                    <c:v>6784161.501600001</c:v>
                  </c:pt>
                  <c:pt idx="1">
                    <c:v>6774715.79268</c:v>
                  </c:pt>
                  <c:pt idx="2">
                    <c:v>6956724.0787000004</c:v>
                  </c:pt>
                  <c:pt idx="3">
                    <c:v>6941508.6194800008</c:v>
                  </c:pt>
                  <c:pt idx="4">
                    <c:v>6781373.16072</c:v>
                  </c:pt>
                  <c:pt idx="5">
                    <c:v>6886838.5798800001</c:v>
                  </c:pt>
                  <c:pt idx="6">
                    <c:v>6892355.364599999</c:v>
                  </c:pt>
                  <c:pt idx="7">
                    <c:v>6702433.2703</c:v>
                  </c:pt>
                  <c:pt idx="8">
                    <c:v>6773149.0895599993</c:v>
                  </c:pt>
                  <c:pt idx="9">
                    <c:v>6784047.4562399993</c:v>
                  </c:pt>
                </c:numCache>
              </c:numRef>
            </c:minus>
            <c:spPr>
              <a:noFill/>
              <a:ln w="9525" cap="flat" cmpd="sng" algn="ctr">
                <a:solidFill>
                  <a:schemeClr val="tx1">
                    <a:lumMod val="65000"/>
                    <a:lumOff val="35000"/>
                  </a:schemeClr>
                </a:solidFill>
                <a:round/>
              </a:ln>
              <a:effectLst/>
            </c:spPr>
          </c:errBars>
          <c:cat>
            <c:numRef>
              <c:f>Tennessee!$A$6:$A$15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Tennessee!$D$6:$D$15</c:f>
              <c:numCache>
                <c:formatCode>#,##0</c:formatCode>
                <c:ptCount val="10"/>
                <c:pt idx="0">
                  <c:v>25814922</c:v>
                </c:pt>
                <c:pt idx="1">
                  <c:v>25426797</c:v>
                </c:pt>
                <c:pt idx="2">
                  <c:v>26505845</c:v>
                </c:pt>
                <c:pt idx="3">
                  <c:v>26208218</c:v>
                </c:pt>
                <c:pt idx="4">
                  <c:v>25530356</c:v>
                </c:pt>
                <c:pt idx="5">
                  <c:v>25683742</c:v>
                </c:pt>
                <c:pt idx="6">
                  <c:v>25231935</c:v>
                </c:pt>
                <c:pt idx="7">
                  <c:v>23860567</c:v>
                </c:pt>
                <c:pt idx="8">
                  <c:v>23914798</c:v>
                </c:pt>
                <c:pt idx="9">
                  <c:v>23877402</c:v>
                </c:pt>
              </c:numCache>
            </c:numRef>
          </c:val>
          <c:extLst>
            <c:ext xmlns:c16="http://schemas.microsoft.com/office/drawing/2014/chart" uri="{C3380CC4-5D6E-409C-BE32-E72D297353CC}">
              <c16:uniqueId val="{00000001-6B54-4A70-8A1C-A95A8B35456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TN-09: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Tennessee!$I$16:$I$28</c:f>
                <c:numCache>
                  <c:formatCode>General</c:formatCode>
                  <c:ptCount val="13"/>
                  <c:pt idx="0">
                    <c:v>6817757.0746599995</c:v>
                  </c:pt>
                  <c:pt idx="1">
                    <c:v>6933327.7291200003</c:v>
                  </c:pt>
                  <c:pt idx="2">
                    <c:v>7038190.7423999999</c:v>
                  </c:pt>
                  <c:pt idx="3">
                    <c:v>7115936.0287199998</c:v>
                  </c:pt>
                  <c:pt idx="4">
                    <c:v>7146982.5630599996</c:v>
                  </c:pt>
                  <c:pt idx="5">
                    <c:v>7214719.3879200006</c:v>
                  </c:pt>
                  <c:pt idx="6">
                    <c:v>7287638.4200999998</c:v>
                  </c:pt>
                  <c:pt idx="7">
                    <c:v>7207587.7830600003</c:v>
                  </c:pt>
                  <c:pt idx="8">
                    <c:v>7266299.5251000002</c:v>
                  </c:pt>
                  <c:pt idx="9">
                    <c:v>7389810.7581599997</c:v>
                  </c:pt>
                  <c:pt idx="10">
                    <c:v>7356688.9983999999</c:v>
                  </c:pt>
                  <c:pt idx="11">
                    <c:v>7451120.5553000011</c:v>
                  </c:pt>
                  <c:pt idx="12">
                    <c:v>7563387.0531200003</c:v>
                  </c:pt>
                </c:numCache>
              </c:numRef>
            </c:plus>
            <c:minus>
              <c:numRef>
                <c:f>Tennessee!$I$16:$I$28</c:f>
                <c:numCache>
                  <c:formatCode>General</c:formatCode>
                  <c:ptCount val="13"/>
                  <c:pt idx="0">
                    <c:v>6817757.0746599995</c:v>
                  </c:pt>
                  <c:pt idx="1">
                    <c:v>6933327.7291200003</c:v>
                  </c:pt>
                  <c:pt idx="2">
                    <c:v>7038190.7423999999</c:v>
                  </c:pt>
                  <c:pt idx="3">
                    <c:v>7115936.0287199998</c:v>
                  </c:pt>
                  <c:pt idx="4">
                    <c:v>7146982.5630599996</c:v>
                  </c:pt>
                  <c:pt idx="5">
                    <c:v>7214719.3879200006</c:v>
                  </c:pt>
                  <c:pt idx="6">
                    <c:v>7287638.4200999998</c:v>
                  </c:pt>
                  <c:pt idx="7">
                    <c:v>7207587.7830600003</c:v>
                  </c:pt>
                  <c:pt idx="8">
                    <c:v>7266299.5251000002</c:v>
                  </c:pt>
                  <c:pt idx="9">
                    <c:v>7389810.7581599997</c:v>
                  </c:pt>
                  <c:pt idx="10">
                    <c:v>7356688.9983999999</c:v>
                  </c:pt>
                  <c:pt idx="11">
                    <c:v>7451120.5553000011</c:v>
                  </c:pt>
                  <c:pt idx="12">
                    <c:v>7563387.0531200003</c:v>
                  </c:pt>
                </c:numCache>
              </c:numRef>
            </c:minus>
            <c:spPr>
              <a:noFill/>
              <a:ln w="9525" cap="flat" cmpd="sng" algn="ctr">
                <a:solidFill>
                  <a:schemeClr val="tx1">
                    <a:lumMod val="65000"/>
                    <a:lumOff val="35000"/>
                  </a:schemeClr>
                </a:solidFill>
                <a:round/>
              </a:ln>
              <a:effectLst/>
            </c:spPr>
          </c:errBars>
          <c:cat>
            <c:numRef>
              <c:f>Tennessee!$A$16:$A$28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Tennessee!$D$16:$D$28</c:f>
              <c:numCache>
                <c:formatCode>#,##0</c:formatCode>
                <c:ptCount val="13"/>
                <c:pt idx="0">
                  <c:v>24137071</c:v>
                </c:pt>
                <c:pt idx="1">
                  <c:v>24707176</c:v>
                </c:pt>
                <c:pt idx="2">
                  <c:v>25145376</c:v>
                </c:pt>
                <c:pt idx="3">
                  <c:v>25547268</c:v>
                </c:pt>
                <c:pt idx="4">
                  <c:v>25396143</c:v>
                </c:pt>
                <c:pt idx="5">
                  <c:v>25640484</c:v>
                </c:pt>
                <c:pt idx="6">
                  <c:v>25943889</c:v>
                </c:pt>
                <c:pt idx="7">
                  <c:v>25578777</c:v>
                </c:pt>
                <c:pt idx="8">
                  <c:v>25739637</c:v>
                </c:pt>
                <c:pt idx="9">
                  <c:v>26249683</c:v>
                </c:pt>
                <c:pt idx="10">
                  <c:v>25658095</c:v>
                </c:pt>
                <c:pt idx="11">
                  <c:v>25989259</c:v>
                </c:pt>
                <c:pt idx="12">
                  <c:v>26178136</c:v>
                </c:pt>
              </c:numCache>
            </c:numRef>
          </c:val>
          <c:extLst>
            <c:ext xmlns:c16="http://schemas.microsoft.com/office/drawing/2014/chart" uri="{C3380CC4-5D6E-409C-BE32-E72D297353CC}">
              <c16:uniqueId val="{00000001-058C-4719-9320-ECE10D3EFEA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TN-05: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Tennessee!$J$6:$J$15</c:f>
                <c:numCache>
                  <c:formatCode>General</c:formatCode>
                  <c:ptCount val="10"/>
                  <c:pt idx="0">
                    <c:v>9059771.7924000006</c:v>
                  </c:pt>
                  <c:pt idx="1">
                    <c:v>9217076.2339600008</c:v>
                  </c:pt>
                  <c:pt idx="2">
                    <c:v>9276599.2534400001</c:v>
                  </c:pt>
                  <c:pt idx="3">
                    <c:v>9422311.6540799998</c:v>
                  </c:pt>
                  <c:pt idx="4">
                    <c:v>10009844.2368</c:v>
                  </c:pt>
                  <c:pt idx="5">
                    <c:v>10275989.041919999</c:v>
                  </c:pt>
                  <c:pt idx="6">
                    <c:v>10409979.230559999</c:v>
                  </c:pt>
                  <c:pt idx="7">
                    <c:v>10806623.0748</c:v>
                  </c:pt>
                  <c:pt idx="8">
                    <c:v>10892105.01626</c:v>
                  </c:pt>
                  <c:pt idx="9">
                    <c:v>11079524.60076</c:v>
                  </c:pt>
                </c:numCache>
              </c:numRef>
            </c:plus>
            <c:minus>
              <c:numRef>
                <c:f>Tennessee!$J$6:$J$15</c:f>
                <c:numCache>
                  <c:formatCode>General</c:formatCode>
                  <c:ptCount val="10"/>
                  <c:pt idx="0">
                    <c:v>9059771.7924000006</c:v>
                  </c:pt>
                  <c:pt idx="1">
                    <c:v>9217076.2339600008</c:v>
                  </c:pt>
                  <c:pt idx="2">
                    <c:v>9276599.2534400001</c:v>
                  </c:pt>
                  <c:pt idx="3">
                    <c:v>9422311.6540799998</c:v>
                  </c:pt>
                  <c:pt idx="4">
                    <c:v>10009844.2368</c:v>
                  </c:pt>
                  <c:pt idx="5">
                    <c:v>10275989.041919999</c:v>
                  </c:pt>
                  <c:pt idx="6">
                    <c:v>10409979.230559999</c:v>
                  </c:pt>
                  <c:pt idx="7">
                    <c:v>10806623.0748</c:v>
                  </c:pt>
                  <c:pt idx="8">
                    <c:v>10892105.01626</c:v>
                  </c:pt>
                  <c:pt idx="9">
                    <c:v>11079524.60076</c:v>
                  </c:pt>
                </c:numCache>
              </c:numRef>
            </c:minus>
            <c:spPr>
              <a:noFill/>
              <a:ln w="9525" cap="flat" cmpd="sng" algn="ctr">
                <a:solidFill>
                  <a:schemeClr val="tx1">
                    <a:lumMod val="65000"/>
                    <a:lumOff val="35000"/>
                  </a:schemeClr>
                </a:solidFill>
                <a:round/>
              </a:ln>
              <a:effectLst/>
            </c:spPr>
          </c:errBars>
          <c:cat>
            <c:numRef>
              <c:f>Tennessee!$A$6:$A$15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Tennessee!$E$6:$E$15</c:f>
              <c:numCache>
                <c:formatCode>#,##0</c:formatCode>
                <c:ptCount val="10"/>
                <c:pt idx="0">
                  <c:v>44598660</c:v>
                </c:pt>
                <c:pt idx="1">
                  <c:v>45942958</c:v>
                </c:pt>
                <c:pt idx="2">
                  <c:v>46051426</c:v>
                </c:pt>
                <c:pt idx="3">
                  <c:v>47848424</c:v>
                </c:pt>
                <c:pt idx="4">
                  <c:v>52462496</c:v>
                </c:pt>
                <c:pt idx="5">
                  <c:v>54613037</c:v>
                </c:pt>
                <c:pt idx="6">
                  <c:v>55531736</c:v>
                </c:pt>
                <c:pt idx="7">
                  <c:v>60399190</c:v>
                </c:pt>
                <c:pt idx="8">
                  <c:v>61253543</c:v>
                </c:pt>
                <c:pt idx="9">
                  <c:v>62223546</c:v>
                </c:pt>
              </c:numCache>
            </c:numRef>
          </c:val>
          <c:extLst>
            <c:ext xmlns:c16="http://schemas.microsoft.com/office/drawing/2014/chart" uri="{C3380CC4-5D6E-409C-BE32-E72D297353CC}">
              <c16:uniqueId val="{00000001-9E42-4DAC-AAF9-38CE4B82EF4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CA-04: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California!$I$6:$I$8</c:f>
                <c:numCache>
                  <c:formatCode>General</c:formatCode>
                  <c:ptCount val="3"/>
                  <c:pt idx="0">
                    <c:v>12865899.461759999</c:v>
                  </c:pt>
                  <c:pt idx="1">
                    <c:v>13189461.042880001</c:v>
                  </c:pt>
                  <c:pt idx="2">
                    <c:v>12648240.6022</c:v>
                  </c:pt>
                </c:numCache>
              </c:numRef>
            </c:plus>
            <c:minus>
              <c:numRef>
                <c:f>California!$I$6:$I$8</c:f>
                <c:numCache>
                  <c:formatCode>General</c:formatCode>
                  <c:ptCount val="3"/>
                  <c:pt idx="0">
                    <c:v>12865899.461759999</c:v>
                  </c:pt>
                  <c:pt idx="1">
                    <c:v>13189461.042880001</c:v>
                  </c:pt>
                  <c:pt idx="2">
                    <c:v>12648240.6022</c:v>
                  </c:pt>
                </c:numCache>
              </c:numRef>
            </c:minus>
            <c:spPr>
              <a:noFill/>
              <a:ln w="9525" cap="flat" cmpd="sng" algn="ctr">
                <a:solidFill>
                  <a:schemeClr val="tx1">
                    <a:lumMod val="65000"/>
                    <a:lumOff val="35000"/>
                  </a:schemeClr>
                </a:solidFill>
                <a:round/>
              </a:ln>
              <a:effectLst/>
            </c:spPr>
          </c:errBars>
          <c:cat>
            <c:numRef>
              <c:f>California!$A$6:$A$8</c:f>
              <c:numCache>
                <c:formatCode>General</c:formatCode>
                <c:ptCount val="3"/>
                <c:pt idx="0">
                  <c:v>2010</c:v>
                </c:pt>
                <c:pt idx="1">
                  <c:v>2016</c:v>
                </c:pt>
                <c:pt idx="2">
                  <c:v>2017</c:v>
                </c:pt>
              </c:numCache>
            </c:numRef>
          </c:cat>
          <c:val>
            <c:numRef>
              <c:f>California!$D$6:$D$8</c:f>
              <c:numCache>
                <c:formatCode>#,##0</c:formatCode>
                <c:ptCount val="3"/>
                <c:pt idx="0">
                  <c:v>97115787</c:v>
                </c:pt>
                <c:pt idx="1">
                  <c:v>91835824</c:v>
                </c:pt>
                <c:pt idx="2">
                  <c:v>89959037</c:v>
                </c:pt>
              </c:numCache>
            </c:numRef>
          </c:val>
          <c:extLst>
            <c:ext xmlns:c16="http://schemas.microsoft.com/office/drawing/2014/chart" uri="{C3380CC4-5D6E-409C-BE32-E72D297353CC}">
              <c16:uniqueId val="{00000001-1C0C-4B6A-AD0A-E2405142B04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TN-10: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Tennessee!$J$16:$J$28</c:f>
                <c:numCache>
                  <c:formatCode>General</c:formatCode>
                  <c:ptCount val="13"/>
                  <c:pt idx="0">
                    <c:v>11198113.412460001</c:v>
                  </c:pt>
                  <c:pt idx="1">
                    <c:v>11401853.899519999</c:v>
                  </c:pt>
                  <c:pt idx="2">
                    <c:v>11375143.675000001</c:v>
                  </c:pt>
                  <c:pt idx="3">
                    <c:v>11745912.68</c:v>
                  </c:pt>
                  <c:pt idx="4">
                    <c:v>11684196.165960003</c:v>
                  </c:pt>
                  <c:pt idx="5">
                    <c:v>11930688.303600002</c:v>
                  </c:pt>
                  <c:pt idx="6">
                    <c:v>12107308.118620001</c:v>
                  </c:pt>
                  <c:pt idx="7">
                    <c:v>12426437.894120002</c:v>
                  </c:pt>
                  <c:pt idx="8">
                    <c:v>12494632.04514</c:v>
                  </c:pt>
                  <c:pt idx="9">
                    <c:v>12798107.000279998</c:v>
                  </c:pt>
                  <c:pt idx="10">
                    <c:v>13169080.4375</c:v>
                  </c:pt>
                  <c:pt idx="11">
                    <c:v>13333525.7367</c:v>
                  </c:pt>
                  <c:pt idx="12">
                    <c:v>13542010.942620002</c:v>
                  </c:pt>
                </c:numCache>
              </c:numRef>
            </c:plus>
            <c:minus>
              <c:numRef>
                <c:f>Tennessee!$J$16:$J$28</c:f>
                <c:numCache>
                  <c:formatCode>General</c:formatCode>
                  <c:ptCount val="13"/>
                  <c:pt idx="0">
                    <c:v>11198113.412460001</c:v>
                  </c:pt>
                  <c:pt idx="1">
                    <c:v>11401853.899519999</c:v>
                  </c:pt>
                  <c:pt idx="2">
                    <c:v>11375143.675000001</c:v>
                  </c:pt>
                  <c:pt idx="3">
                    <c:v>11745912.68</c:v>
                  </c:pt>
                  <c:pt idx="4">
                    <c:v>11684196.165960003</c:v>
                  </c:pt>
                  <c:pt idx="5">
                    <c:v>11930688.303600002</c:v>
                  </c:pt>
                  <c:pt idx="6">
                    <c:v>12107308.118620001</c:v>
                  </c:pt>
                  <c:pt idx="7">
                    <c:v>12426437.894120002</c:v>
                  </c:pt>
                  <c:pt idx="8">
                    <c:v>12494632.04514</c:v>
                  </c:pt>
                  <c:pt idx="9">
                    <c:v>12798107.000279998</c:v>
                  </c:pt>
                  <c:pt idx="10">
                    <c:v>13169080.4375</c:v>
                  </c:pt>
                  <c:pt idx="11">
                    <c:v>13333525.7367</c:v>
                  </c:pt>
                  <c:pt idx="12">
                    <c:v>13542010.942620002</c:v>
                  </c:pt>
                </c:numCache>
              </c:numRef>
            </c:minus>
            <c:spPr>
              <a:noFill/>
              <a:ln w="9525" cap="flat" cmpd="sng" algn="ctr">
                <a:solidFill>
                  <a:schemeClr val="tx1">
                    <a:lumMod val="65000"/>
                    <a:lumOff val="35000"/>
                  </a:schemeClr>
                </a:solidFill>
                <a:round/>
              </a:ln>
              <a:effectLst/>
            </c:spPr>
          </c:errBars>
          <c:cat>
            <c:numRef>
              <c:f>Tennessee!$A$16:$A$28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Tennessee!$E$16:$E$28</c:f>
              <c:numCache>
                <c:formatCode>#,##0</c:formatCode>
                <c:ptCount val="13"/>
                <c:pt idx="0">
                  <c:v>63273327</c:v>
                </c:pt>
                <c:pt idx="1">
                  <c:v>65921912</c:v>
                </c:pt>
                <c:pt idx="2">
                  <c:v>65000821</c:v>
                </c:pt>
                <c:pt idx="3">
                  <c:v>69093604</c:v>
                </c:pt>
                <c:pt idx="4">
                  <c:v>68304666</c:v>
                </c:pt>
                <c:pt idx="5">
                  <c:v>70263182</c:v>
                </c:pt>
                <c:pt idx="6">
                  <c:v>71751263</c:v>
                </c:pt>
                <c:pt idx="7">
                  <c:v>73633787</c:v>
                </c:pt>
                <c:pt idx="8">
                  <c:v>74399381</c:v>
                </c:pt>
                <c:pt idx="9">
                  <c:v>77078457</c:v>
                </c:pt>
                <c:pt idx="10">
                  <c:v>81040495</c:v>
                </c:pt>
                <c:pt idx="11">
                  <c:v>82847805</c:v>
                </c:pt>
                <c:pt idx="12">
                  <c:v>84881603</c:v>
                </c:pt>
              </c:numCache>
            </c:numRef>
          </c:val>
          <c:extLst>
            <c:ext xmlns:c16="http://schemas.microsoft.com/office/drawing/2014/chart" uri="{C3380CC4-5D6E-409C-BE32-E72D297353CC}">
              <c16:uniqueId val="{00000001-B6AE-4B6B-85A4-B13644CD11E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Tennessee!$H$6:$H$15</c:f>
                <c:numCache>
                  <c:formatCode>General</c:formatCode>
                  <c:ptCount val="10"/>
                  <c:pt idx="0">
                    <c:v>10392918.326959999</c:v>
                  </c:pt>
                  <c:pt idx="1">
                    <c:v>10594585.689599998</c:v>
                  </c:pt>
                  <c:pt idx="2">
                    <c:v>10763255.895679999</c:v>
                  </c:pt>
                  <c:pt idx="3">
                    <c:v>10962894.170879997</c:v>
                  </c:pt>
                  <c:pt idx="4">
                    <c:v>11208562.85878</c:v>
                  </c:pt>
                  <c:pt idx="5">
                    <c:v>11267971.1559</c:v>
                  </c:pt>
                  <c:pt idx="6">
                    <c:v>11492078.461440001</c:v>
                  </c:pt>
                  <c:pt idx="7">
                    <c:v>11539444.353359999</c:v>
                  </c:pt>
                  <c:pt idx="8">
                    <c:v>11630916.71184</c:v>
                  </c:pt>
                  <c:pt idx="9">
                    <c:v>11634156.55376</c:v>
                  </c:pt>
                </c:numCache>
              </c:numRef>
            </c:plus>
            <c:minus>
              <c:numRef>
                <c:f>Tennessee!$H$6:$H$15</c:f>
                <c:numCache>
                  <c:formatCode>General</c:formatCode>
                  <c:ptCount val="10"/>
                  <c:pt idx="0">
                    <c:v>10392918.326959999</c:v>
                  </c:pt>
                  <c:pt idx="1">
                    <c:v>10594585.689599998</c:v>
                  </c:pt>
                  <c:pt idx="2">
                    <c:v>10763255.895679999</c:v>
                  </c:pt>
                  <c:pt idx="3">
                    <c:v>10962894.170879997</c:v>
                  </c:pt>
                  <c:pt idx="4">
                    <c:v>11208562.85878</c:v>
                  </c:pt>
                  <c:pt idx="5">
                    <c:v>11267971.1559</c:v>
                  </c:pt>
                  <c:pt idx="6">
                    <c:v>11492078.461440001</c:v>
                  </c:pt>
                  <c:pt idx="7">
                    <c:v>11539444.353359999</c:v>
                  </c:pt>
                  <c:pt idx="8">
                    <c:v>11630916.71184</c:v>
                  </c:pt>
                  <c:pt idx="9">
                    <c:v>11634156.55376</c:v>
                  </c:pt>
                </c:numCache>
              </c:numRef>
            </c:minus>
            <c:spPr>
              <a:noFill/>
              <a:ln w="9525" cap="flat" cmpd="sng" algn="ctr">
                <a:solidFill>
                  <a:schemeClr val="tx1">
                    <a:lumMod val="65000"/>
                    <a:lumOff val="35000"/>
                  </a:schemeClr>
                </a:solidFill>
                <a:round/>
              </a:ln>
              <a:effectLst/>
            </c:spPr>
          </c:errBars>
          <c:cat>
            <c:numRef>
              <c:f>Tennessee!$A$6:$A$15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Tennessee!$C$6:$C$15</c:f>
              <c:numCache>
                <c:formatCode>#,##0</c:formatCode>
                <c:ptCount val="10"/>
                <c:pt idx="0">
                  <c:v>55827881</c:v>
                </c:pt>
                <c:pt idx="1">
                  <c:v>56789160</c:v>
                </c:pt>
                <c:pt idx="2">
                  <c:v>57397909</c:v>
                </c:pt>
                <c:pt idx="3">
                  <c:v>59788908</c:v>
                </c:pt>
                <c:pt idx="4">
                  <c:v>62069791</c:v>
                </c:pt>
                <c:pt idx="5">
                  <c:v>62704347</c:v>
                </c:pt>
                <c:pt idx="6">
                  <c:v>65059321</c:v>
                </c:pt>
                <c:pt idx="7">
                  <c:v>65992476</c:v>
                </c:pt>
                <c:pt idx="8">
                  <c:v>66660458</c:v>
                </c:pt>
                <c:pt idx="9">
                  <c:v>66193426</c:v>
                </c:pt>
              </c:numCache>
            </c:numRef>
          </c:val>
          <c:extLst>
            <c:ext xmlns:c16="http://schemas.microsoft.com/office/drawing/2014/chart" uri="{C3380CC4-5D6E-409C-BE32-E72D297353CC}">
              <c16:uniqueId val="{00000001-F49B-404F-9D68-98D4FA1C4D7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TN-08: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Tennessee!$H$16:$H$28</c:f>
                <c:numCache>
                  <c:formatCode>General</c:formatCode>
                  <c:ptCount val="13"/>
                  <c:pt idx="0">
                    <c:v>11729332.690500002</c:v>
                  </c:pt>
                  <c:pt idx="1">
                    <c:v>11717942.915999999</c:v>
                  </c:pt>
                  <c:pt idx="2">
                    <c:v>11701756.45166</c:v>
                  </c:pt>
                  <c:pt idx="3">
                    <c:v>11863107.443</c:v>
                  </c:pt>
                  <c:pt idx="4">
                    <c:v>3454082.20872</c:v>
                  </c:pt>
                  <c:pt idx="5">
                    <c:v>3312817.7317200005</c:v>
                  </c:pt>
                  <c:pt idx="6">
                    <c:v>3360131.4926000005</c:v>
                  </c:pt>
                  <c:pt idx="7">
                    <c:v>3394300.7977200001</c:v>
                  </c:pt>
                  <c:pt idx="8">
                    <c:v>3402132.2330999998</c:v>
                  </c:pt>
                  <c:pt idx="9">
                    <c:v>3416466.7145600002</c:v>
                  </c:pt>
                  <c:pt idx="10">
                    <c:v>3461778.0194399995</c:v>
                  </c:pt>
                  <c:pt idx="11">
                    <c:v>3473362.0252800002</c:v>
                  </c:pt>
                  <c:pt idx="12">
                    <c:v>3475126.8355999994</c:v>
                  </c:pt>
                </c:numCache>
              </c:numRef>
            </c:plus>
            <c:minus>
              <c:numRef>
                <c:f>Tennessee!$H$16:$H$28</c:f>
                <c:numCache>
                  <c:formatCode>General</c:formatCode>
                  <c:ptCount val="13"/>
                  <c:pt idx="0">
                    <c:v>11729332.690500002</c:v>
                  </c:pt>
                  <c:pt idx="1">
                    <c:v>11717942.915999999</c:v>
                  </c:pt>
                  <c:pt idx="2">
                    <c:v>11701756.45166</c:v>
                  </c:pt>
                  <c:pt idx="3">
                    <c:v>11863107.443</c:v>
                  </c:pt>
                  <c:pt idx="4">
                    <c:v>3454082.20872</c:v>
                  </c:pt>
                  <c:pt idx="5">
                    <c:v>3312817.7317200005</c:v>
                  </c:pt>
                  <c:pt idx="6">
                    <c:v>3360131.4926000005</c:v>
                  </c:pt>
                  <c:pt idx="7">
                    <c:v>3394300.7977200001</c:v>
                  </c:pt>
                  <c:pt idx="8">
                    <c:v>3402132.2330999998</c:v>
                  </c:pt>
                  <c:pt idx="9">
                    <c:v>3416466.7145600002</c:v>
                  </c:pt>
                  <c:pt idx="10">
                    <c:v>3461778.0194399995</c:v>
                  </c:pt>
                  <c:pt idx="11">
                    <c:v>3473362.0252800002</c:v>
                  </c:pt>
                  <c:pt idx="12">
                    <c:v>3475126.8355999994</c:v>
                  </c:pt>
                </c:numCache>
              </c:numRef>
            </c:minus>
            <c:spPr>
              <a:noFill/>
              <a:ln w="9525" cap="flat" cmpd="sng" algn="ctr">
                <a:solidFill>
                  <a:schemeClr val="tx1">
                    <a:lumMod val="65000"/>
                    <a:lumOff val="35000"/>
                  </a:schemeClr>
                </a:solidFill>
                <a:round/>
              </a:ln>
              <a:effectLst/>
            </c:spPr>
          </c:errBars>
          <c:cat>
            <c:numRef>
              <c:f>Tennessee!$A$16:$A$28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Tennessee!$C$16:$C$28</c:f>
              <c:numCache>
                <c:formatCode>#,##0</c:formatCode>
                <c:ptCount val="13"/>
                <c:pt idx="0">
                  <c:v>67604223</c:v>
                </c:pt>
                <c:pt idx="1">
                  <c:v>67616520</c:v>
                </c:pt>
                <c:pt idx="2">
                  <c:v>67012693</c:v>
                </c:pt>
                <c:pt idx="3">
                  <c:v>68257235</c:v>
                </c:pt>
                <c:pt idx="4">
                  <c:v>67095614</c:v>
                </c:pt>
                <c:pt idx="5">
                  <c:v>66844587</c:v>
                </c:pt>
                <c:pt idx="6">
                  <c:v>67256435</c:v>
                </c:pt>
                <c:pt idx="7">
                  <c:v>67588626</c:v>
                </c:pt>
                <c:pt idx="8">
                  <c:v>67906831</c:v>
                </c:pt>
                <c:pt idx="9">
                  <c:v>68220182</c:v>
                </c:pt>
                <c:pt idx="10">
                  <c:v>68522922</c:v>
                </c:pt>
                <c:pt idx="11">
                  <c:v>68833968</c:v>
                </c:pt>
                <c:pt idx="12">
                  <c:v>69336130</c:v>
                </c:pt>
              </c:numCache>
            </c:numRef>
          </c:val>
          <c:extLst>
            <c:ext xmlns:c16="http://schemas.microsoft.com/office/drawing/2014/chart" uri="{C3380CC4-5D6E-409C-BE32-E72D297353CC}">
              <c16:uniqueId val="{00000001-1DD0-4804-AB00-E26044DD992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TX-01: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Texas!$G$10:$G$12</c:f>
                <c:numCache>
                  <c:formatCode>General</c:formatCode>
                  <c:ptCount val="3"/>
                  <c:pt idx="0">
                    <c:v>64507301.983080007</c:v>
                  </c:pt>
                  <c:pt idx="1">
                    <c:v>58889217.020219997</c:v>
                  </c:pt>
                  <c:pt idx="2">
                    <c:v>54603405.198360004</c:v>
                  </c:pt>
                </c:numCache>
              </c:numRef>
            </c:plus>
            <c:minus>
              <c:numRef>
                <c:f>Texas!$G$10:$G$12</c:f>
                <c:numCache>
                  <c:formatCode>General</c:formatCode>
                  <c:ptCount val="3"/>
                  <c:pt idx="0">
                    <c:v>64507301.983080007</c:v>
                  </c:pt>
                  <c:pt idx="1">
                    <c:v>58889217.020219997</c:v>
                  </c:pt>
                  <c:pt idx="2">
                    <c:v>54603405.198360004</c:v>
                  </c:pt>
                </c:numCache>
              </c:numRef>
            </c:minus>
            <c:spPr>
              <a:noFill/>
              <a:ln w="9525" cap="flat" cmpd="sng" algn="ctr">
                <a:solidFill>
                  <a:schemeClr val="tx1">
                    <a:lumMod val="65000"/>
                    <a:lumOff val="35000"/>
                  </a:schemeClr>
                </a:solidFill>
                <a:round/>
              </a:ln>
              <a:effectLst/>
            </c:spPr>
          </c:errBars>
          <c:cat>
            <c:numRef>
              <c:f>Texas!$A$10:$A$12</c:f>
              <c:numCache>
                <c:formatCode>General</c:formatCode>
                <c:ptCount val="3"/>
                <c:pt idx="0">
                  <c:v>2007</c:v>
                </c:pt>
                <c:pt idx="1">
                  <c:v>2008</c:v>
                </c:pt>
                <c:pt idx="2">
                  <c:v>2009</c:v>
                </c:pt>
              </c:numCache>
            </c:numRef>
          </c:cat>
          <c:val>
            <c:numRef>
              <c:f>Texas!$B$10:$B$12</c:f>
              <c:numCache>
                <c:formatCode>#,##0</c:formatCode>
                <c:ptCount val="3"/>
                <c:pt idx="0">
                  <c:v>2272984566</c:v>
                </c:pt>
                <c:pt idx="1">
                  <c:v>2320300119</c:v>
                </c:pt>
                <c:pt idx="2">
                  <c:v>2351567838</c:v>
                </c:pt>
              </c:numCache>
            </c:numRef>
          </c:val>
          <c:extLst>
            <c:ext xmlns:c16="http://schemas.microsoft.com/office/drawing/2014/chart" uri="{C3380CC4-5D6E-409C-BE32-E72D297353CC}">
              <c16:uniqueId val="{00000001-B5DA-457A-8BE9-13775FD5EC4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TX-02: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Texas!$K$10:$K$12</c:f>
                <c:numCache>
                  <c:formatCode>General</c:formatCode>
                  <c:ptCount val="3"/>
                  <c:pt idx="0">
                    <c:v>64204896.108839996</c:v>
                  </c:pt>
                  <c:pt idx="1">
                    <c:v>58462502.067639999</c:v>
                  </c:pt>
                  <c:pt idx="2">
                    <c:v>54245238.344080001</c:v>
                  </c:pt>
                </c:numCache>
              </c:numRef>
            </c:plus>
            <c:minus>
              <c:numRef>
                <c:f>Texas!$K$10:$K$12</c:f>
                <c:numCache>
                  <c:formatCode>General</c:formatCode>
                  <c:ptCount val="3"/>
                  <c:pt idx="0">
                    <c:v>64204896.108839996</c:v>
                  </c:pt>
                  <c:pt idx="1">
                    <c:v>58462502.067639999</c:v>
                  </c:pt>
                  <c:pt idx="2">
                    <c:v>54245238.344080001</c:v>
                  </c:pt>
                </c:numCache>
              </c:numRef>
            </c:minus>
            <c:spPr>
              <a:noFill/>
              <a:ln w="9525" cap="flat" cmpd="sng" algn="ctr">
                <a:solidFill>
                  <a:schemeClr val="tx1">
                    <a:lumMod val="65000"/>
                    <a:lumOff val="35000"/>
                  </a:schemeClr>
                </a:solidFill>
                <a:round/>
              </a:ln>
              <a:effectLst/>
            </c:spPr>
          </c:errBars>
          <c:cat>
            <c:numRef>
              <c:f>Texas!$A$10:$A$12</c:f>
              <c:numCache>
                <c:formatCode>General</c:formatCode>
                <c:ptCount val="3"/>
                <c:pt idx="0">
                  <c:v>2007</c:v>
                </c:pt>
                <c:pt idx="1">
                  <c:v>2008</c:v>
                </c:pt>
                <c:pt idx="2">
                  <c:v>2009</c:v>
                </c:pt>
              </c:numCache>
            </c:numRef>
          </c:cat>
          <c:val>
            <c:numRef>
              <c:f>Texas!$F$10:$F$12</c:f>
              <c:numCache>
                <c:formatCode>#,##0</c:formatCode>
                <c:ptCount val="3"/>
                <c:pt idx="0">
                  <c:v>2131636657</c:v>
                </c:pt>
                <c:pt idx="1">
                  <c:v>2178185621</c:v>
                </c:pt>
                <c:pt idx="2">
                  <c:v>2208682343</c:v>
                </c:pt>
              </c:numCache>
            </c:numRef>
          </c:val>
          <c:extLst>
            <c:ext xmlns:c16="http://schemas.microsoft.com/office/drawing/2014/chart" uri="{C3380CC4-5D6E-409C-BE32-E72D297353CC}">
              <c16:uniqueId val="{00000001-BEDB-4D3A-9FC9-4939B9535950}"/>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TX-06: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Texas!$G$13:$G$25</c:f>
                <c:numCache>
                  <c:formatCode>General</c:formatCode>
                  <c:ptCount val="13"/>
                  <c:pt idx="0">
                    <c:v>47123284.137840003</c:v>
                  </c:pt>
                  <c:pt idx="1">
                    <c:v>44667423.730800003</c:v>
                  </c:pt>
                  <c:pt idx="2">
                    <c:v>42724019.164800003</c:v>
                  </c:pt>
                  <c:pt idx="3">
                    <c:v>40999455.95922</c:v>
                  </c:pt>
                  <c:pt idx="4">
                    <c:v>39068442.971239999</c:v>
                  </c:pt>
                  <c:pt idx="5">
                    <c:v>40096694.042160004</c:v>
                  </c:pt>
                  <c:pt idx="6">
                    <c:v>40160305.464759998</c:v>
                  </c:pt>
                  <c:pt idx="7">
                    <c:v>40333213.148799993</c:v>
                  </c:pt>
                  <c:pt idx="8">
                    <c:v>40335886.426879995</c:v>
                  </c:pt>
                  <c:pt idx="9">
                    <c:v>40535751.12624</c:v>
                  </c:pt>
                  <c:pt idx="10">
                    <c:v>40770295.50852</c:v>
                  </c:pt>
                  <c:pt idx="11">
                    <c:v>41233155.423040003</c:v>
                  </c:pt>
                  <c:pt idx="12">
                    <c:v>41516991.646200001</c:v>
                  </c:pt>
                </c:numCache>
              </c:numRef>
            </c:plus>
            <c:minus>
              <c:numRef>
                <c:f>Texas!$G$13:$G$26</c:f>
                <c:numCache>
                  <c:formatCode>General</c:formatCode>
                  <c:ptCount val="14"/>
                  <c:pt idx="0">
                    <c:v>47123284.137840003</c:v>
                  </c:pt>
                  <c:pt idx="1">
                    <c:v>44667423.730800003</c:v>
                  </c:pt>
                  <c:pt idx="2">
                    <c:v>42724019.164800003</c:v>
                  </c:pt>
                  <c:pt idx="3">
                    <c:v>40999455.95922</c:v>
                  </c:pt>
                  <c:pt idx="4">
                    <c:v>39068442.971239999</c:v>
                  </c:pt>
                  <c:pt idx="5">
                    <c:v>40096694.042160004</c:v>
                  </c:pt>
                  <c:pt idx="6">
                    <c:v>40160305.464759998</c:v>
                  </c:pt>
                  <c:pt idx="7">
                    <c:v>40333213.148799993</c:v>
                  </c:pt>
                  <c:pt idx="8">
                    <c:v>40335886.426879995</c:v>
                  </c:pt>
                  <c:pt idx="9">
                    <c:v>40535751.12624</c:v>
                  </c:pt>
                  <c:pt idx="10">
                    <c:v>40770295.50852</c:v>
                  </c:pt>
                  <c:pt idx="11">
                    <c:v>41233155.423040003</c:v>
                  </c:pt>
                  <c:pt idx="12">
                    <c:v>41516991.646200001</c:v>
                  </c:pt>
                  <c:pt idx="13">
                    <c:v>17122889.867600001</c:v>
                  </c:pt>
                </c:numCache>
              </c:numRef>
            </c:minus>
            <c:spPr>
              <a:noFill/>
              <a:ln w="9525" cap="flat" cmpd="sng" algn="ctr">
                <a:solidFill>
                  <a:schemeClr val="tx1">
                    <a:lumMod val="65000"/>
                    <a:lumOff val="35000"/>
                  </a:schemeClr>
                </a:solidFill>
                <a:round/>
              </a:ln>
              <a:effectLst/>
            </c:spPr>
          </c:errBars>
          <c:cat>
            <c:numRef>
              <c:f>Texas!$A$13:$A$25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Texas!$B$13:$B$25</c:f>
              <c:numCache>
                <c:formatCode>#,##0</c:formatCode>
                <c:ptCount val="13"/>
                <c:pt idx="0">
                  <c:v>2296456342</c:v>
                </c:pt>
                <c:pt idx="1">
                  <c:v>2321591670</c:v>
                </c:pt>
                <c:pt idx="2">
                  <c:v>2334645856</c:v>
                </c:pt>
                <c:pt idx="3">
                  <c:v>2359002069</c:v>
                </c:pt>
                <c:pt idx="4">
                  <c:v>2379320522</c:v>
                </c:pt>
                <c:pt idx="5">
                  <c:v>2378214356</c:v>
                </c:pt>
                <c:pt idx="6">
                  <c:v>2384816239</c:v>
                </c:pt>
                <c:pt idx="7">
                  <c:v>2415162464</c:v>
                </c:pt>
                <c:pt idx="8">
                  <c:v>2403807296</c:v>
                </c:pt>
                <c:pt idx="9">
                  <c:v>2395729972</c:v>
                </c:pt>
                <c:pt idx="10">
                  <c:v>2401077474</c:v>
                </c:pt>
                <c:pt idx="11">
                  <c:v>2375181764</c:v>
                </c:pt>
                <c:pt idx="12">
                  <c:v>2353570955</c:v>
                </c:pt>
              </c:numCache>
            </c:numRef>
          </c:val>
          <c:extLst>
            <c:ext xmlns:c16="http://schemas.microsoft.com/office/drawing/2014/chart" uri="{C3380CC4-5D6E-409C-BE32-E72D297353CC}">
              <c16:uniqueId val="{00000001-B54C-49A3-B5B1-D00A4A83EE8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TX-07: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Texas!$K$13:$K$25</c:f>
                <c:numCache>
                  <c:formatCode>General</c:formatCode>
                  <c:ptCount val="13"/>
                  <c:pt idx="0">
                    <c:v>47169399.139799997</c:v>
                  </c:pt>
                  <c:pt idx="1">
                    <c:v>44661655.771920003</c:v>
                  </c:pt>
                  <c:pt idx="2">
                    <c:v>42734310.394199997</c:v>
                  </c:pt>
                  <c:pt idx="3">
                    <c:v>41068849.145520002</c:v>
                  </c:pt>
                  <c:pt idx="4">
                    <c:v>39202198.960519999</c:v>
                  </c:pt>
                  <c:pt idx="5">
                    <c:v>40246493.478660002</c:v>
                  </c:pt>
                  <c:pt idx="6">
                    <c:v>40320462.488880001</c:v>
                  </c:pt>
                  <c:pt idx="7">
                    <c:v>40507867.187200002</c:v>
                  </c:pt>
                  <c:pt idx="8">
                    <c:v>40519949.064520001</c:v>
                  </c:pt>
                  <c:pt idx="9">
                    <c:v>40728677.971799999</c:v>
                  </c:pt>
                  <c:pt idx="10">
                    <c:v>40980883.2258</c:v>
                  </c:pt>
                  <c:pt idx="11">
                    <c:v>41438584.284700006</c:v>
                  </c:pt>
                  <c:pt idx="12">
                    <c:v>41779536.216479994</c:v>
                  </c:pt>
                </c:numCache>
              </c:numRef>
            </c:plus>
            <c:minus>
              <c:numRef>
                <c:f>Texas!$K$13:$K$25</c:f>
                <c:numCache>
                  <c:formatCode>General</c:formatCode>
                  <c:ptCount val="13"/>
                  <c:pt idx="0">
                    <c:v>47169399.139799997</c:v>
                  </c:pt>
                  <c:pt idx="1">
                    <c:v>44661655.771920003</c:v>
                  </c:pt>
                  <c:pt idx="2">
                    <c:v>42734310.394199997</c:v>
                  </c:pt>
                  <c:pt idx="3">
                    <c:v>41068849.145520002</c:v>
                  </c:pt>
                  <c:pt idx="4">
                    <c:v>39202198.960519999</c:v>
                  </c:pt>
                  <c:pt idx="5">
                    <c:v>40246493.478660002</c:v>
                  </c:pt>
                  <c:pt idx="6">
                    <c:v>40320462.488880001</c:v>
                  </c:pt>
                  <c:pt idx="7">
                    <c:v>40507867.187200002</c:v>
                  </c:pt>
                  <c:pt idx="8">
                    <c:v>40519949.064520001</c:v>
                  </c:pt>
                  <c:pt idx="9">
                    <c:v>40728677.971799999</c:v>
                  </c:pt>
                  <c:pt idx="10">
                    <c:v>40980883.2258</c:v>
                  </c:pt>
                  <c:pt idx="11">
                    <c:v>41438584.284700006</c:v>
                  </c:pt>
                  <c:pt idx="12">
                    <c:v>41779536.216479994</c:v>
                  </c:pt>
                </c:numCache>
              </c:numRef>
            </c:minus>
            <c:spPr>
              <a:noFill/>
              <a:ln w="9525" cap="flat" cmpd="sng" algn="ctr">
                <a:solidFill>
                  <a:schemeClr val="tx1">
                    <a:lumMod val="65000"/>
                    <a:lumOff val="35000"/>
                  </a:schemeClr>
                </a:solidFill>
                <a:round/>
              </a:ln>
              <a:effectLst/>
            </c:spPr>
          </c:errBars>
          <c:cat>
            <c:numRef>
              <c:f>Texas!$A$13:$A$25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Texas!$F$13:$F$25</c:f>
              <c:numCache>
                <c:formatCode>#,##0</c:formatCode>
                <c:ptCount val="13"/>
                <c:pt idx="0">
                  <c:v>2153853842</c:v>
                </c:pt>
                <c:pt idx="1">
                  <c:v>2176493946</c:v>
                </c:pt>
                <c:pt idx="2">
                  <c:v>2184780695</c:v>
                </c:pt>
                <c:pt idx="3">
                  <c:v>2205630996</c:v>
                </c:pt>
                <c:pt idx="4">
                  <c:v>2232471467</c:v>
                </c:pt>
                <c:pt idx="5">
                  <c:v>2228488011</c:v>
                </c:pt>
                <c:pt idx="6">
                  <c:v>2232583748</c:v>
                </c:pt>
                <c:pt idx="7">
                  <c:v>2260483660</c:v>
                </c:pt>
                <c:pt idx="8">
                  <c:v>2248609826</c:v>
                </c:pt>
                <c:pt idx="9">
                  <c:v>2237839449</c:v>
                </c:pt>
                <c:pt idx="10">
                  <c:v>2239392526</c:v>
                </c:pt>
                <c:pt idx="11">
                  <c:v>2211237155</c:v>
                </c:pt>
                <c:pt idx="12">
                  <c:v>2189703156</c:v>
                </c:pt>
              </c:numCache>
            </c:numRef>
          </c:val>
          <c:extLst>
            <c:ext xmlns:c16="http://schemas.microsoft.com/office/drawing/2014/chart" uri="{C3380CC4-5D6E-409C-BE32-E72D297353CC}">
              <c16:uniqueId val="{00000001-2474-45F7-8701-A49D186D2D2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TX-04: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Texas!$I$10:$I$12</c:f>
                <c:numCache>
                  <c:formatCode>General</c:formatCode>
                  <c:ptCount val="3"/>
                  <c:pt idx="0">
                    <c:v>11970094.170599999</c:v>
                  </c:pt>
                  <c:pt idx="1">
                    <c:v>9536558.5153999999</c:v>
                  </c:pt>
                  <c:pt idx="2">
                    <c:v>9058003.63576</c:v>
                  </c:pt>
                </c:numCache>
              </c:numRef>
            </c:plus>
            <c:minus>
              <c:numRef>
                <c:f>Texas!$I$10:$I$12</c:f>
                <c:numCache>
                  <c:formatCode>General</c:formatCode>
                  <c:ptCount val="3"/>
                  <c:pt idx="0">
                    <c:v>11970094.170599999</c:v>
                  </c:pt>
                  <c:pt idx="1">
                    <c:v>9536558.5153999999</c:v>
                  </c:pt>
                  <c:pt idx="2">
                    <c:v>9058003.63576</c:v>
                  </c:pt>
                </c:numCache>
              </c:numRef>
            </c:minus>
            <c:spPr>
              <a:noFill/>
              <a:ln w="9525" cap="flat" cmpd="sng" algn="ctr">
                <a:solidFill>
                  <a:schemeClr val="tx1">
                    <a:lumMod val="65000"/>
                    <a:lumOff val="35000"/>
                  </a:schemeClr>
                </a:solidFill>
                <a:round/>
              </a:ln>
              <a:effectLst/>
            </c:spPr>
          </c:errBars>
          <c:cat>
            <c:numRef>
              <c:f>Texas!$A$10:$A$12</c:f>
              <c:numCache>
                <c:formatCode>General</c:formatCode>
                <c:ptCount val="3"/>
                <c:pt idx="0">
                  <c:v>2007</c:v>
                </c:pt>
                <c:pt idx="1">
                  <c:v>2008</c:v>
                </c:pt>
                <c:pt idx="2">
                  <c:v>2009</c:v>
                </c:pt>
              </c:numCache>
            </c:numRef>
          </c:cat>
          <c:val>
            <c:numRef>
              <c:f>Texas!$D$10:$D$12</c:f>
              <c:numCache>
                <c:formatCode>#,##0</c:formatCode>
                <c:ptCount val="3"/>
                <c:pt idx="0">
                  <c:v>34120330</c:v>
                </c:pt>
                <c:pt idx="1">
                  <c:v>34230289</c:v>
                </c:pt>
                <c:pt idx="2">
                  <c:v>33851572</c:v>
                </c:pt>
              </c:numCache>
            </c:numRef>
          </c:val>
          <c:extLst>
            <c:ext xmlns:c16="http://schemas.microsoft.com/office/drawing/2014/chart" uri="{C3380CC4-5D6E-409C-BE32-E72D297353CC}">
              <c16:uniqueId val="{00000001-891E-4E2E-A19B-10001468E5A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TX-09: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Texas!$I$13:$I$25</c:f>
                <c:numCache>
                  <c:formatCode>General</c:formatCode>
                  <c:ptCount val="13"/>
                  <c:pt idx="0">
                    <c:v>8467679.1240000017</c:v>
                  </c:pt>
                  <c:pt idx="1">
                    <c:v>7964928.3648000006</c:v>
                  </c:pt>
                  <c:pt idx="2">
                    <c:v>7637513.9691200005</c:v>
                  </c:pt>
                  <c:pt idx="3">
                    <c:v>7641247.3524799999</c:v>
                  </c:pt>
                  <c:pt idx="4">
                    <c:v>7517791.4603999993</c:v>
                  </c:pt>
                  <c:pt idx="5">
                    <c:v>7742727.0421399996</c:v>
                  </c:pt>
                  <c:pt idx="6">
                    <c:v>7821251.0440800004</c:v>
                  </c:pt>
                  <c:pt idx="7">
                    <c:v>7856967.5242999997</c:v>
                  </c:pt>
                  <c:pt idx="8">
                    <c:v>7838668.0944000008</c:v>
                  </c:pt>
                  <c:pt idx="9">
                    <c:v>8074048.0641600005</c:v>
                  </c:pt>
                  <c:pt idx="10">
                    <c:v>8184771.960239999</c:v>
                  </c:pt>
                  <c:pt idx="11">
                    <c:v>8341964.81886</c:v>
                  </c:pt>
                  <c:pt idx="12">
                    <c:v>8421451.0443999991</c:v>
                  </c:pt>
                </c:numCache>
              </c:numRef>
            </c:plus>
            <c:minus>
              <c:numRef>
                <c:f>Texas!$I$13:$I$25</c:f>
                <c:numCache>
                  <c:formatCode>General</c:formatCode>
                  <c:ptCount val="13"/>
                  <c:pt idx="0">
                    <c:v>8467679.1240000017</c:v>
                  </c:pt>
                  <c:pt idx="1">
                    <c:v>7964928.3648000006</c:v>
                  </c:pt>
                  <c:pt idx="2">
                    <c:v>7637513.9691200005</c:v>
                  </c:pt>
                  <c:pt idx="3">
                    <c:v>7641247.3524799999</c:v>
                  </c:pt>
                  <c:pt idx="4">
                    <c:v>7517791.4603999993</c:v>
                  </c:pt>
                  <c:pt idx="5">
                    <c:v>7742727.0421399996</c:v>
                  </c:pt>
                  <c:pt idx="6">
                    <c:v>7821251.0440800004</c:v>
                  </c:pt>
                  <c:pt idx="7">
                    <c:v>7856967.5242999997</c:v>
                  </c:pt>
                  <c:pt idx="8">
                    <c:v>7838668.0944000008</c:v>
                  </c:pt>
                  <c:pt idx="9">
                    <c:v>8074048.0641600005</c:v>
                  </c:pt>
                  <c:pt idx="10">
                    <c:v>8184771.960239999</c:v>
                  </c:pt>
                  <c:pt idx="11">
                    <c:v>8341964.81886</c:v>
                  </c:pt>
                  <c:pt idx="12">
                    <c:v>8421451.0443999991</c:v>
                  </c:pt>
                </c:numCache>
              </c:numRef>
            </c:minus>
            <c:spPr>
              <a:noFill/>
              <a:ln w="9525" cap="flat" cmpd="sng" algn="ctr">
                <a:solidFill>
                  <a:schemeClr val="tx1">
                    <a:lumMod val="65000"/>
                    <a:lumOff val="35000"/>
                  </a:schemeClr>
                </a:solidFill>
                <a:round/>
              </a:ln>
              <a:effectLst/>
            </c:spPr>
          </c:errBars>
          <c:cat>
            <c:numRef>
              <c:f>Texas!$A$13:$A$25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Texas!$D$13:$D$25</c:f>
              <c:numCache>
                <c:formatCode>#,##0</c:formatCode>
                <c:ptCount val="13"/>
                <c:pt idx="0">
                  <c:v>35059950</c:v>
                </c:pt>
                <c:pt idx="1">
                  <c:v>35149728</c:v>
                </c:pt>
                <c:pt idx="2">
                  <c:v>35421176</c:v>
                </c:pt>
                <c:pt idx="3">
                  <c:v>38099558</c:v>
                </c:pt>
                <c:pt idx="4">
                  <c:v>38399180</c:v>
                </c:pt>
                <c:pt idx="5">
                  <c:v>39580447</c:v>
                </c:pt>
                <c:pt idx="6">
                  <c:v>40507826</c:v>
                </c:pt>
                <c:pt idx="7">
                  <c:v>41549273</c:v>
                </c:pt>
                <c:pt idx="8">
                  <c:v>40305780</c:v>
                </c:pt>
                <c:pt idx="9">
                  <c:v>41739289</c:v>
                </c:pt>
                <c:pt idx="10">
                  <c:v>41237263</c:v>
                </c:pt>
                <c:pt idx="11">
                  <c:v>42297763</c:v>
                </c:pt>
                <c:pt idx="12">
                  <c:v>42705127</c:v>
                </c:pt>
              </c:numCache>
            </c:numRef>
          </c:val>
          <c:extLst>
            <c:ext xmlns:c16="http://schemas.microsoft.com/office/drawing/2014/chart" uri="{C3380CC4-5D6E-409C-BE32-E72D297353CC}">
              <c16:uniqueId val="{00000001-1862-4F57-B758-38CF6B2D1E3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TX-05: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Texas!$J$10:$J$12</c:f>
                <c:numCache>
                  <c:formatCode>General</c:formatCode>
                  <c:ptCount val="3"/>
                  <c:pt idx="0">
                    <c:v>13371734.368579999</c:v>
                  </c:pt>
                  <c:pt idx="1">
                    <c:v>12270013.896140002</c:v>
                  </c:pt>
                  <c:pt idx="2">
                    <c:v>11405429.257320002</c:v>
                  </c:pt>
                </c:numCache>
              </c:numRef>
            </c:plus>
            <c:minus>
              <c:numRef>
                <c:f>Texas!$J$10:$J$12</c:f>
                <c:numCache>
                  <c:formatCode>General</c:formatCode>
                  <c:ptCount val="3"/>
                  <c:pt idx="0">
                    <c:v>13371734.368579999</c:v>
                  </c:pt>
                  <c:pt idx="1">
                    <c:v>12270013.896140002</c:v>
                  </c:pt>
                  <c:pt idx="2">
                    <c:v>11405429.257320002</c:v>
                  </c:pt>
                </c:numCache>
              </c:numRef>
            </c:minus>
            <c:spPr>
              <a:noFill/>
              <a:ln w="9525" cap="flat" cmpd="sng" algn="ctr">
                <a:solidFill>
                  <a:schemeClr val="tx1">
                    <a:lumMod val="65000"/>
                    <a:lumOff val="35000"/>
                  </a:schemeClr>
                </a:solidFill>
                <a:round/>
              </a:ln>
              <a:effectLst/>
            </c:spPr>
          </c:errBars>
          <c:cat>
            <c:numRef>
              <c:f>Texas!$A$10:$A$12</c:f>
              <c:numCache>
                <c:formatCode>General</c:formatCode>
                <c:ptCount val="3"/>
                <c:pt idx="0">
                  <c:v>2007</c:v>
                </c:pt>
                <c:pt idx="1">
                  <c:v>2008</c:v>
                </c:pt>
                <c:pt idx="2">
                  <c:v>2009</c:v>
                </c:pt>
              </c:numCache>
            </c:numRef>
          </c:cat>
          <c:val>
            <c:numRef>
              <c:f>Texas!$E$10:$E$12</c:f>
              <c:numCache>
                <c:formatCode>#,##0</c:formatCode>
                <c:ptCount val="3"/>
                <c:pt idx="0">
                  <c:v>48158663</c:v>
                </c:pt>
                <c:pt idx="1">
                  <c:v>50689969</c:v>
                </c:pt>
                <c:pt idx="2">
                  <c:v>52122426</c:v>
                </c:pt>
              </c:numCache>
            </c:numRef>
          </c:val>
          <c:extLst>
            <c:ext xmlns:c16="http://schemas.microsoft.com/office/drawing/2014/chart" uri="{C3380CC4-5D6E-409C-BE32-E72D297353CC}">
              <c16:uniqueId val="{00000001-34F6-47ED-BE4B-67105DC2465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CA-01:</a:t>
            </a:r>
            <a:r>
              <a:rPr lang="en-US" b="1" baseline="0"/>
              <a:t>- 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California!$G$6:$G$8</c:f>
                <c:numCache>
                  <c:formatCode>General</c:formatCode>
                  <c:ptCount val="3"/>
                  <c:pt idx="0">
                    <c:v>44521931.368799999</c:v>
                  </c:pt>
                  <c:pt idx="1">
                    <c:v>45521653.305439994</c:v>
                  </c:pt>
                  <c:pt idx="2">
                    <c:v>42232804.599379994</c:v>
                  </c:pt>
                </c:numCache>
              </c:numRef>
            </c:plus>
            <c:minus>
              <c:numRef>
                <c:f>California!$G$6:$G$8</c:f>
                <c:numCache>
                  <c:formatCode>General</c:formatCode>
                  <c:ptCount val="3"/>
                  <c:pt idx="0">
                    <c:v>44521931.368799999</c:v>
                  </c:pt>
                  <c:pt idx="1">
                    <c:v>45521653.305439994</c:v>
                  </c:pt>
                  <c:pt idx="2">
                    <c:v>42232804.599379994</c:v>
                  </c:pt>
                </c:numCache>
              </c:numRef>
            </c:minus>
            <c:spPr>
              <a:noFill/>
              <a:ln w="9525" cap="flat" cmpd="sng" algn="ctr">
                <a:solidFill>
                  <a:schemeClr val="tx1">
                    <a:lumMod val="65000"/>
                    <a:lumOff val="35000"/>
                  </a:schemeClr>
                </a:solidFill>
                <a:round/>
              </a:ln>
              <a:effectLst/>
            </c:spPr>
          </c:errBars>
          <c:cat>
            <c:numRef>
              <c:f>California!$A$6:$A$8</c:f>
              <c:numCache>
                <c:formatCode>General</c:formatCode>
                <c:ptCount val="3"/>
                <c:pt idx="0">
                  <c:v>2010</c:v>
                </c:pt>
                <c:pt idx="1">
                  <c:v>2016</c:v>
                </c:pt>
                <c:pt idx="2">
                  <c:v>2017</c:v>
                </c:pt>
              </c:numCache>
            </c:numRef>
          </c:cat>
          <c:val>
            <c:numRef>
              <c:f>California!$B$6:$B$8</c:f>
              <c:numCache>
                <c:formatCode>#,##0</c:formatCode>
                <c:ptCount val="3"/>
                <c:pt idx="0">
                  <c:v>2506865505</c:v>
                </c:pt>
                <c:pt idx="1">
                  <c:v>2509462696</c:v>
                </c:pt>
                <c:pt idx="2">
                  <c:v>2516853671</c:v>
                </c:pt>
              </c:numCache>
            </c:numRef>
          </c:val>
          <c:extLst>
            <c:ext xmlns:c16="http://schemas.microsoft.com/office/drawing/2014/chart" uri="{C3380CC4-5D6E-409C-BE32-E72D297353CC}">
              <c16:uniqueId val="{00000001-F37C-48FE-8E52-0CB4D91B536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TX-10: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Texas!$J$13:$J$25</c:f>
                <c:numCache>
                  <c:formatCode>General</c:formatCode>
                  <c:ptCount val="13"/>
                  <c:pt idx="0">
                    <c:v>10309725.54274</c:v>
                  </c:pt>
                  <c:pt idx="1">
                    <c:v>9991495.8806400001</c:v>
                  </c:pt>
                  <c:pt idx="2">
                    <c:v>9974205.9123</c:v>
                  </c:pt>
                  <c:pt idx="3">
                    <c:v>9689719.6281599998</c:v>
                  </c:pt>
                  <c:pt idx="4">
                    <c:v>9693314.6223600004</c:v>
                  </c:pt>
                  <c:pt idx="5">
                    <c:v>9801029.454119999</c:v>
                  </c:pt>
                  <c:pt idx="6">
                    <c:v>9872705.8102000002</c:v>
                  </c:pt>
                  <c:pt idx="7">
                    <c:v>9907559.7942399997</c:v>
                  </c:pt>
                  <c:pt idx="8">
                    <c:v>10113348.128799999</c:v>
                  </c:pt>
                  <c:pt idx="9">
                    <c:v>10319671.724399999</c:v>
                  </c:pt>
                  <c:pt idx="10">
                    <c:v>10636068.75138</c:v>
                  </c:pt>
                  <c:pt idx="11">
                    <c:v>10804465.93066</c:v>
                  </c:pt>
                  <c:pt idx="12">
                    <c:v>10851644.705</c:v>
                  </c:pt>
                </c:numCache>
              </c:numRef>
            </c:plus>
            <c:minus>
              <c:numRef>
                <c:f>Texas!$J$13:$J$26</c:f>
                <c:numCache>
                  <c:formatCode>General</c:formatCode>
                  <c:ptCount val="14"/>
                  <c:pt idx="0">
                    <c:v>10309725.54274</c:v>
                  </c:pt>
                  <c:pt idx="1">
                    <c:v>9991495.8806400001</c:v>
                  </c:pt>
                  <c:pt idx="2">
                    <c:v>9974205.9123</c:v>
                  </c:pt>
                  <c:pt idx="3">
                    <c:v>9689719.6281599998</c:v>
                  </c:pt>
                  <c:pt idx="4">
                    <c:v>9693314.6223600004</c:v>
                  </c:pt>
                  <c:pt idx="5">
                    <c:v>9801029.454119999</c:v>
                  </c:pt>
                  <c:pt idx="6">
                    <c:v>9872705.8102000002</c:v>
                  </c:pt>
                  <c:pt idx="7">
                    <c:v>9907559.7942399997</c:v>
                  </c:pt>
                  <c:pt idx="8">
                    <c:v>10113348.128799999</c:v>
                  </c:pt>
                  <c:pt idx="9">
                    <c:v>10319671.724399999</c:v>
                  </c:pt>
                  <c:pt idx="10">
                    <c:v>10636068.75138</c:v>
                  </c:pt>
                  <c:pt idx="11">
                    <c:v>10804465.93066</c:v>
                  </c:pt>
                  <c:pt idx="12">
                    <c:v>10851644.705</c:v>
                  </c:pt>
                  <c:pt idx="13">
                    <c:v>5322800.1886999998</c:v>
                  </c:pt>
                </c:numCache>
              </c:numRef>
            </c:minus>
            <c:spPr>
              <a:noFill/>
              <a:ln w="9525" cap="flat" cmpd="sng" algn="ctr">
                <a:solidFill>
                  <a:schemeClr val="tx1">
                    <a:lumMod val="65000"/>
                    <a:lumOff val="35000"/>
                  </a:schemeClr>
                </a:solidFill>
                <a:round/>
              </a:ln>
              <a:effectLst/>
            </c:spPr>
          </c:errBars>
          <c:cat>
            <c:numRef>
              <c:f>Texas!$A$13:$A$25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Texas!$E$13:$E$25</c:f>
              <c:numCache>
                <c:formatCode>#,##0</c:formatCode>
                <c:ptCount val="13"/>
                <c:pt idx="0">
                  <c:v>50276629</c:v>
                </c:pt>
                <c:pt idx="1">
                  <c:v>52251312</c:v>
                </c:pt>
                <c:pt idx="2">
                  <c:v>56639443</c:v>
                </c:pt>
                <c:pt idx="3">
                  <c:v>58008379</c:v>
                </c:pt>
                <c:pt idx="4">
                  <c:v>59004837</c:v>
                </c:pt>
                <c:pt idx="5">
                  <c:v>60433034</c:v>
                </c:pt>
                <c:pt idx="6">
                  <c:v>61382155</c:v>
                </c:pt>
                <c:pt idx="7">
                  <c:v>62178736</c:v>
                </c:pt>
                <c:pt idx="8">
                  <c:v>63645992</c:v>
                </c:pt>
                <c:pt idx="9">
                  <c:v>64740726</c:v>
                </c:pt>
                <c:pt idx="10">
                  <c:v>68469607</c:v>
                </c:pt>
                <c:pt idx="11">
                  <c:v>69055771</c:v>
                </c:pt>
                <c:pt idx="12">
                  <c:v>68035390</c:v>
                </c:pt>
              </c:numCache>
            </c:numRef>
          </c:val>
          <c:extLst>
            <c:ext xmlns:c16="http://schemas.microsoft.com/office/drawing/2014/chart" uri="{C3380CC4-5D6E-409C-BE32-E72D297353CC}">
              <c16:uniqueId val="{00000001-DE32-4D41-A329-ACB6D6A62D8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TX-03: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Texas!$H$10:$H$12</c:f>
                <c:numCache>
                  <c:formatCode>General</c:formatCode>
                  <c:ptCount val="3"/>
                  <c:pt idx="0">
                    <c:v>11117951.181299999</c:v>
                  </c:pt>
                  <c:pt idx="1">
                    <c:v>10677020.909879999</c:v>
                  </c:pt>
                  <c:pt idx="2">
                    <c:v>10583261.98212</c:v>
                  </c:pt>
                </c:numCache>
              </c:numRef>
            </c:plus>
            <c:minus>
              <c:numRef>
                <c:f>Texas!$H$10:$H$12</c:f>
                <c:numCache>
                  <c:formatCode>General</c:formatCode>
                  <c:ptCount val="3"/>
                  <c:pt idx="0">
                    <c:v>11117951.181299999</c:v>
                  </c:pt>
                  <c:pt idx="1">
                    <c:v>10677020.909879999</c:v>
                  </c:pt>
                  <c:pt idx="2">
                    <c:v>10583261.98212</c:v>
                  </c:pt>
                </c:numCache>
              </c:numRef>
            </c:minus>
            <c:spPr>
              <a:noFill/>
              <a:ln w="9525" cap="flat" cmpd="sng" algn="ctr">
                <a:solidFill>
                  <a:schemeClr val="tx1">
                    <a:lumMod val="65000"/>
                    <a:lumOff val="35000"/>
                  </a:schemeClr>
                </a:solidFill>
                <a:round/>
              </a:ln>
              <a:effectLst/>
            </c:spPr>
          </c:errBars>
          <c:cat>
            <c:numRef>
              <c:f>Texas!$A$10:$A$12</c:f>
              <c:numCache>
                <c:formatCode>General</c:formatCode>
                <c:ptCount val="3"/>
                <c:pt idx="0">
                  <c:v>2007</c:v>
                </c:pt>
                <c:pt idx="1">
                  <c:v>2008</c:v>
                </c:pt>
                <c:pt idx="2">
                  <c:v>2009</c:v>
                </c:pt>
              </c:numCache>
            </c:numRef>
          </c:cat>
          <c:val>
            <c:numRef>
              <c:f>Texas!$C$10:$C$12</c:f>
              <c:numCache>
                <c:formatCode>#,##0</c:formatCode>
                <c:ptCount val="3"/>
                <c:pt idx="0">
                  <c:v>59068915</c:v>
                </c:pt>
                <c:pt idx="1">
                  <c:v>57194241</c:v>
                </c:pt>
                <c:pt idx="2">
                  <c:v>56911497</c:v>
                </c:pt>
              </c:numCache>
            </c:numRef>
          </c:val>
          <c:extLst>
            <c:ext xmlns:c16="http://schemas.microsoft.com/office/drawing/2014/chart" uri="{C3380CC4-5D6E-409C-BE32-E72D297353CC}">
              <c16:uniqueId val="{00000001-0F3B-42F1-946A-FCFD9CAFC8E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TX-08: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Texas!$H$13:$H$25</c:f>
                <c:numCache>
                  <c:formatCode>General</c:formatCode>
                  <c:ptCount val="13"/>
                  <c:pt idx="0">
                    <c:v>10612520.294400001</c:v>
                  </c:pt>
                  <c:pt idx="1">
                    <c:v>10628883.12648</c:v>
                  </c:pt>
                  <c:pt idx="2">
                    <c:v>10621006.547079999</c:v>
                  </c:pt>
                  <c:pt idx="3">
                    <c:v>10483734.755800001</c:v>
                  </c:pt>
                  <c:pt idx="4">
                    <c:v>3090314.8125</c:v>
                  </c:pt>
                  <c:pt idx="5">
                    <c:v>3133899.0096000005</c:v>
                  </c:pt>
                  <c:pt idx="6">
                    <c:v>3310523.3918399997</c:v>
                  </c:pt>
                  <c:pt idx="7">
                    <c:v>3367847.5494999997</c:v>
                  </c:pt>
                  <c:pt idx="8">
                    <c:v>3453960.0452000005</c:v>
                  </c:pt>
                  <c:pt idx="9">
                    <c:v>3487688.8627200001</c:v>
                  </c:pt>
                  <c:pt idx="10">
                    <c:v>3539707.1798999994</c:v>
                  </c:pt>
                  <c:pt idx="11">
                    <c:v>3630887.8870399999</c:v>
                  </c:pt>
                  <c:pt idx="12">
                    <c:v>3679595.5513200001</c:v>
                  </c:pt>
                </c:numCache>
              </c:numRef>
            </c:plus>
            <c:minus>
              <c:numRef>
                <c:f>Texas!$H$13:$H$26</c:f>
                <c:numCache>
                  <c:formatCode>General</c:formatCode>
                  <c:ptCount val="14"/>
                  <c:pt idx="0">
                    <c:v>10612520.294400001</c:v>
                  </c:pt>
                  <c:pt idx="1">
                    <c:v>10628883.12648</c:v>
                  </c:pt>
                  <c:pt idx="2">
                    <c:v>10621006.547079999</c:v>
                  </c:pt>
                  <c:pt idx="3">
                    <c:v>10483734.755800001</c:v>
                  </c:pt>
                  <c:pt idx="4">
                    <c:v>3090314.8125</c:v>
                  </c:pt>
                  <c:pt idx="5">
                    <c:v>3133899.0096000005</c:v>
                  </c:pt>
                  <c:pt idx="6">
                    <c:v>3310523.3918399997</c:v>
                  </c:pt>
                  <c:pt idx="7">
                    <c:v>3367847.5494999997</c:v>
                  </c:pt>
                  <c:pt idx="8">
                    <c:v>3453960.0452000005</c:v>
                  </c:pt>
                  <c:pt idx="9">
                    <c:v>3487688.8627200001</c:v>
                  </c:pt>
                  <c:pt idx="10">
                    <c:v>3539707.1798999994</c:v>
                  </c:pt>
                  <c:pt idx="11">
                    <c:v>3630887.8870399999</c:v>
                  </c:pt>
                  <c:pt idx="12">
                    <c:v>3679595.5513200001</c:v>
                  </c:pt>
                  <c:pt idx="13">
                    <c:v>2836130.3460000004</c:v>
                  </c:pt>
                </c:numCache>
              </c:numRef>
            </c:minus>
            <c:spPr>
              <a:noFill/>
              <a:ln w="9525" cap="flat" cmpd="sng" algn="ctr">
                <a:solidFill>
                  <a:schemeClr val="tx1">
                    <a:lumMod val="65000"/>
                    <a:lumOff val="35000"/>
                  </a:schemeClr>
                </a:solidFill>
                <a:round/>
              </a:ln>
              <a:effectLst/>
            </c:spPr>
          </c:errBars>
          <c:cat>
            <c:numRef>
              <c:f>Texas!$A$13:$A$25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Texas!$C$13:$C$25</c:f>
              <c:numCache>
                <c:formatCode>#,##0</c:formatCode>
                <c:ptCount val="13"/>
                <c:pt idx="0">
                  <c:v>57265920</c:v>
                </c:pt>
                <c:pt idx="1">
                  <c:v>57696684</c:v>
                </c:pt>
                <c:pt idx="2">
                  <c:v>57804542</c:v>
                </c:pt>
                <c:pt idx="3">
                  <c:v>57263135</c:v>
                </c:pt>
                <c:pt idx="4">
                  <c:v>49445037</c:v>
                </c:pt>
                <c:pt idx="5">
                  <c:v>49712865</c:v>
                </c:pt>
                <c:pt idx="6">
                  <c:v>50342509</c:v>
                </c:pt>
                <c:pt idx="7">
                  <c:v>50950795</c:v>
                </c:pt>
                <c:pt idx="8">
                  <c:v>51245698</c:v>
                </c:pt>
                <c:pt idx="9">
                  <c:v>51410508</c:v>
                </c:pt>
                <c:pt idx="10">
                  <c:v>51978079</c:v>
                </c:pt>
                <c:pt idx="11">
                  <c:v>52591076</c:v>
                </c:pt>
                <c:pt idx="12">
                  <c:v>53127282</c:v>
                </c:pt>
              </c:numCache>
            </c:numRef>
          </c:val>
          <c:extLst>
            <c:ext xmlns:c16="http://schemas.microsoft.com/office/drawing/2014/chart" uri="{C3380CC4-5D6E-409C-BE32-E72D297353CC}">
              <c16:uniqueId val="{00000001-2C35-4F17-BD98-A214971E65D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Utah!$G$6:$G$10</c:f>
                <c:numCache>
                  <c:formatCode>General</c:formatCode>
                  <c:ptCount val="5"/>
                  <c:pt idx="0">
                    <c:v>31049189.244240001</c:v>
                  </c:pt>
                  <c:pt idx="1">
                    <c:v>29097192.178300001</c:v>
                  </c:pt>
                  <c:pt idx="2">
                    <c:v>27395153.98336</c:v>
                  </c:pt>
                  <c:pt idx="3">
                    <c:v>25812935.064320002</c:v>
                  </c:pt>
                  <c:pt idx="4">
                    <c:v>24402361.228</c:v>
                  </c:pt>
                </c:numCache>
              </c:numRef>
            </c:plus>
            <c:minus>
              <c:numRef>
                <c:f>Utah!$G$6:$G$134</c:f>
                <c:numCache>
                  <c:formatCode>General</c:formatCode>
                  <c:ptCount val="129"/>
                  <c:pt idx="0">
                    <c:v>31049189.244240001</c:v>
                  </c:pt>
                  <c:pt idx="1">
                    <c:v>29097192.178300001</c:v>
                  </c:pt>
                  <c:pt idx="2">
                    <c:v>27395153.98336</c:v>
                  </c:pt>
                  <c:pt idx="3">
                    <c:v>25812935.064320002</c:v>
                  </c:pt>
                  <c:pt idx="4">
                    <c:v>24402361.228</c:v>
                  </c:pt>
                  <c:pt idx="5">
                    <c:v>24373201.030080006</c:v>
                  </c:pt>
                  <c:pt idx="6">
                    <c:v>24425374.99492</c:v>
                  </c:pt>
                  <c:pt idx="7">
                    <c:v>24398583.849939998</c:v>
                  </c:pt>
                  <c:pt idx="8">
                    <c:v>24369538.374899998</c:v>
                  </c:pt>
                  <c:pt idx="9">
                    <c:v>24346292.764800001</c:v>
                  </c:pt>
                  <c:pt idx="10">
                    <c:v>24322950.389639996</c:v>
                  </c:pt>
                  <c:pt idx="11">
                    <c:v>24316905.322320003</c:v>
                  </c:pt>
                  <c:pt idx="12">
                    <c:v>24316887.264560003</c:v>
                  </c:pt>
                  <c:pt idx="13">
                    <c:v>24195698.398699999</c:v>
                  </c:pt>
                  <c:pt idx="14">
                    <c:v>22292149.817159999</c:v>
                  </c:pt>
                  <c:pt idx="15">
                    <c:v>22083032.557400003</c:v>
                  </c:pt>
                  <c:pt idx="16">
                    <c:v>21998488.579399999</c:v>
                  </c:pt>
                  <c:pt idx="17">
                    <c:v>21917840.521979999</c:v>
                  </c:pt>
                  <c:pt idx="55">
                    <c:v>0</c:v>
                  </c:pt>
                  <c:pt idx="56">
                    <c:v>0</c:v>
                  </c:pt>
                  <c:pt idx="57">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9">
                    <c:v>0</c:v>
                  </c:pt>
                  <c:pt idx="80">
                    <c:v>0</c:v>
                  </c:pt>
                  <c:pt idx="81">
                    <c:v>22572253</c:v>
                  </c:pt>
                  <c:pt idx="82">
                    <c:v>22204087</c:v>
                  </c:pt>
                  <c:pt idx="83">
                    <c:v>22605135</c:v>
                  </c:pt>
                  <c:pt idx="84">
                    <c:v>22652969</c:v>
                  </c:pt>
                  <c:pt idx="85">
                    <c:v>22561013</c:v>
                  </c:pt>
                  <c:pt idx="86">
                    <c:v>22227446</c:v>
                  </c:pt>
                  <c:pt idx="87">
                    <c:v>22105269</c:v>
                  </c:pt>
                  <c:pt idx="88">
                    <c:v>21841063</c:v>
                  </c:pt>
                  <c:pt idx="89">
                    <c:v>21827759</c:v>
                  </c:pt>
                  <c:pt idx="90">
                    <c:v>21825391</c:v>
                  </c:pt>
                  <c:pt idx="91">
                    <c:v>21808412</c:v>
                  </c:pt>
                  <c:pt idx="92">
                    <c:v>21729629</c:v>
                  </c:pt>
                  <c:pt idx="93">
                    <c:v>21781751</c:v>
                  </c:pt>
                  <c:pt idx="94">
                    <c:v>21405281</c:v>
                  </c:pt>
                  <c:pt idx="95">
                    <c:v>21665383</c:v>
                  </c:pt>
                  <c:pt idx="96">
                    <c:v>21245140</c:v>
                  </c:pt>
                  <c:pt idx="97">
                    <c:v>21027348</c:v>
                  </c:pt>
                  <c:pt idx="98">
                    <c:v>20815927</c:v>
                  </c:pt>
                </c:numCache>
              </c:numRef>
            </c:minus>
            <c:spPr>
              <a:noFill/>
              <a:ln w="9525" cap="flat" cmpd="sng" algn="ctr">
                <a:solidFill>
                  <a:schemeClr val="tx1">
                    <a:lumMod val="65000"/>
                    <a:lumOff val="35000"/>
                  </a:schemeClr>
                </a:solidFill>
                <a:round/>
              </a:ln>
              <a:effectLst/>
            </c:spPr>
          </c:errBars>
          <c:cat>
            <c:numRef>
              <c:f>Utah!$A$6:$A$10</c:f>
              <c:numCache>
                <c:formatCode>General</c:formatCode>
                <c:ptCount val="5"/>
                <c:pt idx="0">
                  <c:v>2005</c:v>
                </c:pt>
                <c:pt idx="1">
                  <c:v>2006</c:v>
                </c:pt>
                <c:pt idx="2">
                  <c:v>2007</c:v>
                </c:pt>
                <c:pt idx="3">
                  <c:v>2008</c:v>
                </c:pt>
                <c:pt idx="4">
                  <c:v>2009</c:v>
                </c:pt>
              </c:numCache>
            </c:numRef>
          </c:cat>
          <c:val>
            <c:numRef>
              <c:f>Utah!$B$6:$B$10</c:f>
              <c:numCache>
                <c:formatCode>#,##0</c:formatCode>
                <c:ptCount val="5"/>
                <c:pt idx="0">
                  <c:v>742448332</c:v>
                </c:pt>
                <c:pt idx="1">
                  <c:v>744173713</c:v>
                </c:pt>
                <c:pt idx="2">
                  <c:v>753027872</c:v>
                </c:pt>
                <c:pt idx="3">
                  <c:v>755205824</c:v>
                </c:pt>
                <c:pt idx="4">
                  <c:v>751304225</c:v>
                </c:pt>
              </c:numCache>
            </c:numRef>
          </c:val>
          <c:extLst>
            <c:ext xmlns:c16="http://schemas.microsoft.com/office/drawing/2014/chart" uri="{C3380CC4-5D6E-409C-BE32-E72D297353CC}">
              <c16:uniqueId val="{00000001-4BE8-4EBA-A360-4B46CB0BA946}"/>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UT-02: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Utah!$K$6:$K$10</c:f>
                <c:numCache>
                  <c:formatCode>General</c:formatCode>
                  <c:ptCount val="5"/>
                  <c:pt idx="0">
                    <c:v>19200771.769820001</c:v>
                  </c:pt>
                  <c:pt idx="1">
                    <c:v>17592153.517200001</c:v>
                  </c:pt>
                  <c:pt idx="2">
                    <c:v>16408113.548339998</c:v>
                  </c:pt>
                  <c:pt idx="3">
                    <c:v>15649894.128959998</c:v>
                  </c:pt>
                  <c:pt idx="4">
                    <c:v>14712882.680799998</c:v>
                  </c:pt>
                </c:numCache>
              </c:numRef>
            </c:plus>
            <c:minus>
              <c:numRef>
                <c:f>Utah!$K$6:$K$10</c:f>
                <c:numCache>
                  <c:formatCode>General</c:formatCode>
                  <c:ptCount val="5"/>
                  <c:pt idx="0">
                    <c:v>19200771.769820001</c:v>
                  </c:pt>
                  <c:pt idx="1">
                    <c:v>17592153.517200001</c:v>
                  </c:pt>
                  <c:pt idx="2">
                    <c:v>16408113.548339998</c:v>
                  </c:pt>
                  <c:pt idx="3">
                    <c:v>15649894.128959998</c:v>
                  </c:pt>
                  <c:pt idx="4">
                    <c:v>14712882.680799998</c:v>
                  </c:pt>
                </c:numCache>
              </c:numRef>
            </c:minus>
            <c:spPr>
              <a:noFill/>
              <a:ln w="9525" cap="flat" cmpd="sng" algn="ctr">
                <a:solidFill>
                  <a:schemeClr val="tx1">
                    <a:lumMod val="65000"/>
                    <a:lumOff val="35000"/>
                  </a:schemeClr>
                </a:solidFill>
                <a:round/>
              </a:ln>
              <a:effectLst/>
            </c:spPr>
          </c:errBars>
          <c:cat>
            <c:numRef>
              <c:f>Utah!$A$6:$A$10</c:f>
              <c:numCache>
                <c:formatCode>General</c:formatCode>
                <c:ptCount val="5"/>
                <c:pt idx="0">
                  <c:v>2005</c:v>
                </c:pt>
                <c:pt idx="1">
                  <c:v>2006</c:v>
                </c:pt>
                <c:pt idx="2">
                  <c:v>2007</c:v>
                </c:pt>
                <c:pt idx="3">
                  <c:v>2008</c:v>
                </c:pt>
                <c:pt idx="4">
                  <c:v>2009</c:v>
                </c:pt>
              </c:numCache>
            </c:numRef>
          </c:cat>
          <c:val>
            <c:numRef>
              <c:f>Utah!$F$6:$F$10</c:f>
              <c:numCache>
                <c:formatCode>#,##0</c:formatCode>
                <c:ptCount val="5"/>
                <c:pt idx="0">
                  <c:v>166010477</c:v>
                </c:pt>
                <c:pt idx="1">
                  <c:v>163253095</c:v>
                </c:pt>
                <c:pt idx="2">
                  <c:v>163394877</c:v>
                </c:pt>
                <c:pt idx="3">
                  <c:v>163564947</c:v>
                </c:pt>
                <c:pt idx="4">
                  <c:v>162753127</c:v>
                </c:pt>
              </c:numCache>
            </c:numRef>
          </c:val>
          <c:extLst>
            <c:ext xmlns:c16="http://schemas.microsoft.com/office/drawing/2014/chart" uri="{C3380CC4-5D6E-409C-BE32-E72D297353CC}">
              <c16:uniqueId val="{00000001-5FBC-41AA-8CCD-745BB1F0D6B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Utah!$G$11:$G$23</c:f>
                <c:numCache>
                  <c:formatCode>General</c:formatCode>
                  <c:ptCount val="13"/>
                  <c:pt idx="0">
                    <c:v>24373201.030080006</c:v>
                  </c:pt>
                  <c:pt idx="1">
                    <c:v>24425374.99492</c:v>
                  </c:pt>
                  <c:pt idx="2">
                    <c:v>24398583.849939998</c:v>
                  </c:pt>
                  <c:pt idx="3">
                    <c:v>24369538.374899998</c:v>
                  </c:pt>
                  <c:pt idx="4">
                    <c:v>24346292.764800001</c:v>
                  </c:pt>
                  <c:pt idx="5">
                    <c:v>24322950.389639996</c:v>
                  </c:pt>
                  <c:pt idx="6">
                    <c:v>24316905.322320003</c:v>
                  </c:pt>
                  <c:pt idx="7">
                    <c:v>24316887.264560003</c:v>
                  </c:pt>
                  <c:pt idx="8">
                    <c:v>24195698.398699999</c:v>
                  </c:pt>
                  <c:pt idx="9">
                    <c:v>22292149.817159999</c:v>
                  </c:pt>
                  <c:pt idx="10">
                    <c:v>22083032.557400003</c:v>
                  </c:pt>
                  <c:pt idx="11">
                    <c:v>21998488.579399999</c:v>
                  </c:pt>
                  <c:pt idx="12">
                    <c:v>21917840.521979999</c:v>
                  </c:pt>
                </c:numCache>
              </c:numRef>
            </c:plus>
            <c:minus>
              <c:numRef>
                <c:f>Utah!$G$11:$G$23</c:f>
                <c:numCache>
                  <c:formatCode>General</c:formatCode>
                  <c:ptCount val="13"/>
                  <c:pt idx="0">
                    <c:v>24373201.030080006</c:v>
                  </c:pt>
                  <c:pt idx="1">
                    <c:v>24425374.99492</c:v>
                  </c:pt>
                  <c:pt idx="2">
                    <c:v>24398583.849939998</c:v>
                  </c:pt>
                  <c:pt idx="3">
                    <c:v>24369538.374899998</c:v>
                  </c:pt>
                  <c:pt idx="4">
                    <c:v>24346292.764800001</c:v>
                  </c:pt>
                  <c:pt idx="5">
                    <c:v>24322950.389639996</c:v>
                  </c:pt>
                  <c:pt idx="6">
                    <c:v>24316905.322320003</c:v>
                  </c:pt>
                  <c:pt idx="7">
                    <c:v>24316887.264560003</c:v>
                  </c:pt>
                  <c:pt idx="8">
                    <c:v>24195698.398699999</c:v>
                  </c:pt>
                  <c:pt idx="9">
                    <c:v>22292149.817159999</c:v>
                  </c:pt>
                  <c:pt idx="10">
                    <c:v>22083032.557400003</c:v>
                  </c:pt>
                  <c:pt idx="11">
                    <c:v>21998488.579399999</c:v>
                  </c:pt>
                  <c:pt idx="12">
                    <c:v>21917840.521979999</c:v>
                  </c:pt>
                </c:numCache>
              </c:numRef>
            </c:minus>
            <c:spPr>
              <a:noFill/>
              <a:ln w="9525" cap="flat" cmpd="sng" algn="ctr">
                <a:solidFill>
                  <a:schemeClr val="tx1">
                    <a:lumMod val="65000"/>
                    <a:lumOff val="35000"/>
                  </a:schemeClr>
                </a:solidFill>
                <a:round/>
              </a:ln>
              <a:effectLst/>
            </c:spPr>
          </c:errBars>
          <c:cat>
            <c:numRef>
              <c:f>Utah!$A$11:$A$23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Utah!$B$11:$B$23</c:f>
              <c:numCache>
                <c:formatCode>#,##0</c:formatCode>
                <c:ptCount val="13"/>
                <c:pt idx="0">
                  <c:v>754121319</c:v>
                </c:pt>
                <c:pt idx="1">
                  <c:v>752940043</c:v>
                </c:pt>
                <c:pt idx="2">
                  <c:v>752578157</c:v>
                </c:pt>
                <c:pt idx="3">
                  <c:v>755410365</c:v>
                </c:pt>
                <c:pt idx="4">
                  <c:v>758451488</c:v>
                </c:pt>
                <c:pt idx="5">
                  <c:v>758669694</c:v>
                </c:pt>
                <c:pt idx="6">
                  <c:v>754246443</c:v>
                </c:pt>
                <c:pt idx="7">
                  <c:v>757063738</c:v>
                </c:pt>
                <c:pt idx="8">
                  <c:v>751886215</c:v>
                </c:pt>
                <c:pt idx="9">
                  <c:v>759786974</c:v>
                </c:pt>
                <c:pt idx="10">
                  <c:v>753687118</c:v>
                </c:pt>
                <c:pt idx="11">
                  <c:v>750801658</c:v>
                </c:pt>
                <c:pt idx="12">
                  <c:v>746012271</c:v>
                </c:pt>
              </c:numCache>
            </c:numRef>
          </c:val>
          <c:extLst>
            <c:ext xmlns:c16="http://schemas.microsoft.com/office/drawing/2014/chart" uri="{C3380CC4-5D6E-409C-BE32-E72D297353CC}">
              <c16:uniqueId val="{00000001-00CA-4DDC-9328-9D3238AD1B1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UT-07: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Utah!$K$11:$K$23</c:f>
                <c:numCache>
                  <c:formatCode>General</c:formatCode>
                  <c:ptCount val="13"/>
                  <c:pt idx="0">
                    <c:v>14694537.64364</c:v>
                  </c:pt>
                  <c:pt idx="1">
                    <c:v>14633774.341840001</c:v>
                  </c:pt>
                  <c:pt idx="2">
                    <c:v>14450007.59</c:v>
                  </c:pt>
                  <c:pt idx="3">
                    <c:v>14482117.710479999</c:v>
                  </c:pt>
                  <c:pt idx="4">
                    <c:v>14514110.077800002</c:v>
                  </c:pt>
                  <c:pt idx="5">
                    <c:v>14501608.664399998</c:v>
                  </c:pt>
                  <c:pt idx="6">
                    <c:v>14404818.20888</c:v>
                  </c:pt>
                  <c:pt idx="7">
                    <c:v>14493855.2808</c:v>
                  </c:pt>
                  <c:pt idx="8">
                    <c:v>14438884.779479999</c:v>
                  </c:pt>
                  <c:pt idx="9">
                    <c:v>11780310.100800002</c:v>
                  </c:pt>
                  <c:pt idx="10">
                    <c:v>11569722.695999999</c:v>
                  </c:pt>
                  <c:pt idx="11">
                    <c:v>11463759.95088</c:v>
                  </c:pt>
                  <c:pt idx="12">
                    <c:v>11345370.845520001</c:v>
                  </c:pt>
                </c:numCache>
              </c:numRef>
            </c:plus>
            <c:minus>
              <c:numRef>
                <c:f>Utah!$K$11:$K$23</c:f>
                <c:numCache>
                  <c:formatCode>General</c:formatCode>
                  <c:ptCount val="13"/>
                  <c:pt idx="0">
                    <c:v>14694537.64364</c:v>
                  </c:pt>
                  <c:pt idx="1">
                    <c:v>14633774.341840001</c:v>
                  </c:pt>
                  <c:pt idx="2">
                    <c:v>14450007.59</c:v>
                  </c:pt>
                  <c:pt idx="3">
                    <c:v>14482117.710479999</c:v>
                  </c:pt>
                  <c:pt idx="4">
                    <c:v>14514110.077800002</c:v>
                  </c:pt>
                  <c:pt idx="5">
                    <c:v>14501608.664399998</c:v>
                  </c:pt>
                  <c:pt idx="6">
                    <c:v>14404818.20888</c:v>
                  </c:pt>
                  <c:pt idx="7">
                    <c:v>14493855.2808</c:v>
                  </c:pt>
                  <c:pt idx="8">
                    <c:v>14438884.779479999</c:v>
                  </c:pt>
                  <c:pt idx="9">
                    <c:v>11780310.100800002</c:v>
                  </c:pt>
                  <c:pt idx="10">
                    <c:v>11569722.695999999</c:v>
                  </c:pt>
                  <c:pt idx="11">
                    <c:v>11463759.95088</c:v>
                  </c:pt>
                  <c:pt idx="12">
                    <c:v>11345370.845520001</c:v>
                  </c:pt>
                </c:numCache>
              </c:numRef>
            </c:minus>
            <c:spPr>
              <a:noFill/>
              <a:ln w="9525" cap="flat" cmpd="sng" algn="ctr">
                <a:solidFill>
                  <a:schemeClr val="tx1">
                    <a:lumMod val="65000"/>
                    <a:lumOff val="35000"/>
                  </a:schemeClr>
                </a:solidFill>
                <a:round/>
              </a:ln>
              <a:effectLst/>
            </c:spPr>
          </c:errBars>
          <c:cat>
            <c:numRef>
              <c:f>Utah!$A$11:$A$23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Utah!$F$11:$F$23</c:f>
              <c:numCache>
                <c:formatCode>#,##0</c:formatCode>
                <c:ptCount val="13"/>
                <c:pt idx="0">
                  <c:v>161905439</c:v>
                </c:pt>
                <c:pt idx="1">
                  <c:v>157589644</c:v>
                </c:pt>
                <c:pt idx="2">
                  <c:v>153723485</c:v>
                </c:pt>
                <c:pt idx="3">
                  <c:v>156124598</c:v>
                </c:pt>
                <c:pt idx="4">
                  <c:v>157419849</c:v>
                </c:pt>
                <c:pt idx="5">
                  <c:v>155830740</c:v>
                </c:pt>
                <c:pt idx="6">
                  <c:v>153438626</c:v>
                </c:pt>
                <c:pt idx="7">
                  <c:v>152246379</c:v>
                </c:pt>
                <c:pt idx="8">
                  <c:v>149749894</c:v>
                </c:pt>
                <c:pt idx="9">
                  <c:v>158507940</c:v>
                </c:pt>
                <c:pt idx="10">
                  <c:v>158489352</c:v>
                </c:pt>
                <c:pt idx="11">
                  <c:v>155927094</c:v>
                </c:pt>
                <c:pt idx="12">
                  <c:v>153981689</c:v>
                </c:pt>
              </c:numCache>
            </c:numRef>
          </c:val>
          <c:extLst>
            <c:ext xmlns:c16="http://schemas.microsoft.com/office/drawing/2014/chart" uri="{C3380CC4-5D6E-409C-BE32-E72D297353CC}">
              <c16:uniqueId val="{00000001-CD27-4A14-89EA-87E57BC78BC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UT-04: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Utah!$I$6:$I$10</c:f>
                <c:numCache>
                  <c:formatCode>General</c:formatCode>
                  <c:ptCount val="5"/>
                  <c:pt idx="0">
                    <c:v>15472681.166699998</c:v>
                  </c:pt>
                  <c:pt idx="1">
                    <c:v>14642148.6525</c:v>
                  </c:pt>
                  <c:pt idx="2">
                    <c:v>13888585.663199998</c:v>
                  </c:pt>
                  <c:pt idx="3">
                    <c:v>13055208.301799998</c:v>
                  </c:pt>
                  <c:pt idx="4">
                    <c:v>12297896.149119999</c:v>
                  </c:pt>
                </c:numCache>
              </c:numRef>
            </c:plus>
            <c:minus>
              <c:numRef>
                <c:f>Utah!$I$6:$I$10</c:f>
                <c:numCache>
                  <c:formatCode>General</c:formatCode>
                  <c:ptCount val="5"/>
                  <c:pt idx="0">
                    <c:v>15472681.166699998</c:v>
                  </c:pt>
                  <c:pt idx="1">
                    <c:v>14642148.6525</c:v>
                  </c:pt>
                  <c:pt idx="2">
                    <c:v>13888585.663199998</c:v>
                  </c:pt>
                  <c:pt idx="3">
                    <c:v>13055208.301799998</c:v>
                  </c:pt>
                  <c:pt idx="4">
                    <c:v>12297896.149119999</c:v>
                  </c:pt>
                </c:numCache>
              </c:numRef>
            </c:minus>
            <c:spPr>
              <a:noFill/>
              <a:ln w="9525" cap="flat" cmpd="sng" algn="ctr">
                <a:solidFill>
                  <a:schemeClr val="tx1">
                    <a:lumMod val="65000"/>
                    <a:lumOff val="35000"/>
                  </a:schemeClr>
                </a:solidFill>
                <a:round/>
              </a:ln>
              <a:effectLst/>
            </c:spPr>
          </c:errBars>
          <c:cat>
            <c:numRef>
              <c:f>Utah!$A$6:$A$10</c:f>
              <c:numCache>
                <c:formatCode>General</c:formatCode>
                <c:ptCount val="5"/>
                <c:pt idx="0">
                  <c:v>2005</c:v>
                </c:pt>
                <c:pt idx="1">
                  <c:v>2006</c:v>
                </c:pt>
                <c:pt idx="2">
                  <c:v>2007</c:v>
                </c:pt>
                <c:pt idx="3">
                  <c:v>2008</c:v>
                </c:pt>
                <c:pt idx="4">
                  <c:v>2009</c:v>
                </c:pt>
              </c:numCache>
            </c:numRef>
          </c:cat>
          <c:val>
            <c:numRef>
              <c:f>Utah!$D$6:$D$10</c:f>
              <c:numCache>
                <c:formatCode>#,##0</c:formatCode>
                <c:ptCount val="5"/>
                <c:pt idx="0">
                  <c:v>126101721</c:v>
                </c:pt>
                <c:pt idx="1">
                  <c:v>129005715</c:v>
                </c:pt>
                <c:pt idx="2">
                  <c:v>131620410</c:v>
                </c:pt>
                <c:pt idx="3">
                  <c:v>132271614</c:v>
                </c:pt>
                <c:pt idx="4">
                  <c:v>131443952</c:v>
                </c:pt>
              </c:numCache>
            </c:numRef>
          </c:val>
          <c:extLst>
            <c:ext xmlns:c16="http://schemas.microsoft.com/office/drawing/2014/chart" uri="{C3380CC4-5D6E-409C-BE32-E72D297353CC}">
              <c16:uniqueId val="{00000001-7C6B-4D25-8AA5-0D9BB59C822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UT-09: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Utah!$I$11:$I$23</c:f>
                <c:numCache>
                  <c:formatCode>General</c:formatCode>
                  <c:ptCount val="13"/>
                  <c:pt idx="0">
                    <c:v>12297523.254479999</c:v>
                  </c:pt>
                  <c:pt idx="1">
                    <c:v>12357195.526559999</c:v>
                  </c:pt>
                  <c:pt idx="2">
                    <c:v>12450110.303900002</c:v>
                  </c:pt>
                  <c:pt idx="3">
                    <c:v>12453823.840079999</c:v>
                  </c:pt>
                  <c:pt idx="4">
                    <c:v>12492133.90302</c:v>
                  </c:pt>
                  <c:pt idx="5">
                    <c:v>12556666.648559999</c:v>
                  </c:pt>
                  <c:pt idx="6">
                    <c:v>12548856.12816</c:v>
                  </c:pt>
                  <c:pt idx="7">
                    <c:v>12609746.86208</c:v>
                  </c:pt>
                  <c:pt idx="8">
                    <c:v>12662425.147199998</c:v>
                  </c:pt>
                  <c:pt idx="9">
                    <c:v>12701873.524859998</c:v>
                  </c:pt>
                  <c:pt idx="10">
                    <c:v>12559477.730600001</c:v>
                  </c:pt>
                  <c:pt idx="11">
                    <c:v>12412794.860959999</c:v>
                  </c:pt>
                  <c:pt idx="12">
                    <c:v>12337339.779479999</c:v>
                  </c:pt>
                </c:numCache>
              </c:numRef>
            </c:plus>
            <c:minus>
              <c:numRef>
                <c:f>Utah!$I$11:$I$23</c:f>
                <c:numCache>
                  <c:formatCode>General</c:formatCode>
                  <c:ptCount val="13"/>
                  <c:pt idx="0">
                    <c:v>12297523.254479999</c:v>
                  </c:pt>
                  <c:pt idx="1">
                    <c:v>12357195.526559999</c:v>
                  </c:pt>
                  <c:pt idx="2">
                    <c:v>12450110.303900002</c:v>
                  </c:pt>
                  <c:pt idx="3">
                    <c:v>12453823.840079999</c:v>
                  </c:pt>
                  <c:pt idx="4">
                    <c:v>12492133.90302</c:v>
                  </c:pt>
                  <c:pt idx="5">
                    <c:v>12556666.648559999</c:v>
                  </c:pt>
                  <c:pt idx="6">
                    <c:v>12548856.12816</c:v>
                  </c:pt>
                  <c:pt idx="7">
                    <c:v>12609746.86208</c:v>
                  </c:pt>
                  <c:pt idx="8">
                    <c:v>12662425.147199998</c:v>
                  </c:pt>
                  <c:pt idx="9">
                    <c:v>12701873.524859998</c:v>
                  </c:pt>
                  <c:pt idx="10">
                    <c:v>12559477.730600001</c:v>
                  </c:pt>
                  <c:pt idx="11">
                    <c:v>12412794.860959999</c:v>
                  </c:pt>
                  <c:pt idx="12">
                    <c:v>12337339.779479999</c:v>
                  </c:pt>
                </c:numCache>
              </c:numRef>
            </c:minus>
            <c:spPr>
              <a:noFill/>
              <a:ln w="9525" cap="flat" cmpd="sng" algn="ctr">
                <a:solidFill>
                  <a:schemeClr val="tx1">
                    <a:lumMod val="65000"/>
                    <a:lumOff val="35000"/>
                  </a:schemeClr>
                </a:solidFill>
                <a:round/>
              </a:ln>
              <a:effectLst/>
            </c:spPr>
          </c:errBars>
          <c:cat>
            <c:numRef>
              <c:f>Utah!$A$11:$A$23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Utah!$D$11:$D$23</c:f>
              <c:numCache>
                <c:formatCode>#,##0</c:formatCode>
                <c:ptCount val="13"/>
                <c:pt idx="0">
                  <c:v>131721543</c:v>
                </c:pt>
                <c:pt idx="1">
                  <c:v>132987468</c:v>
                </c:pt>
                <c:pt idx="2">
                  <c:v>134712295</c:v>
                </c:pt>
                <c:pt idx="3">
                  <c:v>134258558</c:v>
                </c:pt>
                <c:pt idx="4">
                  <c:v>135991007</c:v>
                </c:pt>
                <c:pt idx="5">
                  <c:v>137955028</c:v>
                </c:pt>
                <c:pt idx="6">
                  <c:v>137356131</c:v>
                </c:pt>
                <c:pt idx="7">
                  <c:v>138751616</c:v>
                </c:pt>
                <c:pt idx="8">
                  <c:v>138842381</c:v>
                </c:pt>
                <c:pt idx="9">
                  <c:v>139183361</c:v>
                </c:pt>
                <c:pt idx="10">
                  <c:v>137412229</c:v>
                </c:pt>
                <c:pt idx="11">
                  <c:v>134804462</c:v>
                </c:pt>
                <c:pt idx="12">
                  <c:v>133463217</c:v>
                </c:pt>
              </c:numCache>
            </c:numRef>
          </c:val>
          <c:extLst>
            <c:ext xmlns:c16="http://schemas.microsoft.com/office/drawing/2014/chart" uri="{C3380CC4-5D6E-409C-BE32-E72D297353CC}">
              <c16:uniqueId val="{00000001-2513-47DE-AFE0-418966021F8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UT-05: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Utah!$J$6:$J$10</c:f>
                <c:numCache>
                  <c:formatCode>General</c:formatCode>
                  <c:ptCount val="5"/>
                  <c:pt idx="0">
                    <c:v>11549419.406879999</c:v>
                  </c:pt>
                  <c:pt idx="1">
                    <c:v>11048092.064960001</c:v>
                  </c:pt>
                  <c:pt idx="2">
                    <c:v>10689970.89976</c:v>
                  </c:pt>
                  <c:pt idx="3">
                    <c:v>10281445.98536</c:v>
                  </c:pt>
                  <c:pt idx="4">
                    <c:v>9715774.9668000005</c:v>
                  </c:pt>
                </c:numCache>
              </c:numRef>
            </c:plus>
            <c:minus>
              <c:numRef>
                <c:f>Utah!$J$6:$J$10</c:f>
                <c:numCache>
                  <c:formatCode>General</c:formatCode>
                  <c:ptCount val="5"/>
                  <c:pt idx="0">
                    <c:v>11549419.406879999</c:v>
                  </c:pt>
                  <c:pt idx="1">
                    <c:v>11048092.064960001</c:v>
                  </c:pt>
                  <c:pt idx="2">
                    <c:v>10689970.89976</c:v>
                  </c:pt>
                  <c:pt idx="3">
                    <c:v>10281445.98536</c:v>
                  </c:pt>
                  <c:pt idx="4">
                    <c:v>9715774.9668000005</c:v>
                  </c:pt>
                </c:numCache>
              </c:numRef>
            </c:minus>
            <c:spPr>
              <a:noFill/>
              <a:ln w="9525" cap="flat" cmpd="sng" algn="ctr">
                <a:solidFill>
                  <a:schemeClr val="tx1">
                    <a:lumMod val="65000"/>
                    <a:lumOff val="35000"/>
                  </a:schemeClr>
                </a:solidFill>
                <a:round/>
              </a:ln>
              <a:effectLst/>
            </c:spPr>
          </c:errBars>
          <c:cat>
            <c:numRef>
              <c:f>Utah!$A$6:$A$10</c:f>
              <c:numCache>
                <c:formatCode>General</c:formatCode>
                <c:ptCount val="5"/>
                <c:pt idx="0">
                  <c:v>2005</c:v>
                </c:pt>
                <c:pt idx="1">
                  <c:v>2006</c:v>
                </c:pt>
                <c:pt idx="2">
                  <c:v>2007</c:v>
                </c:pt>
                <c:pt idx="3">
                  <c:v>2008</c:v>
                </c:pt>
                <c:pt idx="4">
                  <c:v>2009</c:v>
                </c:pt>
              </c:numCache>
            </c:numRef>
          </c:cat>
          <c:val>
            <c:numRef>
              <c:f>Utah!$E$6:$E$10</c:f>
              <c:numCache>
                <c:formatCode>#,##0</c:formatCode>
                <c:ptCount val="5"/>
                <c:pt idx="0">
                  <c:v>53213322</c:v>
                </c:pt>
                <c:pt idx="1">
                  <c:v>55557136</c:v>
                </c:pt>
                <c:pt idx="2">
                  <c:v>58846036</c:v>
                </c:pt>
                <c:pt idx="3">
                  <c:v>60457756</c:v>
                </c:pt>
                <c:pt idx="4">
                  <c:v>60875783</c:v>
                </c:pt>
              </c:numCache>
            </c:numRef>
          </c:val>
          <c:extLst>
            <c:ext xmlns:c16="http://schemas.microsoft.com/office/drawing/2014/chart" uri="{C3380CC4-5D6E-409C-BE32-E72D297353CC}">
              <c16:uniqueId val="{00000001-5311-4415-8F10-DA66F7695AB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AL-07: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7FC-4233-9399-3FEBDF6DA0A0}"/>
              </c:ext>
            </c:extLst>
          </c:dPt>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'!$K$16:$K$30</c:f>
                <c:numCache>
                  <c:formatCode>General</c:formatCode>
                  <c:ptCount val="15"/>
                  <c:pt idx="0">
                    <c:v>21226621.512200002</c:v>
                  </c:pt>
                  <c:pt idx="1">
                    <c:v>21449659.134720001</c:v>
                  </c:pt>
                  <c:pt idx="2">
                    <c:v>21364409.824000001</c:v>
                  </c:pt>
                  <c:pt idx="3">
                    <c:v>21555206.193780001</c:v>
                  </c:pt>
                  <c:pt idx="4">
                    <c:v>19086831.197280001</c:v>
                  </c:pt>
                  <c:pt idx="5">
                    <c:v>19115363.2914</c:v>
                  </c:pt>
                  <c:pt idx="6">
                    <c:v>19298782.9692</c:v>
                  </c:pt>
                  <c:pt idx="7">
                    <c:v>19533069.683819998</c:v>
                  </c:pt>
                  <c:pt idx="8">
                    <c:v>19834056.847499996</c:v>
                  </c:pt>
                  <c:pt idx="9">
                    <c:v>20147926.811020002</c:v>
                  </c:pt>
                  <c:pt idx="10">
                    <c:v>20549766.344799999</c:v>
                  </c:pt>
                  <c:pt idx="11">
                    <c:v>20981741.92464</c:v>
                  </c:pt>
                  <c:pt idx="12">
                    <c:v>21490541.444879998</c:v>
                  </c:pt>
                  <c:pt idx="13">
                    <c:v>21958008.420359999</c:v>
                  </c:pt>
                  <c:pt idx="14">
                    <c:v>22560758.828159999</c:v>
                  </c:pt>
                </c:numCache>
              </c:numRef>
            </c:plus>
            <c:minus>
              <c:numRef>
                <c:f>'Alabama '!$K$16:$K$30</c:f>
                <c:numCache>
                  <c:formatCode>General</c:formatCode>
                  <c:ptCount val="15"/>
                  <c:pt idx="0">
                    <c:v>21226621.512200002</c:v>
                  </c:pt>
                  <c:pt idx="1">
                    <c:v>21449659.134720001</c:v>
                  </c:pt>
                  <c:pt idx="2">
                    <c:v>21364409.824000001</c:v>
                  </c:pt>
                  <c:pt idx="3">
                    <c:v>21555206.193780001</c:v>
                  </c:pt>
                  <c:pt idx="4">
                    <c:v>19086831.197280001</c:v>
                  </c:pt>
                  <c:pt idx="5">
                    <c:v>19115363.2914</c:v>
                  </c:pt>
                  <c:pt idx="6">
                    <c:v>19298782.9692</c:v>
                  </c:pt>
                  <c:pt idx="7">
                    <c:v>19533069.683819998</c:v>
                  </c:pt>
                  <c:pt idx="8">
                    <c:v>19834056.847499996</c:v>
                  </c:pt>
                  <c:pt idx="9">
                    <c:v>20147926.811020002</c:v>
                  </c:pt>
                  <c:pt idx="10">
                    <c:v>20549766.344799999</c:v>
                  </c:pt>
                  <c:pt idx="11">
                    <c:v>20981741.92464</c:v>
                  </c:pt>
                  <c:pt idx="12">
                    <c:v>21490541.444879998</c:v>
                  </c:pt>
                  <c:pt idx="13">
                    <c:v>21958008.420359999</c:v>
                  </c:pt>
                  <c:pt idx="14">
                    <c:v>22560758.828159999</c:v>
                  </c:pt>
                </c:numCache>
              </c:numRef>
            </c:minus>
            <c:spPr>
              <a:noFill/>
              <a:ln w="9525" cap="flat" cmpd="sng" algn="ctr">
                <a:solidFill>
                  <a:schemeClr val="tx1">
                    <a:lumMod val="65000"/>
                    <a:lumOff val="35000"/>
                  </a:schemeClr>
                </a:solidFill>
                <a:round/>
              </a:ln>
              <a:effectLst/>
            </c:spPr>
          </c:errBars>
          <c:cat>
            <c:numRef>
              <c:f>'Alabama '!$A$16:$A$30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'Alabama '!$F$16:$F$30</c:f>
              <c:numCache>
                <c:formatCode>#,##0</c:formatCode>
                <c:ptCount val="15"/>
                <c:pt idx="0">
                  <c:v>1316787935</c:v>
                </c:pt>
                <c:pt idx="1">
                  <c:v>1327330392</c:v>
                </c:pt>
                <c:pt idx="2">
                  <c:v>1335275614</c:v>
                </c:pt>
                <c:pt idx="3">
                  <c:v>1345518489</c:v>
                </c:pt>
                <c:pt idx="4">
                  <c:v>1377116248</c:v>
                </c:pt>
                <c:pt idx="5">
                  <c:v>1385171253</c:v>
                </c:pt>
                <c:pt idx="6">
                  <c:v>1398462534</c:v>
                </c:pt>
                <c:pt idx="7">
                  <c:v>1409312387</c:v>
                </c:pt>
                <c:pt idx="8">
                  <c:v>1418745125</c:v>
                </c:pt>
                <c:pt idx="9">
                  <c:v>1432996217</c:v>
                </c:pt>
                <c:pt idx="10">
                  <c:v>1447166644</c:v>
                </c:pt>
                <c:pt idx="11">
                  <c:v>1459091928</c:v>
                </c:pt>
                <c:pt idx="12">
                  <c:v>1473974036</c:v>
                </c:pt>
                <c:pt idx="13">
                  <c:v>1485656862</c:v>
                </c:pt>
                <c:pt idx="14">
                  <c:v>1500050454</c:v>
                </c:pt>
              </c:numCache>
            </c:numRef>
          </c:val>
          <c:extLst>
            <c:ext xmlns:c16="http://schemas.microsoft.com/office/drawing/2014/chart" uri="{C3380CC4-5D6E-409C-BE32-E72D297353CC}">
              <c16:uniqueId val="{00000001-CC7B-4294-8EFD-5F3279B3ED1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CA-5: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California!$J$6:$J$8</c:f>
                <c:numCache>
                  <c:formatCode>General</c:formatCode>
                  <c:ptCount val="3"/>
                  <c:pt idx="0">
                    <c:v>8554491.2959800009</c:v>
                  </c:pt>
                  <c:pt idx="1">
                    <c:v>9989061</c:v>
                  </c:pt>
                  <c:pt idx="2">
                    <c:v>10439149.27572</c:v>
                  </c:pt>
                </c:numCache>
              </c:numRef>
            </c:plus>
            <c:minus>
              <c:numRef>
                <c:f>California!$J$6:$J$8</c:f>
                <c:numCache>
                  <c:formatCode>General</c:formatCode>
                  <c:ptCount val="3"/>
                  <c:pt idx="0">
                    <c:v>8554491.2959800009</c:v>
                  </c:pt>
                  <c:pt idx="1">
                    <c:v>9989061</c:v>
                  </c:pt>
                  <c:pt idx="2">
                    <c:v>10439149.27572</c:v>
                  </c:pt>
                </c:numCache>
              </c:numRef>
            </c:minus>
            <c:spPr>
              <a:noFill/>
              <a:ln w="9525" cap="flat" cmpd="sng" algn="ctr">
                <a:solidFill>
                  <a:schemeClr val="tx1">
                    <a:lumMod val="65000"/>
                    <a:lumOff val="35000"/>
                  </a:schemeClr>
                </a:solidFill>
                <a:round/>
              </a:ln>
              <a:effectLst/>
            </c:spPr>
          </c:errBars>
          <c:cat>
            <c:numRef>
              <c:f>California!$A$6:$A$8</c:f>
              <c:numCache>
                <c:formatCode>General</c:formatCode>
                <c:ptCount val="3"/>
                <c:pt idx="0">
                  <c:v>2010</c:v>
                </c:pt>
                <c:pt idx="1">
                  <c:v>2016</c:v>
                </c:pt>
                <c:pt idx="2">
                  <c:v>2017</c:v>
                </c:pt>
              </c:numCache>
            </c:numRef>
          </c:cat>
          <c:val>
            <c:numRef>
              <c:f>California!$E$6:$E$8</c:f>
              <c:numCache>
                <c:formatCode>#,##0</c:formatCode>
                <c:ptCount val="3"/>
                <c:pt idx="0">
                  <c:v>26371821</c:v>
                </c:pt>
                <c:pt idx="1">
                  <c:v>35172750</c:v>
                </c:pt>
                <c:pt idx="2">
                  <c:v>36141633</c:v>
                </c:pt>
              </c:numCache>
            </c:numRef>
          </c:val>
          <c:extLst>
            <c:ext xmlns:c16="http://schemas.microsoft.com/office/drawing/2014/chart" uri="{C3380CC4-5D6E-409C-BE32-E72D297353CC}">
              <c16:uniqueId val="{00000001-7FB4-4F78-AFAC-24859E662FB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UT-10: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Utah!$J$11:$J$23</c:f>
                <c:numCache>
                  <c:formatCode>General</c:formatCode>
                  <c:ptCount val="13"/>
                  <c:pt idx="0">
                    <c:v>9777023.566399999</c:v>
                  </c:pt>
                  <c:pt idx="1">
                    <c:v>9898437.1934999991</c:v>
                  </c:pt>
                  <c:pt idx="2">
                    <c:v>9952106.6900999993</c:v>
                  </c:pt>
                  <c:pt idx="3">
                    <c:v>9967595.3910399992</c:v>
                  </c:pt>
                  <c:pt idx="4">
                    <c:v>9935951.8026000001</c:v>
                  </c:pt>
                  <c:pt idx="5">
                    <c:v>9925435.6239599995</c:v>
                  </c:pt>
                  <c:pt idx="6">
                    <c:v>9856545.9370799996</c:v>
                  </c:pt>
                  <c:pt idx="7">
                    <c:v>9855984.0181399994</c:v>
                  </c:pt>
                  <c:pt idx="8">
                    <c:v>9860186.9288600013</c:v>
                  </c:pt>
                  <c:pt idx="9">
                    <c:v>10089452.9902</c:v>
                  </c:pt>
                  <c:pt idx="10">
                    <c:v>9893801.5642799996</c:v>
                  </c:pt>
                  <c:pt idx="11">
                    <c:v>10006314.0463</c:v>
                  </c:pt>
                  <c:pt idx="12">
                    <c:v>9917581.0623000003</c:v>
                  </c:pt>
                </c:numCache>
              </c:numRef>
            </c:plus>
            <c:minus>
              <c:numRef>
                <c:f>Utah!$J$11:$J$23</c:f>
                <c:numCache>
                  <c:formatCode>General</c:formatCode>
                  <c:ptCount val="13"/>
                  <c:pt idx="0">
                    <c:v>9777023.566399999</c:v>
                  </c:pt>
                  <c:pt idx="1">
                    <c:v>9898437.1934999991</c:v>
                  </c:pt>
                  <c:pt idx="2">
                    <c:v>9952106.6900999993</c:v>
                  </c:pt>
                  <c:pt idx="3">
                    <c:v>9967595.3910399992</c:v>
                  </c:pt>
                  <c:pt idx="4">
                    <c:v>9935951.8026000001</c:v>
                  </c:pt>
                  <c:pt idx="5">
                    <c:v>9925435.6239599995</c:v>
                  </c:pt>
                  <c:pt idx="6">
                    <c:v>9856545.9370799996</c:v>
                  </c:pt>
                  <c:pt idx="7">
                    <c:v>9855984.0181399994</c:v>
                  </c:pt>
                  <c:pt idx="8">
                    <c:v>9860186.9288600013</c:v>
                  </c:pt>
                  <c:pt idx="9">
                    <c:v>10089452.9902</c:v>
                  </c:pt>
                  <c:pt idx="10">
                    <c:v>9893801.5642799996</c:v>
                  </c:pt>
                  <c:pt idx="11">
                    <c:v>10006314.0463</c:v>
                  </c:pt>
                  <c:pt idx="12">
                    <c:v>9917581.0623000003</c:v>
                  </c:pt>
                </c:numCache>
              </c:numRef>
            </c:minus>
            <c:spPr>
              <a:noFill/>
              <a:ln w="9525" cap="flat" cmpd="sng" algn="ctr">
                <a:solidFill>
                  <a:schemeClr val="tx1">
                    <a:lumMod val="65000"/>
                    <a:lumOff val="35000"/>
                  </a:schemeClr>
                </a:solidFill>
                <a:round/>
              </a:ln>
              <a:effectLst/>
            </c:spPr>
          </c:errBars>
          <c:cat>
            <c:numRef>
              <c:f>Utah!$A$11:$A$23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Utah!$E$11:$E$23</c:f>
              <c:numCache>
                <c:formatCode>#,##0</c:formatCode>
                <c:ptCount val="13"/>
                <c:pt idx="0">
                  <c:v>61228855</c:v>
                </c:pt>
                <c:pt idx="1">
                  <c:v>62372005</c:v>
                </c:pt>
                <c:pt idx="2">
                  <c:v>62662805</c:v>
                </c:pt>
                <c:pt idx="3">
                  <c:v>64026178</c:v>
                </c:pt>
                <c:pt idx="4">
                  <c:v>63407478</c:v>
                </c:pt>
                <c:pt idx="5">
                  <c:v>63673567</c:v>
                </c:pt>
                <c:pt idx="6">
                  <c:v>61672794</c:v>
                </c:pt>
                <c:pt idx="7">
                  <c:v>62041949</c:v>
                </c:pt>
                <c:pt idx="8">
                  <c:v>61959199</c:v>
                </c:pt>
                <c:pt idx="9">
                  <c:v>63808835</c:v>
                </c:pt>
                <c:pt idx="10">
                  <c:v>62437218</c:v>
                </c:pt>
                <c:pt idx="11">
                  <c:v>63612931</c:v>
                </c:pt>
                <c:pt idx="12">
                  <c:v>63209567</c:v>
                </c:pt>
              </c:numCache>
            </c:numRef>
          </c:val>
          <c:extLst>
            <c:ext xmlns:c16="http://schemas.microsoft.com/office/drawing/2014/chart" uri="{C3380CC4-5D6E-409C-BE32-E72D297353CC}">
              <c16:uniqueId val="{00000001-BB72-493E-BE59-1B1ADA8FBA7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Utah!$H$6:$H$10</c:f>
                <c:numCache>
                  <c:formatCode>General</c:formatCode>
                  <c:ptCount val="5"/>
                  <c:pt idx="0">
                    <c:v>28878770.888640001</c:v>
                  </c:pt>
                  <c:pt idx="1">
                    <c:v>26936473.913279999</c:v>
                  </c:pt>
                  <c:pt idx="2">
                    <c:v>25394975.847379997</c:v>
                  </c:pt>
                  <c:pt idx="3">
                    <c:v>23966603.280479997</c:v>
                  </c:pt>
                  <c:pt idx="4">
                    <c:v>22616886.200040001</c:v>
                  </c:pt>
                </c:numCache>
              </c:numRef>
            </c:plus>
            <c:minus>
              <c:numRef>
                <c:f>Utah!$H$6:$H$10</c:f>
                <c:numCache>
                  <c:formatCode>General</c:formatCode>
                  <c:ptCount val="5"/>
                  <c:pt idx="0">
                    <c:v>28878770.888640001</c:v>
                  </c:pt>
                  <c:pt idx="1">
                    <c:v>26936473.913279999</c:v>
                  </c:pt>
                  <c:pt idx="2">
                    <c:v>25394975.847379997</c:v>
                  </c:pt>
                  <c:pt idx="3">
                    <c:v>23966603.280479997</c:v>
                  </c:pt>
                  <c:pt idx="4">
                    <c:v>22616886.200040001</c:v>
                  </c:pt>
                </c:numCache>
              </c:numRef>
            </c:minus>
            <c:spPr>
              <a:noFill/>
              <a:ln w="9525" cap="flat" cmpd="sng" algn="ctr">
                <a:solidFill>
                  <a:schemeClr val="tx1">
                    <a:lumMod val="65000"/>
                    <a:lumOff val="35000"/>
                  </a:schemeClr>
                </a:solidFill>
                <a:round/>
              </a:ln>
              <a:effectLst/>
            </c:spPr>
          </c:errBars>
          <c:cat>
            <c:numRef>
              <c:f>Utah!$A$6:$A$10</c:f>
              <c:numCache>
                <c:formatCode>General</c:formatCode>
                <c:ptCount val="5"/>
                <c:pt idx="0">
                  <c:v>2005</c:v>
                </c:pt>
                <c:pt idx="1">
                  <c:v>2006</c:v>
                </c:pt>
                <c:pt idx="2">
                  <c:v>2007</c:v>
                </c:pt>
                <c:pt idx="3">
                  <c:v>2008</c:v>
                </c:pt>
                <c:pt idx="4">
                  <c:v>2009</c:v>
                </c:pt>
              </c:numCache>
            </c:numRef>
          </c:cat>
          <c:val>
            <c:numRef>
              <c:f>Utah!$C$6:$C$10</c:f>
              <c:numCache>
                <c:formatCode>#,##0</c:formatCode>
                <c:ptCount val="5"/>
                <c:pt idx="0">
                  <c:v>397122812</c:v>
                </c:pt>
                <c:pt idx="1">
                  <c:v>396357768</c:v>
                </c:pt>
                <c:pt idx="2">
                  <c:v>399166549</c:v>
                </c:pt>
                <c:pt idx="3">
                  <c:v>398911506</c:v>
                </c:pt>
                <c:pt idx="4">
                  <c:v>396231363</c:v>
                </c:pt>
              </c:numCache>
            </c:numRef>
          </c:val>
          <c:extLst>
            <c:ext xmlns:c16="http://schemas.microsoft.com/office/drawing/2014/chart" uri="{C3380CC4-5D6E-409C-BE32-E72D297353CC}">
              <c16:uniqueId val="{00000001-1DDD-46A2-BADA-C0D3E9C9884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UT-08: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Utah!$H$11:$H$23</c:f>
                <c:numCache>
                  <c:formatCode>General</c:formatCode>
                  <c:ptCount val="13"/>
                  <c:pt idx="0">
                    <c:v>22614396.957119998</c:v>
                  </c:pt>
                  <c:pt idx="1">
                    <c:v>22671485.685679998</c:v>
                  </c:pt>
                  <c:pt idx="2">
                    <c:v>22691625.409440003</c:v>
                  </c:pt>
                  <c:pt idx="3">
                    <c:v>22672598.292740002</c:v>
                  </c:pt>
                  <c:pt idx="4">
                    <c:v>22676207.874839999</c:v>
                  </c:pt>
                  <c:pt idx="5">
                    <c:v>22652336.869139999</c:v>
                  </c:pt>
                  <c:pt idx="6">
                    <c:v>22708542.975840002</c:v>
                  </c:pt>
                  <c:pt idx="7">
                    <c:v>22657654.367519997</c:v>
                  </c:pt>
                  <c:pt idx="8">
                    <c:v>22522905.664920002</c:v>
                  </c:pt>
                  <c:pt idx="9">
                    <c:v>20471943.524599999</c:v>
                  </c:pt>
                  <c:pt idx="10">
                    <c:v>20091601.52076</c:v>
                  </c:pt>
                  <c:pt idx="11">
                    <c:v>20124166.050719999</c:v>
                  </c:pt>
                  <c:pt idx="12">
                    <c:v>20107897.606279999</c:v>
                  </c:pt>
                </c:numCache>
              </c:numRef>
            </c:plus>
            <c:minus>
              <c:numRef>
                <c:f>Utah!$H$11:$H$23</c:f>
                <c:numCache>
                  <c:formatCode>General</c:formatCode>
                  <c:ptCount val="13"/>
                  <c:pt idx="0">
                    <c:v>22614396.957119998</c:v>
                  </c:pt>
                  <c:pt idx="1">
                    <c:v>22671485.685679998</c:v>
                  </c:pt>
                  <c:pt idx="2">
                    <c:v>22691625.409440003</c:v>
                  </c:pt>
                  <c:pt idx="3">
                    <c:v>22672598.292740002</c:v>
                  </c:pt>
                  <c:pt idx="4">
                    <c:v>22676207.874839999</c:v>
                  </c:pt>
                  <c:pt idx="5">
                    <c:v>22652336.869139999</c:v>
                  </c:pt>
                  <c:pt idx="6">
                    <c:v>22708542.975840002</c:v>
                  </c:pt>
                  <c:pt idx="7">
                    <c:v>22657654.367519997</c:v>
                  </c:pt>
                  <c:pt idx="8">
                    <c:v>22522905.664920002</c:v>
                  </c:pt>
                  <c:pt idx="9">
                    <c:v>20471943.524599999</c:v>
                  </c:pt>
                  <c:pt idx="10">
                    <c:v>20091601.52076</c:v>
                  </c:pt>
                  <c:pt idx="11">
                    <c:v>20124166.050719999</c:v>
                  </c:pt>
                  <c:pt idx="12">
                    <c:v>20107897.606279999</c:v>
                  </c:pt>
                </c:numCache>
              </c:numRef>
            </c:minus>
            <c:spPr>
              <a:noFill/>
              <a:ln w="9525" cap="flat" cmpd="sng" algn="ctr">
                <a:solidFill>
                  <a:schemeClr val="tx1">
                    <a:lumMod val="65000"/>
                    <a:lumOff val="35000"/>
                  </a:schemeClr>
                </a:solidFill>
                <a:round/>
              </a:ln>
              <a:effectLst/>
            </c:spPr>
          </c:errBars>
          <c:cat>
            <c:numRef>
              <c:f>Utah!$A$11:$A$23</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Utah!$C$11:$C$23</c:f>
              <c:numCache>
                <c:formatCode>#,##0</c:formatCode>
                <c:ptCount val="13"/>
                <c:pt idx="0">
                  <c:v>399265483</c:v>
                </c:pt>
                <c:pt idx="1">
                  <c:v>399990926</c:v>
                </c:pt>
                <c:pt idx="2">
                  <c:v>401479572</c:v>
                </c:pt>
                <c:pt idx="3">
                  <c:v>401001031</c:v>
                </c:pt>
                <c:pt idx="4">
                  <c:v>401633154</c:v>
                </c:pt>
                <c:pt idx="5">
                  <c:v>401210359</c:v>
                </c:pt>
                <c:pt idx="6">
                  <c:v>401778892</c:v>
                </c:pt>
                <c:pt idx="7">
                  <c:v>404023794</c:v>
                </c:pt>
                <c:pt idx="8">
                  <c:v>401334741</c:v>
                </c:pt>
                <c:pt idx="9">
                  <c:v>398286839</c:v>
                </c:pt>
                <c:pt idx="10">
                  <c:v>395348318</c:v>
                </c:pt>
                <c:pt idx="11">
                  <c:v>396457172</c:v>
                </c:pt>
                <c:pt idx="12">
                  <c:v>395357798</c:v>
                </c:pt>
              </c:numCache>
            </c:numRef>
          </c:val>
          <c:extLst>
            <c:ext xmlns:c16="http://schemas.microsoft.com/office/drawing/2014/chart" uri="{C3380CC4-5D6E-409C-BE32-E72D297353CC}">
              <c16:uniqueId val="{00000001-91AC-4676-BD01-C19427A0CAF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VT-01: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Vermont!$G$6:$G$10</c:f>
                <c:numCache>
                  <c:formatCode>General</c:formatCode>
                  <c:ptCount val="5"/>
                  <c:pt idx="0">
                    <c:v>19395613.553399999</c:v>
                  </c:pt>
                  <c:pt idx="1">
                    <c:v>13677788.60272</c:v>
                  </c:pt>
                  <c:pt idx="2">
                    <c:v>12217427.072999999</c:v>
                  </c:pt>
                  <c:pt idx="3">
                    <c:v>12138832.552559998</c:v>
                  </c:pt>
                  <c:pt idx="4">
                    <c:v>11993929.69626</c:v>
                  </c:pt>
                </c:numCache>
              </c:numRef>
            </c:plus>
            <c:minus>
              <c:numRef>
                <c:f>Vermont!$G$6:$G$10</c:f>
                <c:numCache>
                  <c:formatCode>General</c:formatCode>
                  <c:ptCount val="5"/>
                  <c:pt idx="0">
                    <c:v>19395613.553399999</c:v>
                  </c:pt>
                  <c:pt idx="1">
                    <c:v>13677788.60272</c:v>
                  </c:pt>
                  <c:pt idx="2">
                    <c:v>12217427.072999999</c:v>
                  </c:pt>
                  <c:pt idx="3">
                    <c:v>12138832.552559998</c:v>
                  </c:pt>
                  <c:pt idx="4">
                    <c:v>11993929.69626</c:v>
                  </c:pt>
                </c:numCache>
              </c:numRef>
            </c:minus>
            <c:spPr>
              <a:noFill/>
              <a:ln w="9525" cap="flat" cmpd="sng" algn="ctr">
                <a:solidFill>
                  <a:schemeClr val="tx1">
                    <a:lumMod val="65000"/>
                    <a:lumOff val="35000"/>
                  </a:schemeClr>
                </a:solidFill>
                <a:round/>
              </a:ln>
              <a:effectLst/>
            </c:spPr>
          </c:errBars>
          <c:cat>
            <c:numRef>
              <c:f>Vermont!$A$6:$A$10</c:f>
              <c:numCache>
                <c:formatCode>General</c:formatCode>
                <c:ptCount val="5"/>
                <c:pt idx="0">
                  <c:v>2005</c:v>
                </c:pt>
                <c:pt idx="1">
                  <c:v>2006</c:v>
                </c:pt>
                <c:pt idx="2">
                  <c:v>2007</c:v>
                </c:pt>
                <c:pt idx="3">
                  <c:v>2008</c:v>
                </c:pt>
                <c:pt idx="4">
                  <c:v>2009</c:v>
                </c:pt>
              </c:numCache>
            </c:numRef>
          </c:cat>
          <c:val>
            <c:numRef>
              <c:f>Vermont!$B$6:$B$10</c:f>
              <c:numCache>
                <c:formatCode>#,##0</c:formatCode>
                <c:ptCount val="5"/>
                <c:pt idx="0">
                  <c:v>468493081</c:v>
                </c:pt>
                <c:pt idx="1">
                  <c:v>467776628</c:v>
                </c:pt>
                <c:pt idx="2">
                  <c:v>473543685</c:v>
                </c:pt>
                <c:pt idx="3">
                  <c:v>473802988</c:v>
                </c:pt>
                <c:pt idx="4">
                  <c:v>477085509</c:v>
                </c:pt>
              </c:numCache>
            </c:numRef>
          </c:val>
          <c:extLst>
            <c:ext xmlns:c16="http://schemas.microsoft.com/office/drawing/2014/chart" uri="{C3380CC4-5D6E-409C-BE32-E72D297353CC}">
              <c16:uniqueId val="{00000001-1542-4CDB-8883-40AE6D0E220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VT-02: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Vermont!$K$6:$K$10</c:f>
                <c:numCache>
                  <c:formatCode>General</c:formatCode>
                  <c:ptCount val="5"/>
                  <c:pt idx="0">
                    <c:v>21481279.898400001</c:v>
                  </c:pt>
                  <c:pt idx="1">
                    <c:v>15623422.693200001</c:v>
                  </c:pt>
                  <c:pt idx="2">
                    <c:v>11265027.408960002</c:v>
                  </c:pt>
                  <c:pt idx="3">
                    <c:v>11331320.396200001</c:v>
                  </c:pt>
                  <c:pt idx="4">
                    <c:v>10860792.2576</c:v>
                  </c:pt>
                </c:numCache>
              </c:numRef>
            </c:plus>
            <c:minus>
              <c:numRef>
                <c:f>Vermont!$K$6:$K$10</c:f>
                <c:numCache>
                  <c:formatCode>General</c:formatCode>
                  <c:ptCount val="5"/>
                  <c:pt idx="0">
                    <c:v>21481279.898400001</c:v>
                  </c:pt>
                  <c:pt idx="1">
                    <c:v>15623422.693200001</c:v>
                  </c:pt>
                  <c:pt idx="2">
                    <c:v>11265027.408960002</c:v>
                  </c:pt>
                  <c:pt idx="3">
                    <c:v>11331320.396200001</c:v>
                  </c:pt>
                  <c:pt idx="4">
                    <c:v>10860792.2576</c:v>
                  </c:pt>
                </c:numCache>
              </c:numRef>
            </c:minus>
            <c:spPr>
              <a:noFill/>
              <a:ln w="9525" cap="flat" cmpd="sng" algn="ctr">
                <a:solidFill>
                  <a:schemeClr val="tx1">
                    <a:lumMod val="65000"/>
                    <a:lumOff val="35000"/>
                  </a:schemeClr>
                </a:solidFill>
                <a:round/>
              </a:ln>
              <a:effectLst/>
            </c:spPr>
          </c:errBars>
          <c:cat>
            <c:numRef>
              <c:f>Vermont!$A$6:$A$10</c:f>
              <c:numCache>
                <c:formatCode>General</c:formatCode>
                <c:ptCount val="5"/>
                <c:pt idx="0">
                  <c:v>2005</c:v>
                </c:pt>
                <c:pt idx="1">
                  <c:v>2006</c:v>
                </c:pt>
                <c:pt idx="2">
                  <c:v>2007</c:v>
                </c:pt>
                <c:pt idx="3">
                  <c:v>2008</c:v>
                </c:pt>
                <c:pt idx="4">
                  <c:v>2009</c:v>
                </c:pt>
              </c:numCache>
            </c:numRef>
          </c:cat>
          <c:val>
            <c:numRef>
              <c:f>Vermont!$F$6:$F$10</c:f>
              <c:numCache>
                <c:formatCode>#,##0</c:formatCode>
                <c:ptCount val="5"/>
                <c:pt idx="0">
                  <c:v>396479880</c:v>
                </c:pt>
                <c:pt idx="1">
                  <c:v>399985220</c:v>
                </c:pt>
                <c:pt idx="2">
                  <c:v>394157712</c:v>
                </c:pt>
                <c:pt idx="3">
                  <c:v>394819526</c:v>
                </c:pt>
                <c:pt idx="4">
                  <c:v>399293833</c:v>
                </c:pt>
              </c:numCache>
            </c:numRef>
          </c:val>
          <c:extLst>
            <c:ext xmlns:c16="http://schemas.microsoft.com/office/drawing/2014/chart" uri="{C3380CC4-5D6E-409C-BE32-E72D297353CC}">
              <c16:uniqueId val="{00000001-452D-4177-B0E3-B6377984256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VT-06: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Vermont!$G$11:$G$25</c:f>
                <c:numCache>
                  <c:formatCode>General</c:formatCode>
                  <c:ptCount val="15"/>
                  <c:pt idx="0">
                    <c:v>12087818.00976</c:v>
                  </c:pt>
                  <c:pt idx="1">
                    <c:v>12085043.204499997</c:v>
                  </c:pt>
                  <c:pt idx="2">
                    <c:v>12139518.155400001</c:v>
                  </c:pt>
                  <c:pt idx="3">
                    <c:v>11813563.050000001</c:v>
                  </c:pt>
                  <c:pt idx="4">
                    <c:v>11780596.738240002</c:v>
                  </c:pt>
                  <c:pt idx="5">
                    <c:v>11716744.342340002</c:v>
                  </c:pt>
                  <c:pt idx="6">
                    <c:v>11763634.0976</c:v>
                  </c:pt>
                  <c:pt idx="7">
                    <c:v>11890418.966400001</c:v>
                  </c:pt>
                  <c:pt idx="8">
                    <c:v>11994245.57872</c:v>
                  </c:pt>
                  <c:pt idx="9">
                    <c:v>12703274.443200001</c:v>
                  </c:pt>
                  <c:pt idx="10">
                    <c:v>12732086.858899999</c:v>
                  </c:pt>
                  <c:pt idx="11">
                    <c:v>12825243.05652</c:v>
                  </c:pt>
                  <c:pt idx="12">
                    <c:v>12200715.487759998</c:v>
                  </c:pt>
                  <c:pt idx="13">
                    <c:v>12226352.74212</c:v>
                  </c:pt>
                  <c:pt idx="14">
                    <c:v>12512510.8224</c:v>
                  </c:pt>
                </c:numCache>
              </c:numRef>
            </c:plus>
            <c:minus>
              <c:numRef>
                <c:f>Vermont!$G$6:$G$25</c:f>
                <c:numCache>
                  <c:formatCode>General</c:formatCode>
                  <c:ptCount val="20"/>
                  <c:pt idx="0">
                    <c:v>19395613.553399999</c:v>
                  </c:pt>
                  <c:pt idx="1">
                    <c:v>13677788.60272</c:v>
                  </c:pt>
                  <c:pt idx="2">
                    <c:v>12217427.072999999</c:v>
                  </c:pt>
                  <c:pt idx="3">
                    <c:v>12138832.552559998</c:v>
                  </c:pt>
                  <c:pt idx="4">
                    <c:v>11993929.69626</c:v>
                  </c:pt>
                  <c:pt idx="5">
                    <c:v>12087818.00976</c:v>
                  </c:pt>
                  <c:pt idx="6">
                    <c:v>12085043.204499997</c:v>
                  </c:pt>
                  <c:pt idx="7">
                    <c:v>12139518.155400001</c:v>
                  </c:pt>
                  <c:pt idx="8">
                    <c:v>11813563.050000001</c:v>
                  </c:pt>
                  <c:pt idx="9">
                    <c:v>11780596.738240002</c:v>
                  </c:pt>
                  <c:pt idx="10">
                    <c:v>11716744.342340002</c:v>
                  </c:pt>
                  <c:pt idx="11">
                    <c:v>11763634.0976</c:v>
                  </c:pt>
                  <c:pt idx="12">
                    <c:v>11890418.966400001</c:v>
                  </c:pt>
                  <c:pt idx="13">
                    <c:v>11994245.57872</c:v>
                  </c:pt>
                  <c:pt idx="14">
                    <c:v>12703274.443200001</c:v>
                  </c:pt>
                  <c:pt idx="15">
                    <c:v>12732086.858899999</c:v>
                  </c:pt>
                  <c:pt idx="16">
                    <c:v>12825243.05652</c:v>
                  </c:pt>
                  <c:pt idx="17">
                    <c:v>12200715.487759998</c:v>
                  </c:pt>
                  <c:pt idx="18">
                    <c:v>12226352.74212</c:v>
                  </c:pt>
                  <c:pt idx="19">
                    <c:v>12512510.8224</c:v>
                  </c:pt>
                </c:numCache>
              </c:numRef>
            </c:minus>
            <c:spPr>
              <a:noFill/>
              <a:ln w="9525" cap="flat" cmpd="sng" algn="ctr">
                <a:solidFill>
                  <a:schemeClr val="tx1">
                    <a:lumMod val="65000"/>
                    <a:lumOff val="35000"/>
                  </a:schemeClr>
                </a:solidFill>
                <a:round/>
              </a:ln>
              <a:effectLst/>
            </c:spPr>
          </c:errBars>
          <c:cat>
            <c:numRef>
              <c:f>Vermont!$A$11:$A$25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Vermont!$B$11:$B$25</c:f>
              <c:numCache>
                <c:formatCode>#,##0</c:formatCode>
                <c:ptCount val="15"/>
                <c:pt idx="0">
                  <c:v>475150079</c:v>
                </c:pt>
                <c:pt idx="1">
                  <c:v>476915675</c:v>
                </c:pt>
                <c:pt idx="2">
                  <c:v>479443845</c:v>
                </c:pt>
                <c:pt idx="3">
                  <c:v>472542522</c:v>
                </c:pt>
                <c:pt idx="4">
                  <c:v>473877584</c:v>
                </c:pt>
                <c:pt idx="5">
                  <c:v>475903507</c:v>
                </c:pt>
                <c:pt idx="6">
                  <c:v>477420215</c:v>
                </c:pt>
                <c:pt idx="7">
                  <c:v>476378965</c:v>
                </c:pt>
                <c:pt idx="8">
                  <c:v>475207828</c:v>
                </c:pt>
                <c:pt idx="9">
                  <c:v>481184638</c:v>
                </c:pt>
                <c:pt idx="10">
                  <c:v>482641655</c:v>
                </c:pt>
                <c:pt idx="11">
                  <c:v>485436906</c:v>
                </c:pt>
                <c:pt idx="12">
                  <c:v>484539932</c:v>
                </c:pt>
                <c:pt idx="13">
                  <c:v>486330658</c:v>
                </c:pt>
                <c:pt idx="14">
                  <c:v>488769954</c:v>
                </c:pt>
              </c:numCache>
            </c:numRef>
          </c:val>
          <c:extLst>
            <c:ext xmlns:c16="http://schemas.microsoft.com/office/drawing/2014/chart" uri="{C3380CC4-5D6E-409C-BE32-E72D297353CC}">
              <c16:uniqueId val="{00000001-41E2-4659-B22D-4A5A633BF99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VT-07: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Vermont!$K$11:$K$25</c:f>
                <c:numCache>
                  <c:formatCode>General</c:formatCode>
                  <c:ptCount val="15"/>
                  <c:pt idx="0">
                    <c:v>10951451.116560001</c:v>
                  </c:pt>
                  <c:pt idx="1">
                    <c:v>10956672.01368</c:v>
                  </c:pt>
                  <c:pt idx="2">
                    <c:v>10873739.163840001</c:v>
                  </c:pt>
                  <c:pt idx="3">
                    <c:v>10597643.5436</c:v>
                  </c:pt>
                  <c:pt idx="4">
                    <c:v>10685232.74832</c:v>
                  </c:pt>
                  <c:pt idx="5">
                    <c:v>10733518.634160001</c:v>
                  </c:pt>
                  <c:pt idx="6">
                    <c:v>10949887.386559999</c:v>
                  </c:pt>
                  <c:pt idx="7">
                    <c:v>11074419.89924</c:v>
                  </c:pt>
                  <c:pt idx="8">
                    <c:v>11290652.223480001</c:v>
                  </c:pt>
                  <c:pt idx="9">
                    <c:v>11954285.07006</c:v>
                  </c:pt>
                  <c:pt idx="10">
                    <c:v>12037995.46968</c:v>
                  </c:pt>
                  <c:pt idx="11">
                    <c:v>12137722.775039999</c:v>
                  </c:pt>
                  <c:pt idx="12">
                    <c:v>11422974.744520001</c:v>
                  </c:pt>
                  <c:pt idx="13">
                    <c:v>11561142.406719999</c:v>
                  </c:pt>
                  <c:pt idx="14">
                    <c:v>11894167.503380001</c:v>
                  </c:pt>
                </c:numCache>
              </c:numRef>
            </c:plus>
            <c:minus>
              <c:numRef>
                <c:f>Vermont!$K$11:$K$25</c:f>
                <c:numCache>
                  <c:formatCode>General</c:formatCode>
                  <c:ptCount val="15"/>
                  <c:pt idx="0">
                    <c:v>10951451.116560001</c:v>
                  </c:pt>
                  <c:pt idx="1">
                    <c:v>10956672.01368</c:v>
                  </c:pt>
                  <c:pt idx="2">
                    <c:v>10873739.163840001</c:v>
                  </c:pt>
                  <c:pt idx="3">
                    <c:v>10597643.5436</c:v>
                  </c:pt>
                  <c:pt idx="4">
                    <c:v>10685232.74832</c:v>
                  </c:pt>
                  <c:pt idx="5">
                    <c:v>10733518.634160001</c:v>
                  </c:pt>
                  <c:pt idx="6">
                    <c:v>10949887.386559999</c:v>
                  </c:pt>
                  <c:pt idx="7">
                    <c:v>11074419.89924</c:v>
                  </c:pt>
                  <c:pt idx="8">
                    <c:v>11290652.223480001</c:v>
                  </c:pt>
                  <c:pt idx="9">
                    <c:v>11954285.07006</c:v>
                  </c:pt>
                  <c:pt idx="10">
                    <c:v>12037995.46968</c:v>
                  </c:pt>
                  <c:pt idx="11">
                    <c:v>12137722.775039999</c:v>
                  </c:pt>
                  <c:pt idx="12">
                    <c:v>11422974.744520001</c:v>
                  </c:pt>
                  <c:pt idx="13">
                    <c:v>11561142.406719999</c:v>
                  </c:pt>
                  <c:pt idx="14">
                    <c:v>11894167.503380001</c:v>
                  </c:pt>
                </c:numCache>
              </c:numRef>
            </c:minus>
            <c:spPr>
              <a:noFill/>
              <a:ln w="9525" cap="flat" cmpd="sng" algn="ctr">
                <a:solidFill>
                  <a:schemeClr val="tx1">
                    <a:lumMod val="65000"/>
                    <a:lumOff val="35000"/>
                  </a:schemeClr>
                </a:solidFill>
                <a:round/>
              </a:ln>
              <a:effectLst/>
            </c:spPr>
          </c:errBars>
          <c:cat>
            <c:numRef>
              <c:f>Vermont!$A$11:$A$25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Vermont!$F$11:$F$25</c:f>
              <c:numCache>
                <c:formatCode>#,##0</c:formatCode>
                <c:ptCount val="15"/>
                <c:pt idx="0">
                  <c:v>398524422</c:v>
                </c:pt>
                <c:pt idx="1">
                  <c:v>400170636</c:v>
                </c:pt>
                <c:pt idx="2">
                  <c:v>403328604</c:v>
                </c:pt>
                <c:pt idx="3">
                  <c:v>393964444</c:v>
                </c:pt>
                <c:pt idx="4">
                  <c:v>395163933</c:v>
                </c:pt>
                <c:pt idx="5">
                  <c:v>395195826</c:v>
                </c:pt>
                <c:pt idx="6">
                  <c:v>396160904</c:v>
                </c:pt>
                <c:pt idx="7">
                  <c:v>394950781</c:v>
                </c:pt>
                <c:pt idx="8">
                  <c:v>389601526</c:v>
                </c:pt>
                <c:pt idx="9">
                  <c:v>398741997</c:v>
                </c:pt>
                <c:pt idx="10">
                  <c:v>398873276</c:v>
                </c:pt>
                <c:pt idx="11">
                  <c:v>400320672</c:v>
                </c:pt>
                <c:pt idx="12">
                  <c:v>405357514</c:v>
                </c:pt>
                <c:pt idx="13">
                  <c:v>405938989</c:v>
                </c:pt>
                <c:pt idx="14">
                  <c:v>407613691</c:v>
                </c:pt>
              </c:numCache>
            </c:numRef>
          </c:val>
          <c:extLst>
            <c:ext xmlns:c16="http://schemas.microsoft.com/office/drawing/2014/chart" uri="{C3380CC4-5D6E-409C-BE32-E72D297353CC}">
              <c16:uniqueId val="{00000001-1343-4FA8-8107-BD034F0C341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VT-03: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Vermont!$H$6:$H$10</c:f>
                <c:numCache>
                  <c:formatCode>General</c:formatCode>
                  <c:ptCount val="5"/>
                  <c:pt idx="0">
                    <c:v>7611944.9632799998</c:v>
                  </c:pt>
                  <c:pt idx="1">
                    <c:v>4819240.32766</c:v>
                  </c:pt>
                  <c:pt idx="2">
                    <c:v>4856934.0515599996</c:v>
                  </c:pt>
                  <c:pt idx="3">
                    <c:v>4959741.8986200001</c:v>
                  </c:pt>
                  <c:pt idx="4">
                    <c:v>4836900.5495999996</c:v>
                  </c:pt>
                </c:numCache>
              </c:numRef>
            </c:plus>
            <c:minus>
              <c:numRef>
                <c:f>Vermont!$H$6:$H$10</c:f>
                <c:numCache>
                  <c:formatCode>General</c:formatCode>
                  <c:ptCount val="5"/>
                  <c:pt idx="0">
                    <c:v>7611944.9632799998</c:v>
                  </c:pt>
                  <c:pt idx="1">
                    <c:v>4819240.32766</c:v>
                  </c:pt>
                  <c:pt idx="2">
                    <c:v>4856934.0515599996</c:v>
                  </c:pt>
                  <c:pt idx="3">
                    <c:v>4959741.8986200001</c:v>
                  </c:pt>
                  <c:pt idx="4">
                    <c:v>4836900.5495999996</c:v>
                  </c:pt>
                </c:numCache>
              </c:numRef>
            </c:minus>
            <c:spPr>
              <a:noFill/>
              <a:ln w="9525" cap="flat" cmpd="sng" algn="ctr">
                <a:solidFill>
                  <a:schemeClr val="tx1">
                    <a:lumMod val="65000"/>
                    <a:lumOff val="35000"/>
                  </a:schemeClr>
                </a:solidFill>
                <a:round/>
              </a:ln>
              <a:effectLst/>
            </c:spPr>
          </c:errBars>
          <c:cat>
            <c:numRef>
              <c:f>Vermont!$A$6:$A$10</c:f>
              <c:numCache>
                <c:formatCode>General</c:formatCode>
                <c:ptCount val="5"/>
                <c:pt idx="0">
                  <c:v>2005</c:v>
                </c:pt>
                <c:pt idx="1">
                  <c:v>2006</c:v>
                </c:pt>
                <c:pt idx="2">
                  <c:v>2007</c:v>
                </c:pt>
                <c:pt idx="3">
                  <c:v>2008</c:v>
                </c:pt>
                <c:pt idx="4">
                  <c:v>2009</c:v>
                </c:pt>
              </c:numCache>
            </c:numRef>
          </c:cat>
          <c:val>
            <c:numRef>
              <c:f>Vermont!$C$6:$C$10</c:f>
              <c:numCache>
                <c:formatCode>#,##0</c:formatCode>
                <c:ptCount val="5"/>
                <c:pt idx="0">
                  <c:v>36309602</c:v>
                </c:pt>
                <c:pt idx="1">
                  <c:v>36570347</c:v>
                </c:pt>
                <c:pt idx="2">
                  <c:v>37349539</c:v>
                </c:pt>
                <c:pt idx="3">
                  <c:v>36689909</c:v>
                </c:pt>
                <c:pt idx="4">
                  <c:v>35218440</c:v>
                </c:pt>
              </c:numCache>
            </c:numRef>
          </c:val>
          <c:extLst>
            <c:ext xmlns:c16="http://schemas.microsoft.com/office/drawing/2014/chart" uri="{C3380CC4-5D6E-409C-BE32-E72D297353CC}">
              <c16:uniqueId val="{00000001-E2AE-4B77-A13E-79048EF5D28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VT-08: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Vermont!$H$11:$H$25</c:f>
                <c:numCache>
                  <c:formatCode>General</c:formatCode>
                  <c:ptCount val="15"/>
                  <c:pt idx="0">
                    <c:v>5324610.3796800002</c:v>
                  </c:pt>
                  <c:pt idx="1">
                    <c:v>5471490.078139999</c:v>
                  </c:pt>
                  <c:pt idx="2">
                    <c:v>5261986.18224</c:v>
                  </c:pt>
                  <c:pt idx="3">
                    <c:v>5261250.176</c:v>
                  </c:pt>
                  <c:pt idx="4">
                    <c:v>5266792.1107200002</c:v>
                  </c:pt>
                  <c:pt idx="5">
                    <c:v>5547375.3538800003</c:v>
                  </c:pt>
                  <c:pt idx="6">
                    <c:v>5471289.4963199999</c:v>
                  </c:pt>
                  <c:pt idx="7">
                    <c:v>5484486.8645000001</c:v>
                  </c:pt>
                  <c:pt idx="8">
                    <c:v>5601253.1337000001</c:v>
                  </c:pt>
                  <c:pt idx="9">
                    <c:v>3636201.9769200003</c:v>
                  </c:pt>
                  <c:pt idx="10">
                    <c:v>3685284.8514</c:v>
                  </c:pt>
                  <c:pt idx="11">
                    <c:v>3710702.7095999997</c:v>
                  </c:pt>
                  <c:pt idx="12">
                    <c:v>3441476.3551200004</c:v>
                  </c:pt>
                  <c:pt idx="13">
                    <c:v>3449279.1600799994</c:v>
                  </c:pt>
                  <c:pt idx="14">
                    <c:v>3460356.7376000001</c:v>
                  </c:pt>
                </c:numCache>
              </c:numRef>
            </c:plus>
            <c:minus>
              <c:numRef>
                <c:f>Vermont!$H$11:$H$25</c:f>
                <c:numCache>
                  <c:formatCode>General</c:formatCode>
                  <c:ptCount val="15"/>
                  <c:pt idx="0">
                    <c:v>5324610.3796800002</c:v>
                  </c:pt>
                  <c:pt idx="1">
                    <c:v>5471490.078139999</c:v>
                  </c:pt>
                  <c:pt idx="2">
                    <c:v>5261986.18224</c:v>
                  </c:pt>
                  <c:pt idx="3">
                    <c:v>5261250.176</c:v>
                  </c:pt>
                  <c:pt idx="4">
                    <c:v>5266792.1107200002</c:v>
                  </c:pt>
                  <c:pt idx="5">
                    <c:v>5547375.3538800003</c:v>
                  </c:pt>
                  <c:pt idx="6">
                    <c:v>5471289.4963199999</c:v>
                  </c:pt>
                  <c:pt idx="7">
                    <c:v>5484486.8645000001</c:v>
                  </c:pt>
                  <c:pt idx="8">
                    <c:v>5601253.1337000001</c:v>
                  </c:pt>
                  <c:pt idx="9">
                    <c:v>3636201.9769200003</c:v>
                  </c:pt>
                  <c:pt idx="10">
                    <c:v>3685284.8514</c:v>
                  </c:pt>
                  <c:pt idx="11">
                    <c:v>3710702.7095999997</c:v>
                  </c:pt>
                  <c:pt idx="12">
                    <c:v>3441476.3551200004</c:v>
                  </c:pt>
                  <c:pt idx="13">
                    <c:v>3449279.1600799994</c:v>
                  </c:pt>
                  <c:pt idx="14">
                    <c:v>3460356.7376000001</c:v>
                  </c:pt>
                </c:numCache>
              </c:numRef>
            </c:minus>
            <c:spPr>
              <a:noFill/>
              <a:ln w="9525" cap="flat" cmpd="sng" algn="ctr">
                <a:solidFill>
                  <a:schemeClr val="tx1">
                    <a:lumMod val="65000"/>
                    <a:lumOff val="35000"/>
                  </a:schemeClr>
                </a:solidFill>
                <a:round/>
              </a:ln>
              <a:effectLst/>
            </c:spPr>
          </c:errBars>
          <c:cat>
            <c:numRef>
              <c:f>Vermont!$A$11:$A$25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Vermont!$C$11:$C$25</c:f>
              <c:numCache>
                <c:formatCode>#,##0</c:formatCode>
                <c:ptCount val="15"/>
                <c:pt idx="0">
                  <c:v>33312127</c:v>
                </c:pt>
                <c:pt idx="1">
                  <c:v>33571543</c:v>
                </c:pt>
                <c:pt idx="2">
                  <c:v>34311334</c:v>
                </c:pt>
                <c:pt idx="3">
                  <c:v>36134960</c:v>
                </c:pt>
                <c:pt idx="4">
                  <c:v>36559712</c:v>
                </c:pt>
                <c:pt idx="5">
                  <c:v>39016566</c:v>
                </c:pt>
                <c:pt idx="6">
                  <c:v>39215091</c:v>
                </c:pt>
                <c:pt idx="7">
                  <c:v>39371765</c:v>
                </c:pt>
                <c:pt idx="8">
                  <c:v>40026105</c:v>
                </c:pt>
                <c:pt idx="9">
                  <c:v>35214042</c:v>
                </c:pt>
                <c:pt idx="10">
                  <c:v>35367417</c:v>
                </c:pt>
                <c:pt idx="11">
                  <c:v>35928570</c:v>
                </c:pt>
                <c:pt idx="12">
                  <c:v>35102778</c:v>
                </c:pt>
                <c:pt idx="13">
                  <c:v>35211098</c:v>
                </c:pt>
                <c:pt idx="14">
                  <c:v>35498120</c:v>
                </c:pt>
              </c:numCache>
            </c:numRef>
          </c:val>
          <c:extLst>
            <c:ext xmlns:c16="http://schemas.microsoft.com/office/drawing/2014/chart" uri="{C3380CC4-5D6E-409C-BE32-E72D297353CC}">
              <c16:uniqueId val="{00000001-8BDE-4CCF-B3AD-FC25C3EDA05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VT-04: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Vermont!$I$6:$I$10</c:f>
                <c:numCache>
                  <c:formatCode>General</c:formatCode>
                  <c:ptCount val="5"/>
                  <c:pt idx="0">
                    <c:v>3035684.5725800004</c:v>
                  </c:pt>
                  <c:pt idx="1">
                    <c:v>2385499.2032999997</c:v>
                  </c:pt>
                  <c:pt idx="2">
                    <c:v>2363422.8466599998</c:v>
                  </c:pt>
                  <c:pt idx="3">
                    <c:v>1460485.1880000001</c:v>
                  </c:pt>
                  <c:pt idx="4">
                    <c:v>1903284.1740599999</c:v>
                  </c:pt>
                </c:numCache>
              </c:numRef>
            </c:plus>
            <c:minus>
              <c:numRef>
                <c:f>Vermont!$I$6:$I$10</c:f>
                <c:numCache>
                  <c:formatCode>General</c:formatCode>
                  <c:ptCount val="5"/>
                  <c:pt idx="0">
                    <c:v>3035684.5725800004</c:v>
                  </c:pt>
                  <c:pt idx="1">
                    <c:v>2385499.2032999997</c:v>
                  </c:pt>
                  <c:pt idx="2">
                    <c:v>2363422.8466599998</c:v>
                  </c:pt>
                  <c:pt idx="3">
                    <c:v>1460485.1880000001</c:v>
                  </c:pt>
                  <c:pt idx="4">
                    <c:v>1903284.1740599999</c:v>
                  </c:pt>
                </c:numCache>
              </c:numRef>
            </c:minus>
            <c:spPr>
              <a:noFill/>
              <a:ln w="9525" cap="flat" cmpd="sng" algn="ctr">
                <a:solidFill>
                  <a:schemeClr val="tx1">
                    <a:lumMod val="65000"/>
                    <a:lumOff val="35000"/>
                  </a:schemeClr>
                </a:solidFill>
                <a:round/>
              </a:ln>
              <a:effectLst/>
            </c:spPr>
          </c:errBars>
          <c:cat>
            <c:numRef>
              <c:f>Vermont!$A$6:$A$10</c:f>
              <c:numCache>
                <c:formatCode>General</c:formatCode>
                <c:ptCount val="5"/>
                <c:pt idx="0">
                  <c:v>2005</c:v>
                </c:pt>
                <c:pt idx="1">
                  <c:v>2006</c:v>
                </c:pt>
                <c:pt idx="2">
                  <c:v>2007</c:v>
                </c:pt>
                <c:pt idx="3">
                  <c:v>2008</c:v>
                </c:pt>
                <c:pt idx="4">
                  <c:v>2009</c:v>
                </c:pt>
              </c:numCache>
            </c:numRef>
          </c:cat>
          <c:val>
            <c:numRef>
              <c:f>Vermont!$D$6:$D$10</c:f>
              <c:numCache>
                <c:formatCode>#,##0</c:formatCode>
                <c:ptCount val="5"/>
                <c:pt idx="0">
                  <c:v>1638307</c:v>
                </c:pt>
                <c:pt idx="1">
                  <c:v>1487015</c:v>
                </c:pt>
                <c:pt idx="2">
                  <c:v>2142839</c:v>
                </c:pt>
                <c:pt idx="3">
                  <c:v>1232685</c:v>
                </c:pt>
                <c:pt idx="4">
                  <c:v>1548821</c:v>
                </c:pt>
              </c:numCache>
            </c:numRef>
          </c:val>
          <c:extLst>
            <c:ext xmlns:c16="http://schemas.microsoft.com/office/drawing/2014/chart" uri="{C3380CC4-5D6E-409C-BE32-E72D297353CC}">
              <c16:uniqueId val="{00000001-C4E1-40D2-9EB5-63E31849FB8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Colorado!$G$6:$G$10</c:f>
                <c:numCache>
                  <c:formatCode>General</c:formatCode>
                  <c:ptCount val="5"/>
                  <c:pt idx="0">
                    <c:v>51220946.959300004</c:v>
                  </c:pt>
                  <c:pt idx="1">
                    <c:v>45333575.676040001</c:v>
                  </c:pt>
                  <c:pt idx="2">
                    <c:v>40792051.895920001</c:v>
                  </c:pt>
                  <c:pt idx="3">
                    <c:v>38107615.772720002</c:v>
                  </c:pt>
                  <c:pt idx="4">
                    <c:v>35455721.7535</c:v>
                  </c:pt>
                </c:numCache>
              </c:numRef>
            </c:plus>
            <c:minus>
              <c:numRef>
                <c:f>Colorado!$G$6:$G$10</c:f>
                <c:numCache>
                  <c:formatCode>General</c:formatCode>
                  <c:ptCount val="5"/>
                  <c:pt idx="0">
                    <c:v>51220946.959300004</c:v>
                  </c:pt>
                  <c:pt idx="1">
                    <c:v>45333575.676040001</c:v>
                  </c:pt>
                  <c:pt idx="2">
                    <c:v>40792051.895920001</c:v>
                  </c:pt>
                  <c:pt idx="3">
                    <c:v>38107615.772720002</c:v>
                  </c:pt>
                  <c:pt idx="4">
                    <c:v>35455721.7535</c:v>
                  </c:pt>
                </c:numCache>
              </c:numRef>
            </c:minus>
            <c:spPr>
              <a:noFill/>
              <a:ln w="9525" cap="flat" cmpd="sng" algn="ctr">
                <a:solidFill>
                  <a:schemeClr val="tx1">
                    <a:lumMod val="65000"/>
                    <a:lumOff val="35000"/>
                  </a:schemeClr>
                </a:solidFill>
                <a:round/>
              </a:ln>
              <a:effectLst/>
            </c:spPr>
          </c:errBars>
          <c:cat>
            <c:numRef>
              <c:f>Colorado!$A$6:$A$10</c:f>
              <c:numCache>
                <c:formatCode>General</c:formatCode>
                <c:ptCount val="5"/>
                <c:pt idx="0">
                  <c:v>2005</c:v>
                </c:pt>
                <c:pt idx="1">
                  <c:v>2006</c:v>
                </c:pt>
                <c:pt idx="2">
                  <c:v>2007</c:v>
                </c:pt>
                <c:pt idx="3">
                  <c:v>2008</c:v>
                </c:pt>
                <c:pt idx="4">
                  <c:v>2009</c:v>
                </c:pt>
              </c:numCache>
            </c:numRef>
          </c:cat>
          <c:val>
            <c:numRef>
              <c:f>Colorado!$B$6:$B$10</c:f>
              <c:numCache>
                <c:formatCode>#,##0</c:formatCode>
                <c:ptCount val="5"/>
                <c:pt idx="0">
                  <c:v>1282447345</c:v>
                </c:pt>
                <c:pt idx="1">
                  <c:v>1269137057</c:v>
                </c:pt>
                <c:pt idx="2">
                  <c:v>1279549934</c:v>
                </c:pt>
                <c:pt idx="3">
                  <c:v>1289161562</c:v>
                </c:pt>
                <c:pt idx="4">
                  <c:v>1279989955</c:v>
                </c:pt>
              </c:numCache>
            </c:numRef>
          </c:val>
          <c:extLst>
            <c:ext xmlns:c16="http://schemas.microsoft.com/office/drawing/2014/chart" uri="{C3380CC4-5D6E-409C-BE32-E72D297353CC}">
              <c16:uniqueId val="{00000001-F8A6-4ED1-87FE-9DA1DF8CDAE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VT-09: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Vermont!$I$11:$I$25</c:f>
                <c:numCache>
                  <c:formatCode>General</c:formatCode>
                  <c:ptCount val="15"/>
                  <c:pt idx="0">
                    <c:v>1910307.3174399999</c:v>
                  </c:pt>
                  <c:pt idx="1">
                    <c:v>1971419.4414599999</c:v>
                  </c:pt>
                  <c:pt idx="2">
                    <c:v>1933206.1749</c:v>
                  </c:pt>
                  <c:pt idx="3">
                    <c:v>1985708.44224</c:v>
                  </c:pt>
                  <c:pt idx="4">
                    <c:v>1933093.2415200002</c:v>
                  </c:pt>
                  <c:pt idx="5">
                    <c:v>1934368.61632</c:v>
                  </c:pt>
                  <c:pt idx="6">
                    <c:v>1885907.9725200001</c:v>
                  </c:pt>
                  <c:pt idx="7">
                    <c:v>1884829.6767999998</c:v>
                  </c:pt>
                  <c:pt idx="8">
                    <c:v>1891879.2064799999</c:v>
                  </c:pt>
                  <c:pt idx="9">
                    <c:v>1862336.3202200001</c:v>
                  </c:pt>
                  <c:pt idx="10">
                    <c:v>1865183.9297200001</c:v>
                  </c:pt>
                  <c:pt idx="11">
                    <c:v>1867273.1616</c:v>
                  </c:pt>
                  <c:pt idx="12">
                    <c:v>1732244.0575999999</c:v>
                  </c:pt>
                  <c:pt idx="13">
                    <c:v>1728738.5931200001</c:v>
                  </c:pt>
                  <c:pt idx="14">
                    <c:v>1689003.2309400002</c:v>
                  </c:pt>
                </c:numCache>
              </c:numRef>
            </c:plus>
            <c:minus>
              <c:numRef>
                <c:f>Vermont!$I$11:$I$25</c:f>
                <c:numCache>
                  <c:formatCode>General</c:formatCode>
                  <c:ptCount val="15"/>
                  <c:pt idx="0">
                    <c:v>1910307.3174399999</c:v>
                  </c:pt>
                  <c:pt idx="1">
                    <c:v>1971419.4414599999</c:v>
                  </c:pt>
                  <c:pt idx="2">
                    <c:v>1933206.1749</c:v>
                  </c:pt>
                  <c:pt idx="3">
                    <c:v>1985708.44224</c:v>
                  </c:pt>
                  <c:pt idx="4">
                    <c:v>1933093.2415200002</c:v>
                  </c:pt>
                  <c:pt idx="5">
                    <c:v>1934368.61632</c:v>
                  </c:pt>
                  <c:pt idx="6">
                    <c:v>1885907.9725200001</c:v>
                  </c:pt>
                  <c:pt idx="7">
                    <c:v>1884829.6767999998</c:v>
                  </c:pt>
                  <c:pt idx="8">
                    <c:v>1891879.2064799999</c:v>
                  </c:pt>
                  <c:pt idx="9">
                    <c:v>1862336.3202200001</c:v>
                  </c:pt>
                  <c:pt idx="10">
                    <c:v>1865183.9297200001</c:v>
                  </c:pt>
                  <c:pt idx="11">
                    <c:v>1867273.1616</c:v>
                  </c:pt>
                  <c:pt idx="12">
                    <c:v>1732244.0575999999</c:v>
                  </c:pt>
                  <c:pt idx="13">
                    <c:v>1728738.5931200001</c:v>
                  </c:pt>
                  <c:pt idx="14">
                    <c:v>1689003.2309400002</c:v>
                  </c:pt>
                </c:numCache>
              </c:numRef>
            </c:minus>
            <c:spPr>
              <a:noFill/>
              <a:ln w="9525" cap="flat" cmpd="sng" algn="ctr">
                <a:solidFill>
                  <a:schemeClr val="tx1">
                    <a:lumMod val="65000"/>
                    <a:lumOff val="35000"/>
                  </a:schemeClr>
                </a:solidFill>
                <a:round/>
              </a:ln>
              <a:effectLst/>
            </c:spPr>
          </c:errBars>
          <c:cat>
            <c:numRef>
              <c:f>Vermont!$A$11:$A$25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Vermont!$D$11:$D$25</c:f>
              <c:numCache>
                <c:formatCode>#,##0</c:formatCode>
                <c:ptCount val="15"/>
                <c:pt idx="0">
                  <c:v>1562138</c:v>
                </c:pt>
                <c:pt idx="1">
                  <c:v>1610979</c:v>
                </c:pt>
                <c:pt idx="2">
                  <c:v>1580579</c:v>
                </c:pt>
                <c:pt idx="3">
                  <c:v>1629072</c:v>
                </c:pt>
                <c:pt idx="4">
                  <c:v>1588748</c:v>
                </c:pt>
                <c:pt idx="5">
                  <c:v>1592912</c:v>
                </c:pt>
                <c:pt idx="6">
                  <c:v>1547907</c:v>
                </c:pt>
                <c:pt idx="7">
                  <c:v>1545145</c:v>
                </c:pt>
                <c:pt idx="8">
                  <c:v>1549476</c:v>
                </c:pt>
                <c:pt idx="9">
                  <c:v>1532207</c:v>
                </c:pt>
                <c:pt idx="10">
                  <c:v>1537738</c:v>
                </c:pt>
                <c:pt idx="11">
                  <c:v>1542640</c:v>
                </c:pt>
                <c:pt idx="12">
                  <c:v>1440320</c:v>
                </c:pt>
                <c:pt idx="13">
                  <c:v>1442876</c:v>
                </c:pt>
                <c:pt idx="14">
                  <c:v>1411101</c:v>
                </c:pt>
              </c:numCache>
            </c:numRef>
          </c:val>
          <c:extLst>
            <c:ext xmlns:c16="http://schemas.microsoft.com/office/drawing/2014/chart" uri="{C3380CC4-5D6E-409C-BE32-E72D297353CC}">
              <c16:uniqueId val="{00000001-5BE0-4463-BDC0-2CB748EDB87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VT-05: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Vermont!$J$6:$J$10</c:f>
                <c:numCache>
                  <c:formatCode>General</c:formatCode>
                  <c:ptCount val="5"/>
                  <c:pt idx="0">
                    <c:v>13204388.48504</c:v>
                  </c:pt>
                  <c:pt idx="1">
                    <c:v>10027509.673039999</c:v>
                  </c:pt>
                  <c:pt idx="2">
                    <c:v>7034038.6704000011</c:v>
                  </c:pt>
                  <c:pt idx="3">
                    <c:v>7037011.5578400008</c:v>
                  </c:pt>
                  <c:pt idx="4">
                    <c:v>6669749.3906999994</c:v>
                  </c:pt>
                </c:numCache>
              </c:numRef>
            </c:plus>
            <c:minus>
              <c:numRef>
                <c:f>Vermont!$J$6:$J$10</c:f>
                <c:numCache>
                  <c:formatCode>General</c:formatCode>
                  <c:ptCount val="5"/>
                  <c:pt idx="0">
                    <c:v>13204388.48504</c:v>
                  </c:pt>
                  <c:pt idx="1">
                    <c:v>10027509.673039999</c:v>
                  </c:pt>
                  <c:pt idx="2">
                    <c:v>7034038.6704000011</c:v>
                  </c:pt>
                  <c:pt idx="3">
                    <c:v>7037011.5578400008</c:v>
                  </c:pt>
                  <c:pt idx="4">
                    <c:v>6669749.3906999994</c:v>
                  </c:pt>
                </c:numCache>
              </c:numRef>
            </c:minus>
            <c:spPr>
              <a:noFill/>
              <a:ln w="9525" cap="flat" cmpd="sng" algn="ctr">
                <a:solidFill>
                  <a:schemeClr val="tx1">
                    <a:lumMod val="65000"/>
                    <a:lumOff val="35000"/>
                  </a:schemeClr>
                </a:solidFill>
                <a:round/>
              </a:ln>
              <a:effectLst/>
            </c:spPr>
          </c:errBars>
          <c:cat>
            <c:numRef>
              <c:f>Vermont!$A$6:$A$10</c:f>
              <c:numCache>
                <c:formatCode>General</c:formatCode>
                <c:ptCount val="5"/>
                <c:pt idx="0">
                  <c:v>2005</c:v>
                </c:pt>
                <c:pt idx="1">
                  <c:v>2006</c:v>
                </c:pt>
                <c:pt idx="2">
                  <c:v>2007</c:v>
                </c:pt>
                <c:pt idx="3">
                  <c:v>2008</c:v>
                </c:pt>
                <c:pt idx="4">
                  <c:v>2009</c:v>
                </c:pt>
              </c:numCache>
            </c:numRef>
          </c:cat>
          <c:val>
            <c:numRef>
              <c:f>Vermont!$E$6:$E$10</c:f>
              <c:numCache>
                <c:formatCode>#,##0</c:formatCode>
                <c:ptCount val="5"/>
                <c:pt idx="0">
                  <c:v>34065292</c:v>
                </c:pt>
                <c:pt idx="1">
                  <c:v>29734046</c:v>
                </c:pt>
                <c:pt idx="2">
                  <c:v>39893595</c:v>
                </c:pt>
                <c:pt idx="3">
                  <c:v>41060868</c:v>
                </c:pt>
                <c:pt idx="4">
                  <c:v>41024415</c:v>
                </c:pt>
              </c:numCache>
            </c:numRef>
          </c:val>
          <c:extLst>
            <c:ext xmlns:c16="http://schemas.microsoft.com/office/drawing/2014/chart" uri="{C3380CC4-5D6E-409C-BE32-E72D297353CC}">
              <c16:uniqueId val="{00000001-2DD3-4AA3-B33A-48566198233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VT-10: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Vermont!$J$11:$J$25</c:f>
                <c:numCache>
                  <c:formatCode>General</c:formatCode>
                  <c:ptCount val="15"/>
                  <c:pt idx="0">
                    <c:v>6924050.8492799997</c:v>
                  </c:pt>
                  <c:pt idx="1">
                    <c:v>6751415.0990400007</c:v>
                  </c:pt>
                  <c:pt idx="2">
                    <c:v>6566056.0627200007</c:v>
                  </c:pt>
                  <c:pt idx="3">
                    <c:v>6606161.3236999996</c:v>
                  </c:pt>
                  <c:pt idx="4">
                    <c:v>6608881.0806400003</c:v>
                  </c:pt>
                  <c:pt idx="5">
                    <c:v>6625827.06372</c:v>
                  </c:pt>
                  <c:pt idx="6">
                    <c:v>6905431.2927600006</c:v>
                  </c:pt>
                  <c:pt idx="7">
                    <c:v>6885296.2989999996</c:v>
                  </c:pt>
                  <c:pt idx="8">
                    <c:v>7352249.7925800001</c:v>
                  </c:pt>
                  <c:pt idx="9">
                    <c:v>7465876.6883399999</c:v>
                  </c:pt>
                  <c:pt idx="10">
                    <c:v>7715561.19936</c:v>
                  </c:pt>
                  <c:pt idx="11">
                    <c:v>7853805.7561600003</c:v>
                  </c:pt>
                  <c:pt idx="12">
                    <c:v>6987731.9254800007</c:v>
                  </c:pt>
                  <c:pt idx="13">
                    <c:v>7112623.9609000003</c:v>
                  </c:pt>
                  <c:pt idx="14">
                    <c:v>7310496.4444599999</c:v>
                  </c:pt>
                </c:numCache>
              </c:numRef>
            </c:plus>
            <c:minus>
              <c:numRef>
                <c:f>Vermont!$J$11:$J$25</c:f>
                <c:numCache>
                  <c:formatCode>General</c:formatCode>
                  <c:ptCount val="15"/>
                  <c:pt idx="0">
                    <c:v>6924050.8492799997</c:v>
                  </c:pt>
                  <c:pt idx="1">
                    <c:v>6751415.0990400007</c:v>
                  </c:pt>
                  <c:pt idx="2">
                    <c:v>6566056.0627200007</c:v>
                  </c:pt>
                  <c:pt idx="3">
                    <c:v>6606161.3236999996</c:v>
                  </c:pt>
                  <c:pt idx="4">
                    <c:v>6608881.0806400003</c:v>
                  </c:pt>
                  <c:pt idx="5">
                    <c:v>6625827.06372</c:v>
                  </c:pt>
                  <c:pt idx="6">
                    <c:v>6905431.2927600006</c:v>
                  </c:pt>
                  <c:pt idx="7">
                    <c:v>6885296.2989999996</c:v>
                  </c:pt>
                  <c:pt idx="8">
                    <c:v>7352249.7925800001</c:v>
                  </c:pt>
                  <c:pt idx="9">
                    <c:v>7465876.6883399999</c:v>
                  </c:pt>
                  <c:pt idx="10">
                    <c:v>7715561.19936</c:v>
                  </c:pt>
                  <c:pt idx="11">
                    <c:v>7853805.7561600003</c:v>
                  </c:pt>
                  <c:pt idx="12">
                    <c:v>6987731.9254800007</c:v>
                  </c:pt>
                  <c:pt idx="13">
                    <c:v>7112623.9609000003</c:v>
                  </c:pt>
                  <c:pt idx="14">
                    <c:v>7310496.4444599999</c:v>
                  </c:pt>
                </c:numCache>
              </c:numRef>
            </c:minus>
            <c:spPr>
              <a:noFill/>
              <a:ln w="9525" cap="flat" cmpd="sng" algn="ctr">
                <a:solidFill>
                  <a:schemeClr val="tx1">
                    <a:lumMod val="65000"/>
                    <a:lumOff val="35000"/>
                  </a:schemeClr>
                </a:solidFill>
                <a:round/>
              </a:ln>
              <a:effectLst/>
            </c:spPr>
          </c:errBars>
          <c:cat>
            <c:numRef>
              <c:f>Vermont!$A$11:$A$25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Vermont!$E$11:$E$25</c:f>
              <c:numCache>
                <c:formatCode>#,##0</c:formatCode>
                <c:ptCount val="15"/>
                <c:pt idx="0">
                  <c:v>41751392</c:v>
                </c:pt>
                <c:pt idx="1">
                  <c:v>41562516</c:v>
                </c:pt>
                <c:pt idx="2">
                  <c:v>40223328</c:v>
                </c:pt>
                <c:pt idx="3">
                  <c:v>40814045</c:v>
                </c:pt>
                <c:pt idx="4">
                  <c:v>40565192</c:v>
                </c:pt>
                <c:pt idx="5">
                  <c:v>40098203</c:v>
                </c:pt>
                <c:pt idx="6">
                  <c:v>40496313</c:v>
                </c:pt>
                <c:pt idx="7">
                  <c:v>40511275</c:v>
                </c:pt>
                <c:pt idx="8">
                  <c:v>44030721</c:v>
                </c:pt>
                <c:pt idx="9">
                  <c:v>45696393</c:v>
                </c:pt>
                <c:pt idx="10">
                  <c:v>46863224</c:v>
                </c:pt>
                <c:pt idx="11">
                  <c:v>47645024</c:v>
                </c:pt>
                <c:pt idx="12">
                  <c:v>42639321</c:v>
                </c:pt>
                <c:pt idx="13">
                  <c:v>43737695</c:v>
                </c:pt>
                <c:pt idx="14">
                  <c:v>44247043</c:v>
                </c:pt>
              </c:numCache>
            </c:numRef>
          </c:val>
          <c:extLst>
            <c:ext xmlns:c16="http://schemas.microsoft.com/office/drawing/2014/chart" uri="{C3380CC4-5D6E-409C-BE32-E72D297353CC}">
              <c16:uniqueId val="{00000001-2FC6-4423-8A2A-C39752F85E5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Virginia!$G$6:$G$13</c:f>
                <c:numCache>
                  <c:formatCode>General</c:formatCode>
                  <c:ptCount val="8"/>
                  <c:pt idx="0">
                    <c:v>20929533.268799998</c:v>
                  </c:pt>
                  <c:pt idx="1">
                    <c:v>20990808.38944</c:v>
                  </c:pt>
                  <c:pt idx="2">
                    <c:v>21006115.041999999</c:v>
                  </c:pt>
                  <c:pt idx="3">
                    <c:v>21050456.171399999</c:v>
                  </c:pt>
                  <c:pt idx="4">
                    <c:v>21287442.563539997</c:v>
                  </c:pt>
                  <c:pt idx="5">
                    <c:v>21683898.101040002</c:v>
                  </c:pt>
                  <c:pt idx="6">
                    <c:v>21869914.343040001</c:v>
                  </c:pt>
                  <c:pt idx="7">
                    <c:v>21727618.476240002</c:v>
                  </c:pt>
                </c:numCache>
              </c:numRef>
            </c:plus>
            <c:minus>
              <c:numRef>
                <c:f>Virginia!$G$6:$G$13</c:f>
                <c:numCache>
                  <c:formatCode>General</c:formatCode>
                  <c:ptCount val="8"/>
                  <c:pt idx="0">
                    <c:v>20929533.268799998</c:v>
                  </c:pt>
                  <c:pt idx="1">
                    <c:v>20990808.38944</c:v>
                  </c:pt>
                  <c:pt idx="2">
                    <c:v>21006115.041999999</c:v>
                  </c:pt>
                  <c:pt idx="3">
                    <c:v>21050456.171399999</c:v>
                  </c:pt>
                  <c:pt idx="4">
                    <c:v>21287442.563539997</c:v>
                  </c:pt>
                  <c:pt idx="5">
                    <c:v>21683898.101040002</c:v>
                  </c:pt>
                  <c:pt idx="6">
                    <c:v>21869914.343040001</c:v>
                  </c:pt>
                  <c:pt idx="7">
                    <c:v>21727618.476240002</c:v>
                  </c:pt>
                </c:numCache>
              </c:numRef>
            </c:minus>
            <c:spPr>
              <a:noFill/>
              <a:ln w="9525" cap="flat" cmpd="sng" algn="ctr">
                <a:solidFill>
                  <a:schemeClr val="tx1">
                    <a:lumMod val="65000"/>
                    <a:lumOff val="35000"/>
                  </a:schemeClr>
                </a:solidFill>
                <a:round/>
              </a:ln>
              <a:effectLst/>
            </c:spPr>
          </c:errBars>
          <c:cat>
            <c:numRef>
              <c:f>Virginia!$A$6:$A$13</c:f>
              <c:numCache>
                <c:formatCode>General</c:formatCode>
                <c:ptCount val="8"/>
                <c:pt idx="0">
                  <c:v>2001</c:v>
                </c:pt>
                <c:pt idx="1">
                  <c:v>2002</c:v>
                </c:pt>
                <c:pt idx="2">
                  <c:v>2003</c:v>
                </c:pt>
                <c:pt idx="3">
                  <c:v>2005</c:v>
                </c:pt>
                <c:pt idx="4">
                  <c:v>2006</c:v>
                </c:pt>
                <c:pt idx="5">
                  <c:v>2007</c:v>
                </c:pt>
                <c:pt idx="6">
                  <c:v>2008</c:v>
                </c:pt>
                <c:pt idx="7">
                  <c:v>2009</c:v>
                </c:pt>
              </c:numCache>
            </c:numRef>
          </c:cat>
          <c:val>
            <c:numRef>
              <c:f>Virginia!$B$6:$B$13</c:f>
              <c:numCache>
                <c:formatCode>#,##0</c:formatCode>
                <c:ptCount val="8"/>
                <c:pt idx="0">
                  <c:v>1239901260</c:v>
                </c:pt>
                <c:pt idx="1">
                  <c:v>1237665589</c:v>
                </c:pt>
                <c:pt idx="2">
                  <c:v>1235653826</c:v>
                </c:pt>
                <c:pt idx="3">
                  <c:v>1244116795</c:v>
                </c:pt>
                <c:pt idx="4">
                  <c:v>1247798509</c:v>
                </c:pt>
                <c:pt idx="5">
                  <c:v>1259227532</c:v>
                </c:pt>
                <c:pt idx="6">
                  <c:v>1265620043</c:v>
                </c:pt>
                <c:pt idx="7">
                  <c:v>1275094981</c:v>
                </c:pt>
              </c:numCache>
            </c:numRef>
          </c:val>
          <c:extLst>
            <c:ext xmlns:c16="http://schemas.microsoft.com/office/drawing/2014/chart" uri="{C3380CC4-5D6E-409C-BE32-E72D297353CC}">
              <c16:uniqueId val="{00000001-7F6C-4D1A-9661-EE53773272C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Virginia!$K$6:$K$13</c:f>
                <c:numCache>
                  <c:formatCode>General</c:formatCode>
                  <c:ptCount val="8"/>
                  <c:pt idx="0">
                    <c:v>24751158.59584</c:v>
                  </c:pt>
                  <c:pt idx="1">
                    <c:v>24762679.358400002</c:v>
                  </c:pt>
                  <c:pt idx="2">
                    <c:v>24683218.19658</c:v>
                  </c:pt>
                  <c:pt idx="3">
                    <c:v>24672589.086599998</c:v>
                  </c:pt>
                  <c:pt idx="4">
                    <c:v>24832831.290520001</c:v>
                  </c:pt>
                  <c:pt idx="5">
                    <c:v>25063103.119319998</c:v>
                  </c:pt>
                  <c:pt idx="6">
                    <c:v>25299840.658960003</c:v>
                  </c:pt>
                  <c:pt idx="7">
                    <c:v>25274904.144000001</c:v>
                  </c:pt>
                </c:numCache>
              </c:numRef>
            </c:plus>
            <c:minus>
              <c:numRef>
                <c:f>Virginia!$K$6:$K$13</c:f>
                <c:numCache>
                  <c:formatCode>General</c:formatCode>
                  <c:ptCount val="8"/>
                  <c:pt idx="0">
                    <c:v>24751158.59584</c:v>
                  </c:pt>
                  <c:pt idx="1">
                    <c:v>24762679.358400002</c:v>
                  </c:pt>
                  <c:pt idx="2">
                    <c:v>24683218.19658</c:v>
                  </c:pt>
                  <c:pt idx="3">
                    <c:v>24672589.086599998</c:v>
                  </c:pt>
                  <c:pt idx="4">
                    <c:v>24832831.290520001</c:v>
                  </c:pt>
                  <c:pt idx="5">
                    <c:v>25063103.119319998</c:v>
                  </c:pt>
                  <c:pt idx="6">
                    <c:v>25299840.658960003</c:v>
                  </c:pt>
                  <c:pt idx="7">
                    <c:v>25274904.144000001</c:v>
                  </c:pt>
                </c:numCache>
              </c:numRef>
            </c:minus>
            <c:spPr>
              <a:noFill/>
              <a:ln w="9525" cap="flat" cmpd="sng" algn="ctr">
                <a:solidFill>
                  <a:schemeClr val="tx1">
                    <a:lumMod val="65000"/>
                    <a:lumOff val="35000"/>
                  </a:schemeClr>
                </a:solidFill>
                <a:round/>
              </a:ln>
              <a:effectLst/>
            </c:spPr>
          </c:errBars>
          <c:cat>
            <c:numRef>
              <c:f>Virginia!$A$6:$A$13</c:f>
              <c:numCache>
                <c:formatCode>General</c:formatCode>
                <c:ptCount val="8"/>
                <c:pt idx="0">
                  <c:v>2001</c:v>
                </c:pt>
                <c:pt idx="1">
                  <c:v>2002</c:v>
                </c:pt>
                <c:pt idx="2">
                  <c:v>2003</c:v>
                </c:pt>
                <c:pt idx="3">
                  <c:v>2005</c:v>
                </c:pt>
                <c:pt idx="4">
                  <c:v>2006</c:v>
                </c:pt>
                <c:pt idx="5">
                  <c:v>2007</c:v>
                </c:pt>
                <c:pt idx="6">
                  <c:v>2008</c:v>
                </c:pt>
                <c:pt idx="7">
                  <c:v>2009</c:v>
                </c:pt>
              </c:numCache>
            </c:numRef>
          </c:cat>
          <c:val>
            <c:numRef>
              <c:f>Virginia!$F$6:$F$13</c:f>
              <c:numCache>
                <c:formatCode>#,##0</c:formatCode>
                <c:ptCount val="8"/>
                <c:pt idx="0">
                  <c:v>1045234738</c:v>
                </c:pt>
                <c:pt idx="1">
                  <c:v>1039575120</c:v>
                </c:pt>
                <c:pt idx="2">
                  <c:v>1036239219</c:v>
                </c:pt>
                <c:pt idx="3">
                  <c:v>1036663407</c:v>
                </c:pt>
                <c:pt idx="4">
                  <c:v>1035564274</c:v>
                </c:pt>
                <c:pt idx="5">
                  <c:v>1039100461</c:v>
                </c:pt>
                <c:pt idx="6">
                  <c:v>1044584668</c:v>
                </c:pt>
                <c:pt idx="7">
                  <c:v>1053121006</c:v>
                </c:pt>
              </c:numCache>
            </c:numRef>
          </c:val>
          <c:extLst>
            <c:ext xmlns:c16="http://schemas.microsoft.com/office/drawing/2014/chart" uri="{C3380CC4-5D6E-409C-BE32-E72D297353CC}">
              <c16:uniqueId val="{00000001-B547-4631-81D8-CE001CE32E3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VA-06: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Virginia!$G$14:$G$28</c:f>
                <c:numCache>
                  <c:formatCode>General</c:formatCode>
                  <c:ptCount val="15"/>
                  <c:pt idx="0">
                    <c:v>22114514.132859997</c:v>
                  </c:pt>
                  <c:pt idx="1">
                    <c:v>22245561.25632</c:v>
                  </c:pt>
                  <c:pt idx="2">
                    <c:v>22157530.806839999</c:v>
                  </c:pt>
                  <c:pt idx="3">
                    <c:v>22282086.375119999</c:v>
                  </c:pt>
                  <c:pt idx="4">
                    <c:v>21170032.939600002</c:v>
                  </c:pt>
                  <c:pt idx="5">
                    <c:v>21314462.534400001</c:v>
                  </c:pt>
                  <c:pt idx="6">
                    <c:v>21618794.267639998</c:v>
                  </c:pt>
                  <c:pt idx="7">
                    <c:v>21942564.44328</c:v>
                  </c:pt>
                  <c:pt idx="8">
                    <c:v>22334652.093600001</c:v>
                  </c:pt>
                  <c:pt idx="9">
                    <c:v>22686606.111399997</c:v>
                  </c:pt>
                  <c:pt idx="10">
                    <c:v>22979071.834400002</c:v>
                  </c:pt>
                  <c:pt idx="11">
                    <c:v>23303798.449559998</c:v>
                  </c:pt>
                  <c:pt idx="12">
                    <c:v>23570631.851879999</c:v>
                  </c:pt>
                  <c:pt idx="13">
                    <c:v>23748768.28884</c:v>
                  </c:pt>
                  <c:pt idx="14">
                    <c:v>23884048.741799999</c:v>
                  </c:pt>
                </c:numCache>
              </c:numRef>
            </c:plus>
            <c:minus>
              <c:numRef>
                <c:f>Virginia!$G$6:$G$28</c:f>
                <c:numCache>
                  <c:formatCode>General</c:formatCode>
                  <c:ptCount val="23"/>
                  <c:pt idx="0">
                    <c:v>20929533.268799998</c:v>
                  </c:pt>
                  <c:pt idx="1">
                    <c:v>20990808.38944</c:v>
                  </c:pt>
                  <c:pt idx="2">
                    <c:v>21006115.041999999</c:v>
                  </c:pt>
                  <c:pt idx="3">
                    <c:v>21050456.171399999</c:v>
                  </c:pt>
                  <c:pt idx="4">
                    <c:v>21287442.563539997</c:v>
                  </c:pt>
                  <c:pt idx="5">
                    <c:v>21683898.101040002</c:v>
                  </c:pt>
                  <c:pt idx="6">
                    <c:v>21869914.343040001</c:v>
                  </c:pt>
                  <c:pt idx="7">
                    <c:v>21727618.476240002</c:v>
                  </c:pt>
                  <c:pt idx="8">
                    <c:v>22114514.132859997</c:v>
                  </c:pt>
                  <c:pt idx="9">
                    <c:v>22245561.25632</c:v>
                  </c:pt>
                  <c:pt idx="10">
                    <c:v>22157530.806839999</c:v>
                  </c:pt>
                  <c:pt idx="11">
                    <c:v>22282086.375119999</c:v>
                  </c:pt>
                  <c:pt idx="12">
                    <c:v>21170032.939600002</c:v>
                  </c:pt>
                  <c:pt idx="13">
                    <c:v>21314462.534400001</c:v>
                  </c:pt>
                  <c:pt idx="14">
                    <c:v>21618794.267639998</c:v>
                  </c:pt>
                  <c:pt idx="15">
                    <c:v>21942564.44328</c:v>
                  </c:pt>
                  <c:pt idx="16">
                    <c:v>22334652.093600001</c:v>
                  </c:pt>
                  <c:pt idx="17">
                    <c:v>22686606.111399997</c:v>
                  </c:pt>
                  <c:pt idx="18">
                    <c:v>22979071.834400002</c:v>
                  </c:pt>
                  <c:pt idx="19">
                    <c:v>23303798.449559998</c:v>
                  </c:pt>
                  <c:pt idx="20">
                    <c:v>23570631.851879999</c:v>
                  </c:pt>
                  <c:pt idx="21">
                    <c:v>23748768.28884</c:v>
                  </c:pt>
                  <c:pt idx="22">
                    <c:v>23884048.741799999</c:v>
                  </c:pt>
                </c:numCache>
              </c:numRef>
            </c:minus>
            <c:spPr>
              <a:noFill/>
              <a:ln w="9525" cap="flat" cmpd="sng" algn="ctr">
                <a:solidFill>
                  <a:schemeClr val="tx1">
                    <a:lumMod val="65000"/>
                    <a:lumOff val="35000"/>
                  </a:schemeClr>
                </a:solidFill>
                <a:round/>
              </a:ln>
              <a:effectLst/>
            </c:spPr>
          </c:errBars>
          <c:cat>
            <c:numRef>
              <c:f>Virginia!$A$14:$A$28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Virginia!$B$14:$B$28</c:f>
              <c:numCache>
                <c:formatCode>#,##0</c:formatCode>
                <c:ptCount val="15"/>
                <c:pt idx="0">
                  <c:v>1281258061</c:v>
                </c:pt>
                <c:pt idx="1">
                  <c:v>1287358869</c:v>
                </c:pt>
                <c:pt idx="2">
                  <c:v>1291231399</c:v>
                </c:pt>
                <c:pt idx="3">
                  <c:v>1298489882</c:v>
                </c:pt>
                <c:pt idx="4">
                  <c:v>1319827490</c:v>
                </c:pt>
                <c:pt idx="5">
                  <c:v>1335492640</c:v>
                </c:pt>
                <c:pt idx="6">
                  <c:v>1349487782</c:v>
                </c:pt>
                <c:pt idx="7">
                  <c:v>1364587341</c:v>
                </c:pt>
                <c:pt idx="8">
                  <c:v>1378682228</c:v>
                </c:pt>
                <c:pt idx="9">
                  <c:v>1386711865</c:v>
                </c:pt>
                <c:pt idx="10">
                  <c:v>1394361155</c:v>
                </c:pt>
                <c:pt idx="11">
                  <c:v>1402153938</c:v>
                </c:pt>
                <c:pt idx="12">
                  <c:v>1404686046</c:v>
                </c:pt>
                <c:pt idx="13">
                  <c:v>1408586494</c:v>
                </c:pt>
                <c:pt idx="14">
                  <c:v>1413257322</c:v>
                </c:pt>
              </c:numCache>
            </c:numRef>
          </c:val>
          <c:extLst>
            <c:ext xmlns:c16="http://schemas.microsoft.com/office/drawing/2014/chart" uri="{C3380CC4-5D6E-409C-BE32-E72D297353CC}">
              <c16:uniqueId val="{00000001-16A8-467E-AA24-03816AE396B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0-DFDF-4EDF-8050-B8C29F73B715}"/>
              </c:ext>
            </c:extLst>
          </c:dPt>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Virginia!$K$14:$K$28</c:f>
                <c:numCache>
                  <c:formatCode>General</c:formatCode>
                  <c:ptCount val="15"/>
                  <c:pt idx="0">
                    <c:v>25679641.515300002</c:v>
                  </c:pt>
                  <c:pt idx="1">
                    <c:v>25685584.187980004</c:v>
                  </c:pt>
                  <c:pt idx="2">
                    <c:v>25617481.661860004</c:v>
                  </c:pt>
                  <c:pt idx="3">
                    <c:v>25749289.338520002</c:v>
                  </c:pt>
                  <c:pt idx="4">
                    <c:v>22456596.69066</c:v>
                  </c:pt>
                  <c:pt idx="5">
                    <c:v>22658805.677919999</c:v>
                  </c:pt>
                  <c:pt idx="6">
                    <c:v>22915089.31656</c:v>
                  </c:pt>
                  <c:pt idx="7">
                    <c:v>23251878.302399997</c:v>
                  </c:pt>
                  <c:pt idx="8">
                    <c:v>23710128.422399998</c:v>
                  </c:pt>
                  <c:pt idx="9">
                    <c:v>24033409.083459996</c:v>
                  </c:pt>
                  <c:pt idx="10">
                    <c:v>24376472.401319999</c:v>
                  </c:pt>
                  <c:pt idx="11">
                    <c:v>24676670.4892</c:v>
                  </c:pt>
                  <c:pt idx="12">
                    <c:v>24919506.42024</c:v>
                  </c:pt>
                  <c:pt idx="13">
                    <c:v>25083053.176000003</c:v>
                  </c:pt>
                  <c:pt idx="14">
                    <c:v>25225116.165499996</c:v>
                  </c:pt>
                </c:numCache>
              </c:numRef>
            </c:plus>
            <c:minus>
              <c:numRef>
                <c:f>Virginia!$K$14:$K$28</c:f>
                <c:numCache>
                  <c:formatCode>General</c:formatCode>
                  <c:ptCount val="15"/>
                  <c:pt idx="0">
                    <c:v>25679641.515300002</c:v>
                  </c:pt>
                  <c:pt idx="1">
                    <c:v>25685584.187980004</c:v>
                  </c:pt>
                  <c:pt idx="2">
                    <c:v>25617481.661860004</c:v>
                  </c:pt>
                  <c:pt idx="3">
                    <c:v>25749289.338520002</c:v>
                  </c:pt>
                  <c:pt idx="4">
                    <c:v>22456596.69066</c:v>
                  </c:pt>
                  <c:pt idx="5">
                    <c:v>22658805.677919999</c:v>
                  </c:pt>
                  <c:pt idx="6">
                    <c:v>22915089.31656</c:v>
                  </c:pt>
                  <c:pt idx="7">
                    <c:v>23251878.302399997</c:v>
                  </c:pt>
                  <c:pt idx="8">
                    <c:v>23710128.422399998</c:v>
                  </c:pt>
                  <c:pt idx="9">
                    <c:v>24033409.083459996</c:v>
                  </c:pt>
                  <c:pt idx="10">
                    <c:v>24376472.401319999</c:v>
                  </c:pt>
                  <c:pt idx="11">
                    <c:v>24676670.4892</c:v>
                  </c:pt>
                  <c:pt idx="12">
                    <c:v>24919506.42024</c:v>
                  </c:pt>
                  <c:pt idx="13">
                    <c:v>25083053.176000003</c:v>
                  </c:pt>
                  <c:pt idx="14">
                    <c:v>25225116.165499996</c:v>
                  </c:pt>
                </c:numCache>
              </c:numRef>
            </c:minus>
            <c:spPr>
              <a:noFill/>
              <a:ln w="9525" cap="flat" cmpd="sng" algn="ctr">
                <a:solidFill>
                  <a:schemeClr val="tx1">
                    <a:lumMod val="65000"/>
                    <a:lumOff val="35000"/>
                  </a:schemeClr>
                </a:solidFill>
                <a:round/>
              </a:ln>
              <a:effectLst/>
            </c:spPr>
          </c:errBars>
          <c:cat>
            <c:numRef>
              <c:f>Virginia!$A$14:$A$28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Virginia!$F$14:$F$28</c:f>
              <c:numCache>
                <c:formatCode>#,##0</c:formatCode>
                <c:ptCount val="15"/>
                <c:pt idx="0">
                  <c:v>1056775371</c:v>
                </c:pt>
                <c:pt idx="1">
                  <c:v>1064025857</c:v>
                </c:pt>
                <c:pt idx="2">
                  <c:v>1068285307</c:v>
                </c:pt>
                <c:pt idx="3">
                  <c:v>1073781874</c:v>
                </c:pt>
                <c:pt idx="4">
                  <c:v>1097585371</c:v>
                </c:pt>
                <c:pt idx="5">
                  <c:v>1111815784</c:v>
                </c:pt>
                <c:pt idx="6">
                  <c:v>1125495546</c:v>
                </c:pt>
                <c:pt idx="7">
                  <c:v>1136455440</c:v>
                </c:pt>
                <c:pt idx="8">
                  <c:v>1145416832</c:v>
                </c:pt>
                <c:pt idx="9">
                  <c:v>1152128911</c:v>
                </c:pt>
                <c:pt idx="10">
                  <c:v>1157477322</c:v>
                </c:pt>
                <c:pt idx="11">
                  <c:v>1163993891</c:v>
                </c:pt>
                <c:pt idx="12">
                  <c:v>1166643559</c:v>
                </c:pt>
                <c:pt idx="13">
                  <c:v>1169918525</c:v>
                </c:pt>
                <c:pt idx="14">
                  <c:v>1173261217</c:v>
                </c:pt>
              </c:numCache>
            </c:numRef>
          </c:val>
          <c:extLst>
            <c:ext xmlns:c16="http://schemas.microsoft.com/office/drawing/2014/chart" uri="{C3380CC4-5D6E-409C-BE32-E72D297353CC}">
              <c16:uniqueId val="{00000002-DFDF-4EDF-8050-B8C29F73B71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Virginia!$H$6:$H$13</c:f>
                <c:numCache>
                  <c:formatCode>General</c:formatCode>
                  <c:ptCount val="8"/>
                  <c:pt idx="0">
                    <c:v>15666712.608959999</c:v>
                  </c:pt>
                  <c:pt idx="1">
                    <c:v>15866424.80346</c:v>
                  </c:pt>
                  <c:pt idx="2">
                    <c:v>15806074.570520001</c:v>
                  </c:pt>
                  <c:pt idx="3">
                    <c:v>15897481.77836</c:v>
                  </c:pt>
                  <c:pt idx="4">
                    <c:v>16136228.92056</c:v>
                  </c:pt>
                  <c:pt idx="5">
                    <c:v>16309592.158799998</c:v>
                  </c:pt>
                  <c:pt idx="6">
                    <c:v>16433252.55404</c:v>
                  </c:pt>
                  <c:pt idx="7">
                    <c:v>16664629.5699</c:v>
                  </c:pt>
                </c:numCache>
              </c:numRef>
            </c:plus>
            <c:minus>
              <c:numRef>
                <c:f>Virginia!$H$6:$H$13</c:f>
                <c:numCache>
                  <c:formatCode>General</c:formatCode>
                  <c:ptCount val="8"/>
                  <c:pt idx="0">
                    <c:v>15666712.608959999</c:v>
                  </c:pt>
                  <c:pt idx="1">
                    <c:v>15866424.80346</c:v>
                  </c:pt>
                  <c:pt idx="2">
                    <c:v>15806074.570520001</c:v>
                  </c:pt>
                  <c:pt idx="3">
                    <c:v>15897481.77836</c:v>
                  </c:pt>
                  <c:pt idx="4">
                    <c:v>16136228.92056</c:v>
                  </c:pt>
                  <c:pt idx="5">
                    <c:v>16309592.158799998</c:v>
                  </c:pt>
                  <c:pt idx="6">
                    <c:v>16433252.55404</c:v>
                  </c:pt>
                  <c:pt idx="7">
                    <c:v>16664629.5699</c:v>
                  </c:pt>
                </c:numCache>
              </c:numRef>
            </c:minus>
            <c:spPr>
              <a:noFill/>
              <a:ln w="9525" cap="flat" cmpd="sng" algn="ctr">
                <a:solidFill>
                  <a:schemeClr val="tx1">
                    <a:lumMod val="65000"/>
                    <a:lumOff val="35000"/>
                  </a:schemeClr>
                </a:solidFill>
                <a:round/>
              </a:ln>
              <a:effectLst/>
            </c:spPr>
          </c:errBars>
          <c:cat>
            <c:numRef>
              <c:f>Virginia!$A$6:$A$13</c:f>
              <c:numCache>
                <c:formatCode>General</c:formatCode>
                <c:ptCount val="8"/>
                <c:pt idx="0">
                  <c:v>2001</c:v>
                </c:pt>
                <c:pt idx="1">
                  <c:v>2002</c:v>
                </c:pt>
                <c:pt idx="2">
                  <c:v>2003</c:v>
                </c:pt>
                <c:pt idx="3">
                  <c:v>2005</c:v>
                </c:pt>
                <c:pt idx="4">
                  <c:v>2006</c:v>
                </c:pt>
                <c:pt idx="5">
                  <c:v>2007</c:v>
                </c:pt>
                <c:pt idx="6">
                  <c:v>2008</c:v>
                </c:pt>
                <c:pt idx="7">
                  <c:v>2009</c:v>
                </c:pt>
              </c:numCache>
            </c:numRef>
          </c:cat>
          <c:val>
            <c:numRef>
              <c:f>Virginia!$C$6:$C$13</c:f>
              <c:numCache>
                <c:formatCode>#,##0</c:formatCode>
                <c:ptCount val="8"/>
                <c:pt idx="0">
                  <c:v>140584284</c:v>
                </c:pt>
                <c:pt idx="1">
                  <c:v>143639551</c:v>
                </c:pt>
                <c:pt idx="2">
                  <c:v>144400462</c:v>
                </c:pt>
                <c:pt idx="3">
                  <c:v>150601381</c:v>
                </c:pt>
                <c:pt idx="4">
                  <c:v>157457347</c:v>
                </c:pt>
                <c:pt idx="5">
                  <c:v>166764746</c:v>
                </c:pt>
                <c:pt idx="6">
                  <c:v>166970662</c:v>
                </c:pt>
                <c:pt idx="7">
                  <c:v>167821043</c:v>
                </c:pt>
              </c:numCache>
            </c:numRef>
          </c:val>
          <c:extLst>
            <c:ext xmlns:c16="http://schemas.microsoft.com/office/drawing/2014/chart" uri="{C3380CC4-5D6E-409C-BE32-E72D297353CC}">
              <c16:uniqueId val="{00000001-D94A-46D0-8CE0-3B3A7C9426E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VA-08: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Virginia!$H$14:$H$28</c:f>
                <c:numCache>
                  <c:formatCode>General</c:formatCode>
                  <c:ptCount val="15"/>
                  <c:pt idx="0">
                    <c:v>16676389.552960001</c:v>
                  </c:pt>
                  <c:pt idx="1">
                    <c:v>16734147.06944</c:v>
                  </c:pt>
                  <c:pt idx="2">
                    <c:v>16825714.45056</c:v>
                  </c:pt>
                  <c:pt idx="3">
                    <c:v>16893692.03968</c:v>
                  </c:pt>
                  <c:pt idx="4">
                    <c:v>7061700.3530399986</c:v>
                  </c:pt>
                  <c:pt idx="5">
                    <c:v>6845894.6696800003</c:v>
                  </c:pt>
                  <c:pt idx="6">
                    <c:v>6939388.9713199995</c:v>
                  </c:pt>
                  <c:pt idx="7">
                    <c:v>6960364.2096000006</c:v>
                  </c:pt>
                  <c:pt idx="8">
                    <c:v>7336430.5506799994</c:v>
                  </c:pt>
                  <c:pt idx="9">
                    <c:v>7351055.4728000006</c:v>
                  </c:pt>
                  <c:pt idx="10">
                    <c:v>7307739.53376</c:v>
                  </c:pt>
                  <c:pt idx="11">
                    <c:v>7172565.718559999</c:v>
                  </c:pt>
                  <c:pt idx="12">
                    <c:v>7191698.8700000001</c:v>
                  </c:pt>
                  <c:pt idx="13">
                    <c:v>7212425.2970399996</c:v>
                  </c:pt>
                  <c:pt idx="14">
                    <c:v>7250851.4113799985</c:v>
                  </c:pt>
                </c:numCache>
              </c:numRef>
            </c:plus>
            <c:minus>
              <c:numRef>
                <c:f>Virginia!$H$14:$H$28</c:f>
                <c:numCache>
                  <c:formatCode>General</c:formatCode>
                  <c:ptCount val="15"/>
                  <c:pt idx="0">
                    <c:v>16676389.552960001</c:v>
                  </c:pt>
                  <c:pt idx="1">
                    <c:v>16734147.06944</c:v>
                  </c:pt>
                  <c:pt idx="2">
                    <c:v>16825714.45056</c:v>
                  </c:pt>
                  <c:pt idx="3">
                    <c:v>16893692.03968</c:v>
                  </c:pt>
                  <c:pt idx="4">
                    <c:v>7061700.3530399986</c:v>
                  </c:pt>
                  <c:pt idx="5">
                    <c:v>6845894.6696800003</c:v>
                  </c:pt>
                  <c:pt idx="6">
                    <c:v>6939388.9713199995</c:v>
                  </c:pt>
                  <c:pt idx="7">
                    <c:v>6960364.2096000006</c:v>
                  </c:pt>
                  <c:pt idx="8">
                    <c:v>7336430.5506799994</c:v>
                  </c:pt>
                  <c:pt idx="9">
                    <c:v>7351055.4728000006</c:v>
                  </c:pt>
                  <c:pt idx="10">
                    <c:v>7307739.53376</c:v>
                  </c:pt>
                  <c:pt idx="11">
                    <c:v>7172565.718559999</c:v>
                  </c:pt>
                  <c:pt idx="12">
                    <c:v>7191698.8700000001</c:v>
                  </c:pt>
                  <c:pt idx="13">
                    <c:v>7212425.2970399996</c:v>
                  </c:pt>
                  <c:pt idx="14">
                    <c:v>7250851.4113799985</c:v>
                  </c:pt>
                </c:numCache>
              </c:numRef>
            </c:minus>
            <c:spPr>
              <a:noFill/>
              <a:ln w="9525" cap="flat" cmpd="sng" algn="ctr">
                <a:solidFill>
                  <a:schemeClr val="tx1">
                    <a:lumMod val="65000"/>
                    <a:lumOff val="35000"/>
                  </a:schemeClr>
                </a:solidFill>
                <a:round/>
              </a:ln>
              <a:effectLst/>
            </c:spPr>
          </c:errBars>
          <c:cat>
            <c:numRef>
              <c:f>Virginia!$A$14:$A$28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Virginia!$C$14:$C$28</c:f>
              <c:numCache>
                <c:formatCode>#,##0</c:formatCode>
                <c:ptCount val="15"/>
                <c:pt idx="0">
                  <c:v>167568223</c:v>
                </c:pt>
                <c:pt idx="1">
                  <c:v>166277296</c:v>
                </c:pt>
                <c:pt idx="2">
                  <c:v>165737928</c:v>
                </c:pt>
                <c:pt idx="3">
                  <c:v>165689408</c:v>
                </c:pt>
                <c:pt idx="4">
                  <c:v>161447196</c:v>
                </c:pt>
                <c:pt idx="5">
                  <c:v>161994668</c:v>
                </c:pt>
                <c:pt idx="6">
                  <c:v>160782877</c:v>
                </c:pt>
                <c:pt idx="7">
                  <c:v>162625332</c:v>
                </c:pt>
                <c:pt idx="8">
                  <c:v>165309386</c:v>
                </c:pt>
                <c:pt idx="9">
                  <c:v>165863165</c:v>
                </c:pt>
                <c:pt idx="10">
                  <c:v>166995876</c:v>
                </c:pt>
                <c:pt idx="11">
                  <c:v>168054492</c:v>
                </c:pt>
                <c:pt idx="12">
                  <c:v>169216444</c:v>
                </c:pt>
                <c:pt idx="13">
                  <c:v>169784023</c:v>
                </c:pt>
                <c:pt idx="14">
                  <c:v>170447847</c:v>
                </c:pt>
              </c:numCache>
            </c:numRef>
          </c:val>
          <c:extLst>
            <c:ext xmlns:c16="http://schemas.microsoft.com/office/drawing/2014/chart" uri="{C3380CC4-5D6E-409C-BE32-E72D297353CC}">
              <c16:uniqueId val="{00000001-A009-479B-8695-F9D09370EF3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Virginia!$I$6:$I$13</c:f>
                <c:numCache>
                  <c:formatCode>General</c:formatCode>
                  <c:ptCount val="8"/>
                  <c:pt idx="0">
                    <c:v>6839866.3993600002</c:v>
                  </c:pt>
                  <c:pt idx="1">
                    <c:v>6874622.2862999998</c:v>
                  </c:pt>
                  <c:pt idx="2">
                    <c:v>6811654.2781000007</c:v>
                  </c:pt>
                  <c:pt idx="3">
                    <c:v>7152958.4213999994</c:v>
                  </c:pt>
                  <c:pt idx="4">
                    <c:v>7087758.1709200004</c:v>
                  </c:pt>
                  <c:pt idx="5">
                    <c:v>6997090.7579200007</c:v>
                  </c:pt>
                  <c:pt idx="6">
                    <c:v>6983572.2198000001</c:v>
                  </c:pt>
                  <c:pt idx="7">
                    <c:v>6913340.4765600003</c:v>
                  </c:pt>
                </c:numCache>
              </c:numRef>
            </c:plus>
            <c:minus>
              <c:numRef>
                <c:f>Virginia!$I$6:$I$13</c:f>
                <c:numCache>
                  <c:formatCode>General</c:formatCode>
                  <c:ptCount val="8"/>
                  <c:pt idx="0">
                    <c:v>6839866.3993600002</c:v>
                  </c:pt>
                  <c:pt idx="1">
                    <c:v>6874622.2862999998</c:v>
                  </c:pt>
                  <c:pt idx="2">
                    <c:v>6811654.2781000007</c:v>
                  </c:pt>
                  <c:pt idx="3">
                    <c:v>7152958.4213999994</c:v>
                  </c:pt>
                  <c:pt idx="4">
                    <c:v>7087758.1709200004</c:v>
                  </c:pt>
                  <c:pt idx="5">
                    <c:v>6997090.7579200007</c:v>
                  </c:pt>
                  <c:pt idx="6">
                    <c:v>6983572.2198000001</c:v>
                  </c:pt>
                  <c:pt idx="7">
                    <c:v>6913340.4765600003</c:v>
                  </c:pt>
                </c:numCache>
              </c:numRef>
            </c:minus>
            <c:spPr>
              <a:noFill/>
              <a:ln w="9525" cap="flat" cmpd="sng" algn="ctr">
                <a:solidFill>
                  <a:schemeClr val="tx1">
                    <a:lumMod val="65000"/>
                    <a:lumOff val="35000"/>
                  </a:schemeClr>
                </a:solidFill>
                <a:round/>
              </a:ln>
              <a:effectLst/>
            </c:spPr>
          </c:errBars>
          <c:cat>
            <c:numRef>
              <c:f>Virginia!$A$6:$A$13</c:f>
              <c:numCache>
                <c:formatCode>General</c:formatCode>
                <c:ptCount val="8"/>
                <c:pt idx="0">
                  <c:v>2001</c:v>
                </c:pt>
                <c:pt idx="1">
                  <c:v>2002</c:v>
                </c:pt>
                <c:pt idx="2">
                  <c:v>2003</c:v>
                </c:pt>
                <c:pt idx="3">
                  <c:v>2005</c:v>
                </c:pt>
                <c:pt idx="4">
                  <c:v>2006</c:v>
                </c:pt>
                <c:pt idx="5">
                  <c:v>2007</c:v>
                </c:pt>
                <c:pt idx="6">
                  <c:v>2008</c:v>
                </c:pt>
                <c:pt idx="7">
                  <c:v>2009</c:v>
                </c:pt>
              </c:numCache>
            </c:numRef>
          </c:cat>
          <c:val>
            <c:numRef>
              <c:f>Virginia!$D$6:$D$13</c:f>
              <c:numCache>
                <c:formatCode>#,##0</c:formatCode>
                <c:ptCount val="8"/>
                <c:pt idx="0">
                  <c:v>21262952</c:v>
                </c:pt>
                <c:pt idx="1">
                  <c:v>21277073</c:v>
                </c:pt>
                <c:pt idx="2">
                  <c:v>20801485</c:v>
                </c:pt>
                <c:pt idx="3">
                  <c:v>22485095</c:v>
                </c:pt>
                <c:pt idx="4">
                  <c:v>22287146</c:v>
                </c:pt>
                <c:pt idx="5">
                  <c:v>22083988</c:v>
                </c:pt>
                <c:pt idx="6">
                  <c:v>22039930</c:v>
                </c:pt>
                <c:pt idx="7">
                  <c:v>21266582</c:v>
                </c:pt>
              </c:numCache>
            </c:numRef>
          </c:val>
          <c:extLst>
            <c:ext xmlns:c16="http://schemas.microsoft.com/office/drawing/2014/chart" uri="{C3380CC4-5D6E-409C-BE32-E72D297353CC}">
              <c16:uniqueId val="{00000001-ACA8-4C2F-AD5C-9762602010A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CO-02: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Colorado!$K$6:$K$10</c:f>
                <c:numCache>
                  <c:formatCode>General</c:formatCode>
                  <c:ptCount val="5"/>
                  <c:pt idx="0">
                    <c:v>31121230.4652</c:v>
                  </c:pt>
                  <c:pt idx="1">
                    <c:v>28348815.482879996</c:v>
                  </c:pt>
                  <c:pt idx="2">
                    <c:v>26326031.67594</c:v>
                  </c:pt>
                  <c:pt idx="3">
                    <c:v>24529711.421459999</c:v>
                  </c:pt>
                  <c:pt idx="4">
                    <c:v>22634546.7848</c:v>
                  </c:pt>
                </c:numCache>
              </c:numRef>
            </c:plus>
            <c:minus>
              <c:numRef>
                <c:f>Colorado!$K$6:$K$10</c:f>
                <c:numCache>
                  <c:formatCode>General</c:formatCode>
                  <c:ptCount val="5"/>
                  <c:pt idx="0">
                    <c:v>31121230.4652</c:v>
                  </c:pt>
                  <c:pt idx="1">
                    <c:v>28348815.482879996</c:v>
                  </c:pt>
                  <c:pt idx="2">
                    <c:v>26326031.67594</c:v>
                  </c:pt>
                  <c:pt idx="3">
                    <c:v>24529711.421459999</c:v>
                  </c:pt>
                  <c:pt idx="4">
                    <c:v>22634546.7848</c:v>
                  </c:pt>
                </c:numCache>
              </c:numRef>
            </c:minus>
            <c:spPr>
              <a:noFill/>
              <a:ln w="9525" cap="flat" cmpd="sng" algn="ctr">
                <a:solidFill>
                  <a:schemeClr val="tx1">
                    <a:lumMod val="65000"/>
                    <a:lumOff val="35000"/>
                  </a:schemeClr>
                </a:solidFill>
                <a:round/>
              </a:ln>
              <a:effectLst/>
            </c:spPr>
          </c:errBars>
          <c:cat>
            <c:numRef>
              <c:f>Colorado!$A$6:$A$10</c:f>
              <c:numCache>
                <c:formatCode>General</c:formatCode>
                <c:ptCount val="5"/>
                <c:pt idx="0">
                  <c:v>2005</c:v>
                </c:pt>
                <c:pt idx="1">
                  <c:v>2006</c:v>
                </c:pt>
                <c:pt idx="2">
                  <c:v>2007</c:v>
                </c:pt>
                <c:pt idx="3">
                  <c:v>2008</c:v>
                </c:pt>
                <c:pt idx="4">
                  <c:v>2009</c:v>
                </c:pt>
              </c:numCache>
            </c:numRef>
          </c:cat>
          <c:val>
            <c:numRef>
              <c:f>Colorado!$F$6:$F$10</c:f>
              <c:numCache>
                <c:formatCode>#,##0</c:formatCode>
                <c:ptCount val="5"/>
                <c:pt idx="0">
                  <c:v>291397289</c:v>
                </c:pt>
                <c:pt idx="1">
                  <c:v>299290704</c:v>
                </c:pt>
                <c:pt idx="2">
                  <c:v>310521723</c:v>
                </c:pt>
                <c:pt idx="3">
                  <c:v>311053911</c:v>
                </c:pt>
                <c:pt idx="4">
                  <c:v>308372572</c:v>
                </c:pt>
              </c:numCache>
            </c:numRef>
          </c:val>
          <c:extLst>
            <c:ext xmlns:c16="http://schemas.microsoft.com/office/drawing/2014/chart" uri="{C3380CC4-5D6E-409C-BE32-E72D297353CC}">
              <c16:uniqueId val="{00000001-E499-4B76-944B-8795C0FB552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Virginia!$I$14:$I$28</c:f>
                <c:numCache>
                  <c:formatCode>General</c:formatCode>
                  <c:ptCount val="15"/>
                  <c:pt idx="0">
                    <c:v>6973052.9194800006</c:v>
                  </c:pt>
                  <c:pt idx="1">
                    <c:v>6794223.1019599997</c:v>
                  </c:pt>
                  <c:pt idx="2">
                    <c:v>6866688.6494399998</c:v>
                  </c:pt>
                  <c:pt idx="3">
                    <c:v>6928267.2395200003</c:v>
                  </c:pt>
                  <c:pt idx="4">
                    <c:v>7048088.824</c:v>
                  </c:pt>
                  <c:pt idx="5">
                    <c:v>7079348.7764999997</c:v>
                  </c:pt>
                  <c:pt idx="6">
                    <c:v>7153027.5938399993</c:v>
                  </c:pt>
                  <c:pt idx="7">
                    <c:v>7245708.9965999993</c:v>
                  </c:pt>
                  <c:pt idx="8">
                    <c:v>7384295.148479999</c:v>
                  </c:pt>
                  <c:pt idx="9">
                    <c:v>7427523.5387000004</c:v>
                  </c:pt>
                  <c:pt idx="10">
                    <c:v>7375014.3383999988</c:v>
                  </c:pt>
                  <c:pt idx="11">
                    <c:v>7474267.2639999995</c:v>
                  </c:pt>
                  <c:pt idx="12">
                    <c:v>7222588.5497600008</c:v>
                  </c:pt>
                  <c:pt idx="13">
                    <c:v>7229131.0873600002</c:v>
                  </c:pt>
                  <c:pt idx="14">
                    <c:v>7238230.6619000006</c:v>
                  </c:pt>
                </c:numCache>
              </c:numRef>
            </c:plus>
            <c:minus>
              <c:numRef>
                <c:f>Virginia!$I$14:$I$28</c:f>
                <c:numCache>
                  <c:formatCode>General</c:formatCode>
                  <c:ptCount val="15"/>
                  <c:pt idx="0">
                    <c:v>6973052.9194800006</c:v>
                  </c:pt>
                  <c:pt idx="1">
                    <c:v>6794223.1019599997</c:v>
                  </c:pt>
                  <c:pt idx="2">
                    <c:v>6866688.6494399998</c:v>
                  </c:pt>
                  <c:pt idx="3">
                    <c:v>6928267.2395200003</c:v>
                  </c:pt>
                  <c:pt idx="4">
                    <c:v>7048088.824</c:v>
                  </c:pt>
                  <c:pt idx="5">
                    <c:v>7079348.7764999997</c:v>
                  </c:pt>
                  <c:pt idx="6">
                    <c:v>7153027.5938399993</c:v>
                  </c:pt>
                  <c:pt idx="7">
                    <c:v>7245708.9965999993</c:v>
                  </c:pt>
                  <c:pt idx="8">
                    <c:v>7384295.148479999</c:v>
                  </c:pt>
                  <c:pt idx="9">
                    <c:v>7427523.5387000004</c:v>
                  </c:pt>
                  <c:pt idx="10">
                    <c:v>7375014.3383999988</c:v>
                  </c:pt>
                  <c:pt idx="11">
                    <c:v>7474267.2639999995</c:v>
                  </c:pt>
                  <c:pt idx="12">
                    <c:v>7222588.5497600008</c:v>
                  </c:pt>
                  <c:pt idx="13">
                    <c:v>7229131.0873600002</c:v>
                  </c:pt>
                  <c:pt idx="14">
                    <c:v>7238230.6619000006</c:v>
                  </c:pt>
                </c:numCache>
              </c:numRef>
            </c:minus>
            <c:spPr>
              <a:noFill/>
              <a:ln w="9525" cap="flat" cmpd="sng" algn="ctr">
                <a:solidFill>
                  <a:schemeClr val="tx1">
                    <a:lumMod val="65000"/>
                    <a:lumOff val="35000"/>
                  </a:schemeClr>
                </a:solidFill>
                <a:round/>
              </a:ln>
              <a:effectLst/>
            </c:spPr>
          </c:errBars>
          <c:cat>
            <c:numRef>
              <c:f>Virginia!$A$14:$A$28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Virginia!$D$14:$D$28</c:f>
              <c:numCache>
                <c:formatCode>#,##0</c:formatCode>
                <c:ptCount val="15"/>
                <c:pt idx="0">
                  <c:v>21706677</c:v>
                </c:pt>
                <c:pt idx="1">
                  <c:v>20442361</c:v>
                </c:pt>
                <c:pt idx="2">
                  <c:v>20511048</c:v>
                </c:pt>
                <c:pt idx="3">
                  <c:v>20826872</c:v>
                </c:pt>
                <c:pt idx="4">
                  <c:v>21448840</c:v>
                </c:pt>
                <c:pt idx="5">
                  <c:v>21550529</c:v>
                </c:pt>
                <c:pt idx="6">
                  <c:v>21959316</c:v>
                </c:pt>
                <c:pt idx="7">
                  <c:v>22190705</c:v>
                </c:pt>
                <c:pt idx="8">
                  <c:v>22824849</c:v>
                </c:pt>
                <c:pt idx="9">
                  <c:v>22931533</c:v>
                </c:pt>
                <c:pt idx="10">
                  <c:v>22389236</c:v>
                </c:pt>
                <c:pt idx="11">
                  <c:v>22720900</c:v>
                </c:pt>
                <c:pt idx="12">
                  <c:v>21788912</c:v>
                </c:pt>
                <c:pt idx="13">
                  <c:v>21806018</c:v>
                </c:pt>
                <c:pt idx="14">
                  <c:v>21940681</c:v>
                </c:pt>
              </c:numCache>
            </c:numRef>
          </c:val>
          <c:extLst>
            <c:ext xmlns:c16="http://schemas.microsoft.com/office/drawing/2014/chart" uri="{C3380CC4-5D6E-409C-BE32-E72D297353CC}">
              <c16:uniqueId val="{00000001-32F2-4123-BB8F-D7D813FAF63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Virginia!$J$6:$J$13</c:f>
                <c:numCache>
                  <c:formatCode>General</c:formatCode>
                  <c:ptCount val="8"/>
                  <c:pt idx="0">
                    <c:v>8111614.7277600002</c:v>
                  </c:pt>
                  <c:pt idx="1">
                    <c:v>8185314.5153000001</c:v>
                  </c:pt>
                  <c:pt idx="2">
                    <c:v>8200774.601999999</c:v>
                  </c:pt>
                  <c:pt idx="3">
                    <c:v>8121588.643840001</c:v>
                  </c:pt>
                  <c:pt idx="4">
                    <c:v>7943092.1241600001</c:v>
                  </c:pt>
                  <c:pt idx="5">
                    <c:v>7693220.0144799994</c:v>
                  </c:pt>
                  <c:pt idx="6">
                    <c:v>7820452.0086000003</c:v>
                  </c:pt>
                  <c:pt idx="7">
                    <c:v>7945342.1600000001</c:v>
                  </c:pt>
                </c:numCache>
              </c:numRef>
            </c:plus>
            <c:minus>
              <c:numRef>
                <c:f>Virginia!$J$6:$J$13</c:f>
                <c:numCache>
                  <c:formatCode>General</c:formatCode>
                  <c:ptCount val="8"/>
                  <c:pt idx="0">
                    <c:v>8111614.7277600002</c:v>
                  </c:pt>
                  <c:pt idx="1">
                    <c:v>8185314.5153000001</c:v>
                  </c:pt>
                  <c:pt idx="2">
                    <c:v>8200774.601999999</c:v>
                  </c:pt>
                  <c:pt idx="3">
                    <c:v>8121588.643840001</c:v>
                  </c:pt>
                  <c:pt idx="4">
                    <c:v>7943092.1241600001</c:v>
                  </c:pt>
                  <c:pt idx="5">
                    <c:v>7693220.0144799994</c:v>
                  </c:pt>
                  <c:pt idx="6">
                    <c:v>7820452.0086000003</c:v>
                  </c:pt>
                  <c:pt idx="7">
                    <c:v>7945342.1600000001</c:v>
                  </c:pt>
                </c:numCache>
              </c:numRef>
            </c:minus>
            <c:spPr>
              <a:noFill/>
              <a:ln w="9525" cap="flat" cmpd="sng" algn="ctr">
                <a:solidFill>
                  <a:schemeClr val="tx1">
                    <a:lumMod val="65000"/>
                    <a:lumOff val="35000"/>
                  </a:schemeClr>
                </a:solidFill>
                <a:round/>
              </a:ln>
              <a:effectLst/>
            </c:spPr>
          </c:errBars>
          <c:cat>
            <c:numRef>
              <c:f>Virginia!$A$6:$A$13</c:f>
              <c:numCache>
                <c:formatCode>General</c:formatCode>
                <c:ptCount val="8"/>
                <c:pt idx="0">
                  <c:v>2001</c:v>
                </c:pt>
                <c:pt idx="1">
                  <c:v>2002</c:v>
                </c:pt>
                <c:pt idx="2">
                  <c:v>2003</c:v>
                </c:pt>
                <c:pt idx="3">
                  <c:v>2005</c:v>
                </c:pt>
                <c:pt idx="4">
                  <c:v>2006</c:v>
                </c:pt>
                <c:pt idx="5">
                  <c:v>2007</c:v>
                </c:pt>
                <c:pt idx="6">
                  <c:v>2008</c:v>
                </c:pt>
                <c:pt idx="7">
                  <c:v>2009</c:v>
                </c:pt>
              </c:numCache>
            </c:numRef>
          </c:cat>
          <c:val>
            <c:numRef>
              <c:f>Virginia!$E$6:$E$13</c:f>
              <c:numCache>
                <c:formatCode>#,##0</c:formatCode>
                <c:ptCount val="8"/>
                <c:pt idx="0">
                  <c:v>32819286</c:v>
                </c:pt>
                <c:pt idx="1">
                  <c:v>33173845</c:v>
                </c:pt>
                <c:pt idx="2">
                  <c:v>34212660</c:v>
                </c:pt>
                <c:pt idx="3">
                  <c:v>34366912</c:v>
                </c:pt>
                <c:pt idx="4">
                  <c:v>32489742</c:v>
                </c:pt>
                <c:pt idx="5">
                  <c:v>31278338</c:v>
                </c:pt>
                <c:pt idx="6">
                  <c:v>32024783</c:v>
                </c:pt>
                <c:pt idx="7">
                  <c:v>32886350</c:v>
                </c:pt>
              </c:numCache>
            </c:numRef>
          </c:val>
          <c:extLst>
            <c:ext xmlns:c16="http://schemas.microsoft.com/office/drawing/2014/chart" uri="{C3380CC4-5D6E-409C-BE32-E72D297353CC}">
              <c16:uniqueId val="{00000001-8594-4738-98A4-D50CF8AEEB6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VA-10: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Virginia!$J$14:$J$28</c:f>
                <c:numCache>
                  <c:formatCode>General</c:formatCode>
                  <c:ptCount val="15"/>
                  <c:pt idx="0">
                    <c:v>8261155.8455999997</c:v>
                  </c:pt>
                  <c:pt idx="1">
                    <c:v>8426929.786799999</c:v>
                  </c:pt>
                  <c:pt idx="2">
                    <c:v>8466024.4304999989</c:v>
                  </c:pt>
                  <c:pt idx="3">
                    <c:v>8663411.3526799995</c:v>
                  </c:pt>
                  <c:pt idx="4">
                    <c:v>8834769.2522800006</c:v>
                  </c:pt>
                  <c:pt idx="5">
                    <c:v>8996715.0904399995</c:v>
                  </c:pt>
                  <c:pt idx="6">
                    <c:v>9144309.5322399996</c:v>
                  </c:pt>
                  <c:pt idx="7">
                    <c:v>9388280.5800999999</c:v>
                  </c:pt>
                  <c:pt idx="8">
                    <c:v>9610229.6362800002</c:v>
                  </c:pt>
                  <c:pt idx="9">
                    <c:v>9748319.7024000008</c:v>
                  </c:pt>
                  <c:pt idx="10">
                    <c:v>9921533.0513599999</c:v>
                  </c:pt>
                  <c:pt idx="11">
                    <c:v>9942248.1022799984</c:v>
                  </c:pt>
                  <c:pt idx="12">
                    <c:v>9893790.1345399991</c:v>
                  </c:pt>
                  <c:pt idx="13">
                    <c:v>9881657.087199999</c:v>
                  </c:pt>
                  <c:pt idx="14">
                    <c:v>9976643.8361200001</c:v>
                  </c:pt>
                </c:numCache>
              </c:numRef>
            </c:plus>
            <c:minus>
              <c:numRef>
                <c:f>Virginia!$J$14:$J$28</c:f>
                <c:numCache>
                  <c:formatCode>General</c:formatCode>
                  <c:ptCount val="15"/>
                  <c:pt idx="0">
                    <c:v>8261155.8455999997</c:v>
                  </c:pt>
                  <c:pt idx="1">
                    <c:v>8426929.786799999</c:v>
                  </c:pt>
                  <c:pt idx="2">
                    <c:v>8466024.4304999989</c:v>
                  </c:pt>
                  <c:pt idx="3">
                    <c:v>8663411.3526799995</c:v>
                  </c:pt>
                  <c:pt idx="4">
                    <c:v>8834769.2522800006</c:v>
                  </c:pt>
                  <c:pt idx="5">
                    <c:v>8996715.0904399995</c:v>
                  </c:pt>
                  <c:pt idx="6">
                    <c:v>9144309.5322399996</c:v>
                  </c:pt>
                  <c:pt idx="7">
                    <c:v>9388280.5800999999</c:v>
                  </c:pt>
                  <c:pt idx="8">
                    <c:v>9610229.6362800002</c:v>
                  </c:pt>
                  <c:pt idx="9">
                    <c:v>9748319.7024000008</c:v>
                  </c:pt>
                  <c:pt idx="10">
                    <c:v>9921533.0513599999</c:v>
                  </c:pt>
                  <c:pt idx="11">
                    <c:v>9942248.1022799984</c:v>
                  </c:pt>
                  <c:pt idx="12">
                    <c:v>9893790.1345399991</c:v>
                  </c:pt>
                  <c:pt idx="13">
                    <c:v>9881657.087199999</c:v>
                  </c:pt>
                  <c:pt idx="14">
                    <c:v>9976643.8361200001</c:v>
                  </c:pt>
                </c:numCache>
              </c:numRef>
            </c:minus>
            <c:spPr>
              <a:noFill/>
              <a:ln w="9525" cap="flat" cmpd="sng" algn="ctr">
                <a:solidFill>
                  <a:schemeClr val="tx1">
                    <a:lumMod val="65000"/>
                    <a:lumOff val="35000"/>
                  </a:schemeClr>
                </a:solidFill>
                <a:round/>
              </a:ln>
              <a:effectLst/>
            </c:spPr>
          </c:errBars>
          <c:cat>
            <c:numRef>
              <c:f>Virginia!$A$14:$A$28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Virginia!$E$14:$E$28</c:f>
              <c:numCache>
                <c:formatCode>#,##0</c:formatCode>
                <c:ptCount val="15"/>
                <c:pt idx="0">
                  <c:v>35207790</c:v>
                </c:pt>
                <c:pt idx="1">
                  <c:v>36613355</c:v>
                </c:pt>
                <c:pt idx="2">
                  <c:v>36697115</c:v>
                </c:pt>
                <c:pt idx="3">
                  <c:v>38191727</c:v>
                </c:pt>
                <c:pt idx="4">
                  <c:v>39346082</c:v>
                </c:pt>
                <c:pt idx="5">
                  <c:v>40131658</c:v>
                </c:pt>
                <c:pt idx="6">
                  <c:v>41250043</c:v>
                </c:pt>
                <c:pt idx="7">
                  <c:v>43315865</c:v>
                </c:pt>
                <c:pt idx="8">
                  <c:v>45131162</c:v>
                </c:pt>
                <c:pt idx="9">
                  <c:v>45788256</c:v>
                </c:pt>
                <c:pt idx="10">
                  <c:v>47498722</c:v>
                </c:pt>
                <c:pt idx="11">
                  <c:v>47384654</c:v>
                </c:pt>
                <c:pt idx="12">
                  <c:v>47037131</c:v>
                </c:pt>
                <c:pt idx="13">
                  <c:v>47077928</c:v>
                </c:pt>
                <c:pt idx="14">
                  <c:v>47607577</c:v>
                </c:pt>
              </c:numCache>
            </c:numRef>
          </c:val>
          <c:extLst>
            <c:ext xmlns:c16="http://schemas.microsoft.com/office/drawing/2014/chart" uri="{C3380CC4-5D6E-409C-BE32-E72D297353CC}">
              <c16:uniqueId val="{00000001-987D-4C64-AC66-D5A926DE1D5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Washington!$G$9:$G$12</c:f>
                <c:numCache>
                  <c:formatCode>General</c:formatCode>
                  <c:ptCount val="4"/>
                  <c:pt idx="0">
                    <c:v>29247811.980900001</c:v>
                  </c:pt>
                  <c:pt idx="1">
                    <c:v>29049510.249000002</c:v>
                  </c:pt>
                  <c:pt idx="2">
                    <c:v>28861341.3094</c:v>
                  </c:pt>
                  <c:pt idx="3">
                    <c:v>29023550.739799999</c:v>
                  </c:pt>
                </c:numCache>
              </c:numRef>
            </c:plus>
            <c:minus>
              <c:numRef>
                <c:f>Washington!$G$9:$G$12</c:f>
                <c:numCache>
                  <c:formatCode>General</c:formatCode>
                  <c:ptCount val="4"/>
                  <c:pt idx="0">
                    <c:v>29247811.980900001</c:v>
                  </c:pt>
                  <c:pt idx="1">
                    <c:v>29049510.249000002</c:v>
                  </c:pt>
                  <c:pt idx="2">
                    <c:v>28861341.3094</c:v>
                  </c:pt>
                  <c:pt idx="3">
                    <c:v>29023550.739799999</c:v>
                  </c:pt>
                </c:numCache>
              </c:numRef>
            </c:minus>
            <c:spPr>
              <a:noFill/>
              <a:ln w="9525" cap="flat" cmpd="sng" algn="ctr">
                <a:solidFill>
                  <a:schemeClr val="tx1">
                    <a:lumMod val="65000"/>
                    <a:lumOff val="35000"/>
                  </a:schemeClr>
                </a:solidFill>
                <a:round/>
              </a:ln>
              <a:effectLst/>
            </c:spPr>
          </c:errBars>
          <c:cat>
            <c:numRef>
              <c:f>Washington!$A$9:$A$12</c:f>
              <c:numCache>
                <c:formatCode>General</c:formatCode>
                <c:ptCount val="4"/>
                <c:pt idx="0">
                  <c:v>2019</c:v>
                </c:pt>
                <c:pt idx="1">
                  <c:v>2020</c:v>
                </c:pt>
                <c:pt idx="2">
                  <c:v>2021</c:v>
                </c:pt>
                <c:pt idx="3">
                  <c:v>2022</c:v>
                </c:pt>
              </c:numCache>
            </c:numRef>
          </c:cat>
          <c:val>
            <c:numRef>
              <c:f>Washington!$B$9:$B$12</c:f>
              <c:numCache>
                <c:formatCode>#,##0</c:formatCode>
                <c:ptCount val="4"/>
                <c:pt idx="0">
                  <c:v>2147416445</c:v>
                </c:pt>
                <c:pt idx="1">
                  <c:v>2151815574</c:v>
                </c:pt>
                <c:pt idx="2">
                  <c:v>2153831441</c:v>
                </c:pt>
                <c:pt idx="3">
                  <c:v>2156281630</c:v>
                </c:pt>
              </c:numCache>
            </c:numRef>
          </c:val>
          <c:extLst>
            <c:ext xmlns:c16="http://schemas.microsoft.com/office/drawing/2014/chart" uri="{C3380CC4-5D6E-409C-BE32-E72D297353CC}">
              <c16:uniqueId val="{00000001-149D-4E4B-AE66-CF9602B0490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Washington!$K$9:$K$12</c:f>
                <c:numCache>
                  <c:formatCode>General</c:formatCode>
                  <c:ptCount val="4"/>
                  <c:pt idx="0">
                    <c:v>24653562.924059998</c:v>
                  </c:pt>
                  <c:pt idx="1">
                    <c:v>24454662.262080003</c:v>
                  </c:pt>
                  <c:pt idx="2">
                    <c:v>24479020.384</c:v>
                  </c:pt>
                  <c:pt idx="3">
                    <c:v>24410593.062240001</c:v>
                  </c:pt>
                </c:numCache>
              </c:numRef>
            </c:plus>
            <c:minus>
              <c:numRef>
                <c:f>Washington!$K$9:$K$12</c:f>
                <c:numCache>
                  <c:formatCode>General</c:formatCode>
                  <c:ptCount val="4"/>
                  <c:pt idx="0">
                    <c:v>24653562.924059998</c:v>
                  </c:pt>
                  <c:pt idx="1">
                    <c:v>24454662.262080003</c:v>
                  </c:pt>
                  <c:pt idx="2">
                    <c:v>24479020.384</c:v>
                  </c:pt>
                  <c:pt idx="3">
                    <c:v>24410593.062240001</c:v>
                  </c:pt>
                </c:numCache>
              </c:numRef>
            </c:minus>
            <c:spPr>
              <a:noFill/>
              <a:ln w="9525" cap="flat" cmpd="sng" algn="ctr">
                <a:solidFill>
                  <a:schemeClr val="tx1">
                    <a:lumMod val="65000"/>
                    <a:lumOff val="35000"/>
                  </a:schemeClr>
                </a:solidFill>
                <a:round/>
              </a:ln>
              <a:effectLst/>
            </c:spPr>
          </c:errBars>
          <c:cat>
            <c:numRef>
              <c:f>Washington!$A$9:$A$12</c:f>
              <c:numCache>
                <c:formatCode>General</c:formatCode>
                <c:ptCount val="4"/>
                <c:pt idx="0">
                  <c:v>2019</c:v>
                </c:pt>
                <c:pt idx="1">
                  <c:v>2020</c:v>
                </c:pt>
                <c:pt idx="2">
                  <c:v>2021</c:v>
                </c:pt>
                <c:pt idx="3">
                  <c:v>2022</c:v>
                </c:pt>
              </c:numCache>
            </c:numRef>
          </c:cat>
          <c:val>
            <c:numRef>
              <c:f>Washington!$F$9:$F$12</c:f>
              <c:numCache>
                <c:formatCode>#,##0</c:formatCode>
                <c:ptCount val="4"/>
                <c:pt idx="0">
                  <c:v>963782757</c:v>
                </c:pt>
                <c:pt idx="1">
                  <c:v>965823944</c:v>
                </c:pt>
                <c:pt idx="2">
                  <c:v>963740960</c:v>
                </c:pt>
                <c:pt idx="3">
                  <c:v>963322536</c:v>
                </c:pt>
              </c:numCache>
            </c:numRef>
          </c:val>
          <c:extLst>
            <c:ext xmlns:c16="http://schemas.microsoft.com/office/drawing/2014/chart" uri="{C3380CC4-5D6E-409C-BE32-E72D297353CC}">
              <c16:uniqueId val="{00000001-669C-4F05-BA04-78F9F7456A9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Washington!$H$9:$H$12</c:f>
                <c:numCache>
                  <c:formatCode>General</c:formatCode>
                  <c:ptCount val="4"/>
                  <c:pt idx="0">
                    <c:v>11314358.72168</c:v>
                  </c:pt>
                  <c:pt idx="1">
                    <c:v>11323310.4804</c:v>
                  </c:pt>
                  <c:pt idx="2">
                    <c:v>11336245.83168</c:v>
                  </c:pt>
                  <c:pt idx="3">
                    <c:v>11308004.693779999</c:v>
                  </c:pt>
                </c:numCache>
              </c:numRef>
            </c:plus>
            <c:minus>
              <c:numRef>
                <c:f>Washington!$H$9:$H$12</c:f>
                <c:numCache>
                  <c:formatCode>General</c:formatCode>
                  <c:ptCount val="4"/>
                  <c:pt idx="0">
                    <c:v>11314358.72168</c:v>
                  </c:pt>
                  <c:pt idx="1">
                    <c:v>11323310.4804</c:v>
                  </c:pt>
                  <c:pt idx="2">
                    <c:v>11336245.83168</c:v>
                  </c:pt>
                  <c:pt idx="3">
                    <c:v>11308004.693779999</c:v>
                  </c:pt>
                </c:numCache>
              </c:numRef>
            </c:minus>
            <c:spPr>
              <a:noFill/>
              <a:ln w="9525" cap="flat" cmpd="sng" algn="ctr">
                <a:solidFill>
                  <a:schemeClr val="tx1">
                    <a:lumMod val="65000"/>
                    <a:lumOff val="35000"/>
                  </a:schemeClr>
                </a:solidFill>
                <a:round/>
              </a:ln>
              <a:effectLst/>
            </c:spPr>
          </c:errBars>
          <c:cat>
            <c:numRef>
              <c:f>Washington!$A$9:$A$12</c:f>
              <c:numCache>
                <c:formatCode>General</c:formatCode>
                <c:ptCount val="4"/>
                <c:pt idx="0">
                  <c:v>2019</c:v>
                </c:pt>
                <c:pt idx="1">
                  <c:v>2020</c:v>
                </c:pt>
                <c:pt idx="2">
                  <c:v>2021</c:v>
                </c:pt>
                <c:pt idx="3">
                  <c:v>2022</c:v>
                </c:pt>
              </c:numCache>
            </c:numRef>
          </c:cat>
          <c:val>
            <c:numRef>
              <c:f>Washington!$C$9:$C$12</c:f>
              <c:numCache>
                <c:formatCode>#,##0</c:formatCode>
                <c:ptCount val="4"/>
                <c:pt idx="0">
                  <c:v>800166812</c:v>
                </c:pt>
                <c:pt idx="1">
                  <c:v>801934170</c:v>
                </c:pt>
                <c:pt idx="2">
                  <c:v>805131096</c:v>
                </c:pt>
                <c:pt idx="3">
                  <c:v>806562389</c:v>
                </c:pt>
              </c:numCache>
            </c:numRef>
          </c:val>
          <c:extLst>
            <c:ext xmlns:c16="http://schemas.microsoft.com/office/drawing/2014/chart" uri="{C3380CC4-5D6E-409C-BE32-E72D297353CC}">
              <c16:uniqueId val="{00000001-60C3-4F2D-9641-4ADDD408BD1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WA-09: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Washington!$I$9:$I$12</c:f>
                <c:numCache>
                  <c:formatCode>General</c:formatCode>
                  <c:ptCount val="4"/>
                  <c:pt idx="0">
                    <c:v>9005648.9141199999</c:v>
                  </c:pt>
                  <c:pt idx="1">
                    <c:v>9053825.53792</c:v>
                  </c:pt>
                  <c:pt idx="2">
                    <c:v>9287174.2116400003</c:v>
                  </c:pt>
                  <c:pt idx="3">
                    <c:v>9387052.6924799997</c:v>
                  </c:pt>
                </c:numCache>
              </c:numRef>
            </c:plus>
            <c:minus>
              <c:numRef>
                <c:f>Washington!$I$9:$I$12</c:f>
                <c:numCache>
                  <c:formatCode>General</c:formatCode>
                  <c:ptCount val="4"/>
                  <c:pt idx="0">
                    <c:v>9005648.9141199999</c:v>
                  </c:pt>
                  <c:pt idx="1">
                    <c:v>9053825.53792</c:v>
                  </c:pt>
                  <c:pt idx="2">
                    <c:v>9287174.2116400003</c:v>
                  </c:pt>
                  <c:pt idx="3">
                    <c:v>9387052.6924799997</c:v>
                  </c:pt>
                </c:numCache>
              </c:numRef>
            </c:minus>
            <c:spPr>
              <a:noFill/>
              <a:ln w="9525" cap="flat" cmpd="sng" algn="ctr">
                <a:solidFill>
                  <a:schemeClr val="tx1">
                    <a:lumMod val="65000"/>
                    <a:lumOff val="35000"/>
                  </a:schemeClr>
                </a:solidFill>
                <a:round/>
              </a:ln>
              <a:effectLst/>
            </c:spPr>
          </c:errBars>
          <c:cat>
            <c:numRef>
              <c:f>Washington!$A$9:$A$12</c:f>
              <c:numCache>
                <c:formatCode>General</c:formatCode>
                <c:ptCount val="4"/>
                <c:pt idx="0">
                  <c:v>2019</c:v>
                </c:pt>
                <c:pt idx="1">
                  <c:v>2020</c:v>
                </c:pt>
                <c:pt idx="2">
                  <c:v>2021</c:v>
                </c:pt>
                <c:pt idx="3">
                  <c:v>2022</c:v>
                </c:pt>
              </c:numCache>
            </c:numRef>
          </c:cat>
          <c:val>
            <c:numRef>
              <c:f>Washington!$D$9:$D$12</c:f>
              <c:numCache>
                <c:formatCode>#,##0</c:formatCode>
                <c:ptCount val="4"/>
                <c:pt idx="0">
                  <c:v>22182494</c:v>
                </c:pt>
                <c:pt idx="1">
                  <c:v>22260586</c:v>
                </c:pt>
                <c:pt idx="2">
                  <c:v>23224903</c:v>
                </c:pt>
                <c:pt idx="3">
                  <c:v>23618792</c:v>
                </c:pt>
              </c:numCache>
            </c:numRef>
          </c:val>
          <c:extLst>
            <c:ext xmlns:c16="http://schemas.microsoft.com/office/drawing/2014/chart" uri="{C3380CC4-5D6E-409C-BE32-E72D297353CC}">
              <c16:uniqueId val="{00000001-446D-4316-BDB4-2514A3CEC30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Washington!$J$9:$J$12</c:f>
                <c:numCache>
                  <c:formatCode>General</c:formatCode>
                  <c:ptCount val="4"/>
                  <c:pt idx="0">
                    <c:v>19870641.010000002</c:v>
                  </c:pt>
                  <c:pt idx="1">
                    <c:v>19580446.82088</c:v>
                  </c:pt>
                  <c:pt idx="2">
                    <c:v>19352794.786999997</c:v>
                  </c:pt>
                  <c:pt idx="3">
                    <c:v>19096629.340320002</c:v>
                  </c:pt>
                </c:numCache>
              </c:numRef>
            </c:plus>
            <c:minus>
              <c:numRef>
                <c:f>Washington!$J$9:$J$12</c:f>
                <c:numCache>
                  <c:formatCode>General</c:formatCode>
                  <c:ptCount val="4"/>
                  <c:pt idx="0">
                    <c:v>19870641.010000002</c:v>
                  </c:pt>
                  <c:pt idx="1">
                    <c:v>19580446.82088</c:v>
                  </c:pt>
                  <c:pt idx="2">
                    <c:v>19352794.786999997</c:v>
                  </c:pt>
                  <c:pt idx="3">
                    <c:v>19096629.340320002</c:v>
                  </c:pt>
                </c:numCache>
              </c:numRef>
            </c:minus>
            <c:spPr>
              <a:noFill/>
              <a:ln w="9525" cap="flat" cmpd="sng" algn="ctr">
                <a:solidFill>
                  <a:schemeClr val="tx1">
                    <a:lumMod val="65000"/>
                    <a:lumOff val="35000"/>
                  </a:schemeClr>
                </a:solidFill>
                <a:round/>
              </a:ln>
              <a:effectLst/>
            </c:spPr>
          </c:errBars>
          <c:cat>
            <c:numRef>
              <c:f>Washington!$A$9:$A$12</c:f>
              <c:numCache>
                <c:formatCode>General</c:formatCode>
                <c:ptCount val="4"/>
                <c:pt idx="0">
                  <c:v>2019</c:v>
                </c:pt>
                <c:pt idx="1">
                  <c:v>2020</c:v>
                </c:pt>
                <c:pt idx="2">
                  <c:v>2021</c:v>
                </c:pt>
                <c:pt idx="3">
                  <c:v>2022</c:v>
                </c:pt>
              </c:numCache>
            </c:numRef>
          </c:cat>
          <c:val>
            <c:numRef>
              <c:f>Washington!$E$9:$E$12</c:f>
              <c:numCache>
                <c:formatCode>#,##0</c:formatCode>
                <c:ptCount val="4"/>
                <c:pt idx="0">
                  <c:v>361284382</c:v>
                </c:pt>
                <c:pt idx="1">
                  <c:v>361796874</c:v>
                </c:pt>
                <c:pt idx="2">
                  <c:v>361734482</c:v>
                </c:pt>
                <c:pt idx="3">
                  <c:v>362777913</c:v>
                </c:pt>
              </c:numCache>
            </c:numRef>
          </c:val>
          <c:extLst>
            <c:ext xmlns:c16="http://schemas.microsoft.com/office/drawing/2014/chart" uri="{C3380CC4-5D6E-409C-BE32-E72D297353CC}">
              <c16:uniqueId val="{00000001-536A-45A7-BD90-A018F838555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WA-01:</a:t>
            </a:r>
            <a:r>
              <a:rPr lang="en-US" b="1" baseline="0"/>
              <a:t>- 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Washington!$G$6:$G$8</c:f>
                <c:numCache>
                  <c:formatCode>General</c:formatCode>
                  <c:ptCount val="3"/>
                  <c:pt idx="0">
                    <c:v>30507764.286599997</c:v>
                  </c:pt>
                  <c:pt idx="1">
                    <c:v>29056178.17032</c:v>
                  </c:pt>
                  <c:pt idx="2">
                    <c:v>29090745.13572</c:v>
                  </c:pt>
                </c:numCache>
              </c:numRef>
            </c:plus>
            <c:minus>
              <c:numRef>
                <c:f>Washington!$G$6:$G$8</c:f>
                <c:numCache>
                  <c:formatCode>General</c:formatCode>
                  <c:ptCount val="3"/>
                  <c:pt idx="0">
                    <c:v>30507764.286599997</c:v>
                  </c:pt>
                  <c:pt idx="1">
                    <c:v>29056178.17032</c:v>
                  </c:pt>
                  <c:pt idx="2">
                    <c:v>29090745.13572</c:v>
                  </c:pt>
                </c:numCache>
              </c:numRef>
            </c:minus>
            <c:spPr>
              <a:noFill/>
              <a:ln w="9525" cap="flat" cmpd="sng" algn="ctr">
                <a:solidFill>
                  <a:schemeClr val="tx1">
                    <a:lumMod val="65000"/>
                    <a:lumOff val="35000"/>
                  </a:schemeClr>
                </a:solidFill>
                <a:round/>
              </a:ln>
              <a:effectLst/>
            </c:spPr>
          </c:errBars>
          <c:cat>
            <c:numRef>
              <c:f>Washington!$A$6:$A$8</c:f>
              <c:numCache>
                <c:formatCode>General</c:formatCode>
                <c:ptCount val="3"/>
                <c:pt idx="0">
                  <c:v>2011</c:v>
                </c:pt>
                <c:pt idx="1">
                  <c:v>2017</c:v>
                </c:pt>
                <c:pt idx="2">
                  <c:v>2018</c:v>
                </c:pt>
              </c:numCache>
            </c:numRef>
          </c:cat>
          <c:val>
            <c:numRef>
              <c:f>Washington!$B$6:$B$8</c:f>
              <c:numCache>
                <c:formatCode>#,##0</c:formatCode>
                <c:ptCount val="3"/>
                <c:pt idx="0">
                  <c:v>2139394410</c:v>
                </c:pt>
                <c:pt idx="1">
                  <c:v>2139630204</c:v>
                </c:pt>
                <c:pt idx="2">
                  <c:v>2145335187</c:v>
                </c:pt>
              </c:numCache>
            </c:numRef>
          </c:val>
          <c:extLst>
            <c:ext xmlns:c16="http://schemas.microsoft.com/office/drawing/2014/chart" uri="{C3380CC4-5D6E-409C-BE32-E72D297353CC}">
              <c16:uniqueId val="{00000001-880D-4F90-95E8-D065B84F8C5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Washington!$K$6:$K$8</c:f>
                <c:numCache>
                  <c:formatCode>General</c:formatCode>
                  <c:ptCount val="3"/>
                  <c:pt idx="0">
                    <c:v>25877013.091019999</c:v>
                  </c:pt>
                  <c:pt idx="1">
                    <c:v>24439105.395399999</c:v>
                  </c:pt>
                  <c:pt idx="2">
                    <c:v>24557310.453139998</c:v>
                  </c:pt>
                </c:numCache>
              </c:numRef>
            </c:plus>
            <c:minus>
              <c:numRef>
                <c:f>Washington!$K$6:$K$8</c:f>
                <c:numCache>
                  <c:formatCode>General</c:formatCode>
                  <c:ptCount val="3"/>
                  <c:pt idx="0">
                    <c:v>25877013.091019999</c:v>
                  </c:pt>
                  <c:pt idx="1">
                    <c:v>24439105.395399999</c:v>
                  </c:pt>
                  <c:pt idx="2">
                    <c:v>24557310.453139998</c:v>
                  </c:pt>
                </c:numCache>
              </c:numRef>
            </c:minus>
            <c:spPr>
              <a:noFill/>
              <a:ln w="9525" cap="flat" cmpd="sng" algn="ctr">
                <a:solidFill>
                  <a:schemeClr val="tx1">
                    <a:lumMod val="65000"/>
                    <a:lumOff val="35000"/>
                  </a:schemeClr>
                </a:solidFill>
                <a:round/>
              </a:ln>
              <a:effectLst/>
            </c:spPr>
          </c:errBars>
          <c:cat>
            <c:numRef>
              <c:f>Washington!$A$6:$A$8</c:f>
              <c:numCache>
                <c:formatCode>General</c:formatCode>
                <c:ptCount val="3"/>
                <c:pt idx="0">
                  <c:v>2011</c:v>
                </c:pt>
                <c:pt idx="1">
                  <c:v>2017</c:v>
                </c:pt>
                <c:pt idx="2">
                  <c:v>2018</c:v>
                </c:pt>
              </c:numCache>
            </c:numRef>
          </c:cat>
          <c:val>
            <c:numRef>
              <c:f>Washington!$F$6:$F$8</c:f>
              <c:numCache>
                <c:formatCode>#,##0</c:formatCode>
                <c:ptCount val="3"/>
                <c:pt idx="0">
                  <c:v>977967237</c:v>
                </c:pt>
                <c:pt idx="1">
                  <c:v>968268835</c:v>
                </c:pt>
                <c:pt idx="2">
                  <c:v>966062567</c:v>
                </c:pt>
              </c:numCache>
            </c:numRef>
          </c:val>
          <c:extLst>
            <c:ext xmlns:c16="http://schemas.microsoft.com/office/drawing/2014/chart" uri="{C3380CC4-5D6E-409C-BE32-E72D297353CC}">
              <c16:uniqueId val="{00000001-132E-4A36-A1DD-A03A10A8763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Colorado!$G$11:$G$24</c:f>
                <c:numCache>
                  <c:formatCode>General</c:formatCode>
                  <c:ptCount val="14"/>
                  <c:pt idx="0">
                    <c:v>33278208.886440001</c:v>
                  </c:pt>
                  <c:pt idx="1">
                    <c:v>31454722.81952</c:v>
                  </c:pt>
                  <c:pt idx="2">
                    <c:v>31469704.197099999</c:v>
                  </c:pt>
                  <c:pt idx="3">
                    <c:v>31487260.57708</c:v>
                  </c:pt>
                  <c:pt idx="4">
                    <c:v>31431309.733719997</c:v>
                  </c:pt>
                  <c:pt idx="5">
                    <c:v>31444433.108519997</c:v>
                  </c:pt>
                  <c:pt idx="6">
                    <c:v>31319390.236000005</c:v>
                  </c:pt>
                  <c:pt idx="7">
                    <c:v>31178041.278480001</c:v>
                  </c:pt>
                  <c:pt idx="8">
                    <c:v>31222850.237119999</c:v>
                  </c:pt>
                  <c:pt idx="9">
                    <c:v>28007002.5977</c:v>
                  </c:pt>
                  <c:pt idx="10">
                    <c:v>28012429.919199999</c:v>
                  </c:pt>
                  <c:pt idx="11">
                    <c:v>27868287.41928</c:v>
                  </c:pt>
                  <c:pt idx="12">
                    <c:v>27896790.071520004</c:v>
                  </c:pt>
                  <c:pt idx="13">
                    <c:v>27811957.77696</c:v>
                  </c:pt>
                </c:numCache>
              </c:numRef>
            </c:plus>
            <c:minus>
              <c:numRef>
                <c:f>Colorado!$G$11:$G$24</c:f>
                <c:numCache>
                  <c:formatCode>General</c:formatCode>
                  <c:ptCount val="14"/>
                  <c:pt idx="0">
                    <c:v>33278208.886440001</c:v>
                  </c:pt>
                  <c:pt idx="1">
                    <c:v>31454722.81952</c:v>
                  </c:pt>
                  <c:pt idx="2">
                    <c:v>31469704.197099999</c:v>
                  </c:pt>
                  <c:pt idx="3">
                    <c:v>31487260.57708</c:v>
                  </c:pt>
                  <c:pt idx="4">
                    <c:v>31431309.733719997</c:v>
                  </c:pt>
                  <c:pt idx="5">
                    <c:v>31444433.108519997</c:v>
                  </c:pt>
                  <c:pt idx="6">
                    <c:v>31319390.236000005</c:v>
                  </c:pt>
                  <c:pt idx="7">
                    <c:v>31178041.278480001</c:v>
                  </c:pt>
                  <c:pt idx="8">
                    <c:v>31222850.237119999</c:v>
                  </c:pt>
                  <c:pt idx="9">
                    <c:v>28007002.5977</c:v>
                  </c:pt>
                  <c:pt idx="10">
                    <c:v>28012429.919199999</c:v>
                  </c:pt>
                  <c:pt idx="11">
                    <c:v>27868287.41928</c:v>
                  </c:pt>
                  <c:pt idx="12">
                    <c:v>27896790.071520004</c:v>
                  </c:pt>
                  <c:pt idx="13">
                    <c:v>27811957.77696</c:v>
                  </c:pt>
                </c:numCache>
              </c:numRef>
            </c:minus>
            <c:spPr>
              <a:noFill/>
              <a:ln w="9525" cap="flat" cmpd="sng" algn="ctr">
                <a:solidFill>
                  <a:schemeClr val="tx1">
                    <a:lumMod val="65000"/>
                    <a:lumOff val="35000"/>
                  </a:schemeClr>
                </a:solidFill>
                <a:round/>
              </a:ln>
              <a:effectLst/>
            </c:spPr>
          </c:errBars>
          <c:cat>
            <c:numRef>
              <c:f>Colorado!$A$11:$A$24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Colorado!$B$11:$B$24</c:f>
              <c:numCache>
                <c:formatCode>#,##0</c:formatCode>
                <c:ptCount val="14"/>
                <c:pt idx="0">
                  <c:v>1277965011</c:v>
                </c:pt>
                <c:pt idx="1">
                  <c:v>1276571543</c:v>
                </c:pt>
                <c:pt idx="2">
                  <c:v>1274077093</c:v>
                </c:pt>
                <c:pt idx="3">
                  <c:v>1275820931</c:v>
                </c:pt>
                <c:pt idx="4">
                  <c:v>1273553879</c:v>
                </c:pt>
                <c:pt idx="5">
                  <c:v>1269969027</c:v>
                </c:pt>
                <c:pt idx="6">
                  <c:v>1265941400</c:v>
                </c:pt>
                <c:pt idx="7">
                  <c:v>1263291786</c:v>
                </c:pt>
                <c:pt idx="8">
                  <c:v>1265107384</c:v>
                </c:pt>
                <c:pt idx="9">
                  <c:v>1255919399</c:v>
                </c:pt>
                <c:pt idx="10">
                  <c:v>1259551705</c:v>
                </c:pt>
                <c:pt idx="11">
                  <c:v>1251944628</c:v>
                </c:pt>
                <c:pt idx="12">
                  <c:v>1249856186</c:v>
                </c:pt>
                <c:pt idx="13">
                  <c:v>1249414096</c:v>
                </c:pt>
              </c:numCache>
            </c:numRef>
          </c:val>
          <c:extLst>
            <c:ext xmlns:c16="http://schemas.microsoft.com/office/drawing/2014/chart" uri="{C3380CC4-5D6E-409C-BE32-E72D297353CC}">
              <c16:uniqueId val="{00000001-2506-40A5-8784-A2A24096989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Washington!$H$6:$H$8</c:f>
                <c:numCache>
                  <c:formatCode>General</c:formatCode>
                  <c:ptCount val="3"/>
                  <c:pt idx="0">
                    <c:v>13653534.40704</c:v>
                  </c:pt>
                  <c:pt idx="1">
                    <c:v>11266462.710679999</c:v>
                  </c:pt>
                  <c:pt idx="2">
                    <c:v>11309240.523459999</c:v>
                  </c:pt>
                </c:numCache>
              </c:numRef>
            </c:plus>
            <c:minus>
              <c:numRef>
                <c:f>Washington!$H$6:$H$8</c:f>
                <c:numCache>
                  <c:formatCode>General</c:formatCode>
                  <c:ptCount val="3"/>
                  <c:pt idx="0">
                    <c:v>13653534.40704</c:v>
                  </c:pt>
                  <c:pt idx="1">
                    <c:v>11266462.710679999</c:v>
                  </c:pt>
                  <c:pt idx="2">
                    <c:v>11309240.523459999</c:v>
                  </c:pt>
                </c:numCache>
              </c:numRef>
            </c:minus>
            <c:spPr>
              <a:noFill/>
              <a:ln w="9525" cap="flat" cmpd="sng" algn="ctr">
                <a:solidFill>
                  <a:schemeClr val="tx1">
                    <a:lumMod val="65000"/>
                    <a:lumOff val="35000"/>
                  </a:schemeClr>
                </a:solidFill>
                <a:round/>
              </a:ln>
              <a:effectLst/>
            </c:spPr>
          </c:errBars>
          <c:cat>
            <c:numRef>
              <c:f>Washington!$A$6:$A$8</c:f>
              <c:numCache>
                <c:formatCode>General</c:formatCode>
                <c:ptCount val="3"/>
                <c:pt idx="0">
                  <c:v>2011</c:v>
                </c:pt>
                <c:pt idx="1">
                  <c:v>2017</c:v>
                </c:pt>
                <c:pt idx="2">
                  <c:v>2018</c:v>
                </c:pt>
              </c:numCache>
            </c:numRef>
          </c:cat>
          <c:val>
            <c:numRef>
              <c:f>Washington!$C$6:$C$8</c:f>
              <c:numCache>
                <c:formatCode>#,##0</c:formatCode>
                <c:ptCount val="3"/>
                <c:pt idx="0">
                  <c:v>790135093</c:v>
                </c:pt>
                <c:pt idx="1">
                  <c:v>794531926</c:v>
                </c:pt>
                <c:pt idx="2">
                  <c:v>797548697</c:v>
                </c:pt>
              </c:numCache>
            </c:numRef>
          </c:val>
          <c:extLst>
            <c:ext xmlns:c16="http://schemas.microsoft.com/office/drawing/2014/chart" uri="{C3380CC4-5D6E-409C-BE32-E72D297353CC}">
              <c16:uniqueId val="{00000001-6D41-4587-8A19-02E389BEA8A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WA-04: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Washington!$I$6:$I$8</c:f>
                <c:numCache>
                  <c:formatCode>General</c:formatCode>
                  <c:ptCount val="3"/>
                  <c:pt idx="0">
                    <c:v>8800322.1680000015</c:v>
                  </c:pt>
                  <c:pt idx="1">
                    <c:v>8839079.2935199998</c:v>
                  </c:pt>
                  <c:pt idx="2">
                    <c:v>9030948.1279999986</c:v>
                  </c:pt>
                </c:numCache>
              </c:numRef>
            </c:plus>
            <c:minus>
              <c:numRef>
                <c:f>Washington!$I$6:$I$8</c:f>
                <c:numCache>
                  <c:formatCode>General</c:formatCode>
                  <c:ptCount val="3"/>
                  <c:pt idx="0">
                    <c:v>8800322.1680000015</c:v>
                  </c:pt>
                  <c:pt idx="1">
                    <c:v>8839079.2935199998</c:v>
                  </c:pt>
                  <c:pt idx="2">
                    <c:v>9030948.1279999986</c:v>
                  </c:pt>
                </c:numCache>
              </c:numRef>
            </c:minus>
            <c:spPr>
              <a:noFill/>
              <a:ln w="9525" cap="flat" cmpd="sng" algn="ctr">
                <a:solidFill>
                  <a:schemeClr val="tx1">
                    <a:lumMod val="65000"/>
                    <a:lumOff val="35000"/>
                  </a:schemeClr>
                </a:solidFill>
                <a:round/>
              </a:ln>
              <a:effectLst/>
            </c:spPr>
          </c:errBars>
          <c:cat>
            <c:numRef>
              <c:f>Washington!$A$6:$A$8</c:f>
              <c:numCache>
                <c:formatCode>General</c:formatCode>
                <c:ptCount val="3"/>
                <c:pt idx="0">
                  <c:v>2011</c:v>
                </c:pt>
                <c:pt idx="1">
                  <c:v>2017</c:v>
                </c:pt>
                <c:pt idx="2">
                  <c:v>2018</c:v>
                </c:pt>
              </c:numCache>
            </c:numRef>
          </c:cat>
          <c:val>
            <c:numRef>
              <c:f>Washington!$D$6:$D$8</c:f>
              <c:numCache>
                <c:formatCode>#,##0</c:formatCode>
                <c:ptCount val="3"/>
                <c:pt idx="0">
                  <c:v>20853844</c:v>
                </c:pt>
                <c:pt idx="1">
                  <c:v>21796901</c:v>
                </c:pt>
                <c:pt idx="2">
                  <c:v>22353832</c:v>
                </c:pt>
              </c:numCache>
            </c:numRef>
          </c:val>
          <c:extLst>
            <c:ext xmlns:c16="http://schemas.microsoft.com/office/drawing/2014/chart" uri="{C3380CC4-5D6E-409C-BE32-E72D297353CC}">
              <c16:uniqueId val="{00000001-C9A5-45FC-B2F3-5EF56E36D23E}"/>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Washington!$J$6:$J$8</c:f>
                <c:numCache>
                  <c:formatCode>General</c:formatCode>
                  <c:ptCount val="3"/>
                  <c:pt idx="0">
                    <c:v>21341688.511499997</c:v>
                  </c:pt>
                  <c:pt idx="1">
                    <c:v>19704306.0255</c:v>
                  </c:pt>
                  <c:pt idx="2">
                    <c:v>19980977.059599999</c:v>
                  </c:pt>
                </c:numCache>
              </c:numRef>
            </c:plus>
            <c:minus>
              <c:numRef>
                <c:f>Washington!$J$6:$J$8</c:f>
                <c:numCache>
                  <c:formatCode>General</c:formatCode>
                  <c:ptCount val="3"/>
                  <c:pt idx="0">
                    <c:v>21341688.511499997</c:v>
                  </c:pt>
                  <c:pt idx="1">
                    <c:v>19704306.0255</c:v>
                  </c:pt>
                  <c:pt idx="2">
                    <c:v>19980977.059599999</c:v>
                  </c:pt>
                </c:numCache>
              </c:numRef>
            </c:minus>
            <c:spPr>
              <a:noFill/>
              <a:ln w="9525" cap="flat" cmpd="sng" algn="ctr">
                <a:solidFill>
                  <a:schemeClr val="tx1">
                    <a:lumMod val="65000"/>
                    <a:lumOff val="35000"/>
                  </a:schemeClr>
                </a:solidFill>
                <a:round/>
              </a:ln>
              <a:effectLst/>
            </c:spPr>
          </c:errBars>
          <c:cat>
            <c:numRef>
              <c:f>Washington!$A$6:$A$8</c:f>
              <c:numCache>
                <c:formatCode>General</c:formatCode>
                <c:ptCount val="3"/>
                <c:pt idx="0">
                  <c:v>2011</c:v>
                </c:pt>
                <c:pt idx="1">
                  <c:v>2017</c:v>
                </c:pt>
                <c:pt idx="2">
                  <c:v>2018</c:v>
                </c:pt>
              </c:numCache>
            </c:numRef>
          </c:cat>
          <c:val>
            <c:numRef>
              <c:f>Washington!$E$6:$E$8</c:f>
              <c:numCache>
                <c:formatCode>#,##0</c:formatCode>
                <c:ptCount val="3"/>
                <c:pt idx="0">
                  <c:v>350438235</c:v>
                </c:pt>
                <c:pt idx="1">
                  <c:v>355032541</c:v>
                </c:pt>
                <c:pt idx="2">
                  <c:v>359370091</c:v>
                </c:pt>
              </c:numCache>
            </c:numRef>
          </c:val>
          <c:extLst>
            <c:ext xmlns:c16="http://schemas.microsoft.com/office/drawing/2014/chart" uri="{C3380CC4-5D6E-409C-BE32-E72D297353CC}">
              <c16:uniqueId val="{00000001-BD94-4BF7-9177-50DA2D64425D}"/>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WV-01: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'West Virginia'!$G$6:$G$11</c:f>
                <c:numCache>
                  <c:formatCode>General</c:formatCode>
                  <c:ptCount val="6"/>
                  <c:pt idx="0">
                    <c:v>65534305.512759998</c:v>
                  </c:pt>
                  <c:pt idx="1">
                    <c:v>43922663.184399992</c:v>
                  </c:pt>
                  <c:pt idx="2">
                    <c:v>26564388.947600003</c:v>
                  </c:pt>
                  <c:pt idx="3">
                    <c:v>21131304.178920001</c:v>
                  </c:pt>
                  <c:pt idx="4">
                    <c:v>18895231.450199999</c:v>
                  </c:pt>
                  <c:pt idx="5">
                    <c:v>18748486.493039999</c:v>
                  </c:pt>
                </c:numCache>
              </c:numRef>
            </c:plus>
            <c:minus>
              <c:numRef>
                <c:f>'West Virginia'!$G$6:$G$11</c:f>
                <c:numCache>
                  <c:formatCode>General</c:formatCode>
                  <c:ptCount val="6"/>
                  <c:pt idx="0">
                    <c:v>65534305.512759998</c:v>
                  </c:pt>
                  <c:pt idx="1">
                    <c:v>43922663.184399992</c:v>
                  </c:pt>
                  <c:pt idx="2">
                    <c:v>26564388.947600003</c:v>
                  </c:pt>
                  <c:pt idx="3">
                    <c:v>21131304.178920001</c:v>
                  </c:pt>
                  <c:pt idx="4">
                    <c:v>18895231.450199999</c:v>
                  </c:pt>
                  <c:pt idx="5">
                    <c:v>18748486.493039999</c:v>
                  </c:pt>
                </c:numCache>
              </c:numRef>
            </c:minus>
            <c:spPr>
              <a:noFill/>
              <a:ln w="9525" cap="flat" cmpd="sng" algn="ctr">
                <a:solidFill>
                  <a:schemeClr val="tx1">
                    <a:lumMod val="65000"/>
                    <a:lumOff val="35000"/>
                  </a:schemeClr>
                </a:solidFill>
                <a:round/>
              </a:ln>
              <a:effectLst/>
            </c:spPr>
          </c:errBars>
          <c:cat>
            <c:numRef>
              <c:f>'West Virginia'!$A$6:$A$11</c:f>
              <c:numCache>
                <c:formatCode>General</c:formatCode>
                <c:ptCount val="6"/>
                <c:pt idx="0">
                  <c:v>2004</c:v>
                </c:pt>
                <c:pt idx="1">
                  <c:v>2005</c:v>
                </c:pt>
                <c:pt idx="2">
                  <c:v>2006</c:v>
                </c:pt>
                <c:pt idx="3">
                  <c:v>2007</c:v>
                </c:pt>
                <c:pt idx="4">
                  <c:v>2008</c:v>
                </c:pt>
                <c:pt idx="5">
                  <c:v>2009</c:v>
                </c:pt>
              </c:numCache>
            </c:numRef>
          </c:cat>
          <c:val>
            <c:numRef>
              <c:f>'West Virginia'!$B$6:$B$11</c:f>
              <c:numCache>
                <c:formatCode>#,##0</c:formatCode>
                <c:ptCount val="6"/>
                <c:pt idx="0">
                  <c:v>1070472158</c:v>
                </c:pt>
                <c:pt idx="1">
                  <c:v>1096969610</c:v>
                </c:pt>
                <c:pt idx="2">
                  <c:v>1096795580</c:v>
                </c:pt>
                <c:pt idx="3">
                  <c:v>1098300633</c:v>
                </c:pt>
                <c:pt idx="4">
                  <c:v>1096011105</c:v>
                </c:pt>
                <c:pt idx="5">
                  <c:v>1104151148</c:v>
                </c:pt>
              </c:numCache>
            </c:numRef>
          </c:val>
          <c:extLst>
            <c:ext xmlns:c16="http://schemas.microsoft.com/office/drawing/2014/chart" uri="{C3380CC4-5D6E-409C-BE32-E72D297353CC}">
              <c16:uniqueId val="{00000001-63C1-4C34-93A4-F6BE6CFCA2A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WV-02: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'West Virginia'!$K$6:$K$11</c:f>
                <c:numCache>
                  <c:formatCode>General</c:formatCode>
                  <c:ptCount val="6"/>
                  <c:pt idx="0">
                    <c:v>68848681.166919991</c:v>
                  </c:pt>
                  <c:pt idx="1">
                    <c:v>46234020.007919997</c:v>
                  </c:pt>
                  <c:pt idx="2">
                    <c:v>24920700.2161</c:v>
                  </c:pt>
                  <c:pt idx="3">
                    <c:v>20093242.745839998</c:v>
                  </c:pt>
                  <c:pt idx="4">
                    <c:v>17335635.136160001</c:v>
                  </c:pt>
                  <c:pt idx="5">
                    <c:v>17468292.688480001</c:v>
                  </c:pt>
                </c:numCache>
              </c:numRef>
            </c:plus>
            <c:minus>
              <c:numRef>
                <c:f>'West Virginia'!$K$6:$K$11</c:f>
                <c:numCache>
                  <c:formatCode>General</c:formatCode>
                  <c:ptCount val="6"/>
                  <c:pt idx="0">
                    <c:v>68848681.166919991</c:v>
                  </c:pt>
                  <c:pt idx="1">
                    <c:v>46234020.007919997</c:v>
                  </c:pt>
                  <c:pt idx="2">
                    <c:v>24920700.2161</c:v>
                  </c:pt>
                  <c:pt idx="3">
                    <c:v>20093242.745839998</c:v>
                  </c:pt>
                  <c:pt idx="4">
                    <c:v>17335635.136160001</c:v>
                  </c:pt>
                  <c:pt idx="5">
                    <c:v>17468292.688480001</c:v>
                  </c:pt>
                </c:numCache>
              </c:numRef>
            </c:minus>
            <c:spPr>
              <a:noFill/>
              <a:ln w="9525" cap="flat" cmpd="sng" algn="ctr">
                <a:solidFill>
                  <a:schemeClr val="tx1">
                    <a:lumMod val="65000"/>
                    <a:lumOff val="35000"/>
                  </a:schemeClr>
                </a:solidFill>
                <a:round/>
              </a:ln>
              <a:effectLst/>
            </c:spPr>
          </c:errBars>
          <c:cat>
            <c:numRef>
              <c:f>'West Virginia'!$A$6:$A$11</c:f>
              <c:numCache>
                <c:formatCode>General</c:formatCode>
                <c:ptCount val="6"/>
                <c:pt idx="0">
                  <c:v>2004</c:v>
                </c:pt>
                <c:pt idx="1">
                  <c:v>2005</c:v>
                </c:pt>
                <c:pt idx="2">
                  <c:v>2006</c:v>
                </c:pt>
                <c:pt idx="3">
                  <c:v>2007</c:v>
                </c:pt>
                <c:pt idx="4">
                  <c:v>2008</c:v>
                </c:pt>
                <c:pt idx="5">
                  <c:v>2009</c:v>
                </c:pt>
              </c:numCache>
            </c:numRef>
          </c:cat>
          <c:val>
            <c:numRef>
              <c:f>'West Virginia'!$F$6:$F$11</c:f>
              <c:numCache>
                <c:formatCode>#,##0</c:formatCode>
                <c:ptCount val="6"/>
                <c:pt idx="0">
                  <c:v>948067766</c:v>
                </c:pt>
                <c:pt idx="1">
                  <c:v>964414268</c:v>
                </c:pt>
                <c:pt idx="2">
                  <c:v>948998485</c:v>
                </c:pt>
                <c:pt idx="3">
                  <c:v>955910692</c:v>
                </c:pt>
                <c:pt idx="4">
                  <c:v>958829377</c:v>
                </c:pt>
                <c:pt idx="5">
                  <c:v>966166631</c:v>
                </c:pt>
              </c:numCache>
            </c:numRef>
          </c:val>
          <c:extLst>
            <c:ext xmlns:c16="http://schemas.microsoft.com/office/drawing/2014/chart" uri="{C3380CC4-5D6E-409C-BE32-E72D297353CC}">
              <c16:uniqueId val="{00000001-5366-4598-8FD0-E682DC761A9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WV-06: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'West Virginia'!$G$12:$G$26</c:f>
                <c:numCache>
                  <c:formatCode>General</c:formatCode>
                  <c:ptCount val="15"/>
                  <c:pt idx="0">
                    <c:v>19138340.675160002</c:v>
                  </c:pt>
                  <c:pt idx="1">
                    <c:v>19196715.081119999</c:v>
                  </c:pt>
                  <c:pt idx="2">
                    <c:v>19491277.00412</c:v>
                  </c:pt>
                  <c:pt idx="3">
                    <c:v>17677118.421500001</c:v>
                  </c:pt>
                  <c:pt idx="4">
                    <c:v>18228872.25936</c:v>
                  </c:pt>
                  <c:pt idx="5">
                    <c:v>18121664.975040004</c:v>
                  </c:pt>
                  <c:pt idx="6">
                    <c:v>18337525.920000002</c:v>
                  </c:pt>
                  <c:pt idx="7">
                    <c:v>18811868.3539</c:v>
                  </c:pt>
                  <c:pt idx="8">
                    <c:v>19500443.3508</c:v>
                  </c:pt>
                  <c:pt idx="9">
                    <c:v>19990449.388799999</c:v>
                  </c:pt>
                  <c:pt idx="10">
                    <c:v>20494103.750780001</c:v>
                  </c:pt>
                  <c:pt idx="11">
                    <c:v>21198208.198320001</c:v>
                  </c:pt>
                  <c:pt idx="12">
                    <c:v>22005885.040799998</c:v>
                  </c:pt>
                  <c:pt idx="13">
                    <c:v>22469997.023759998</c:v>
                  </c:pt>
                  <c:pt idx="14">
                    <c:v>22705720.459139999</c:v>
                  </c:pt>
                </c:numCache>
              </c:numRef>
            </c:plus>
            <c:minus>
              <c:numRef>
                <c:f>'West Virginia'!$G$12:$G$26</c:f>
                <c:numCache>
                  <c:formatCode>General</c:formatCode>
                  <c:ptCount val="15"/>
                  <c:pt idx="0">
                    <c:v>19138340.675160002</c:v>
                  </c:pt>
                  <c:pt idx="1">
                    <c:v>19196715.081119999</c:v>
                  </c:pt>
                  <c:pt idx="2">
                    <c:v>19491277.00412</c:v>
                  </c:pt>
                  <c:pt idx="3">
                    <c:v>17677118.421500001</c:v>
                  </c:pt>
                  <c:pt idx="4">
                    <c:v>18228872.25936</c:v>
                  </c:pt>
                  <c:pt idx="5">
                    <c:v>18121664.975040004</c:v>
                  </c:pt>
                  <c:pt idx="6">
                    <c:v>18337525.920000002</c:v>
                  </c:pt>
                  <c:pt idx="7">
                    <c:v>18811868.3539</c:v>
                  </c:pt>
                  <c:pt idx="8">
                    <c:v>19500443.3508</c:v>
                  </c:pt>
                  <c:pt idx="9">
                    <c:v>19990449.388799999</c:v>
                  </c:pt>
                  <c:pt idx="10">
                    <c:v>20494103.750780001</c:v>
                  </c:pt>
                  <c:pt idx="11">
                    <c:v>21198208.198320001</c:v>
                  </c:pt>
                  <c:pt idx="12">
                    <c:v>22005885.040799998</c:v>
                  </c:pt>
                  <c:pt idx="13">
                    <c:v>22469997.023759998</c:v>
                  </c:pt>
                  <c:pt idx="14">
                    <c:v>22705720.459139999</c:v>
                  </c:pt>
                </c:numCache>
              </c:numRef>
            </c:minus>
            <c:spPr>
              <a:noFill/>
              <a:ln w="9525" cap="flat" cmpd="sng" algn="ctr">
                <a:solidFill>
                  <a:schemeClr val="tx1">
                    <a:lumMod val="65000"/>
                    <a:lumOff val="35000"/>
                  </a:schemeClr>
                </a:solidFill>
                <a:round/>
              </a:ln>
              <a:effectLst/>
            </c:spPr>
          </c:errBars>
          <c:cat>
            <c:numRef>
              <c:f>'West Virginia'!$A$12:$A$26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'West Virginia'!$B$12:$B$26</c:f>
              <c:numCache>
                <c:formatCode>#,##0</c:formatCode>
                <c:ptCount val="15"/>
                <c:pt idx="0">
                  <c:v>1113989562</c:v>
                </c:pt>
                <c:pt idx="1">
                  <c:v>1121303451</c:v>
                </c:pt>
                <c:pt idx="2">
                  <c:v>1130584513</c:v>
                </c:pt>
                <c:pt idx="3">
                  <c:v>1140459253</c:v>
                </c:pt>
                <c:pt idx="4">
                  <c:v>1142159916</c:v>
                </c:pt>
                <c:pt idx="5">
                  <c:v>1144044506</c:v>
                </c:pt>
                <c:pt idx="6">
                  <c:v>1146095370</c:v>
                </c:pt>
                <c:pt idx="7">
                  <c:v>1154102353</c:v>
                </c:pt>
                <c:pt idx="8">
                  <c:v>1155239535</c:v>
                </c:pt>
                <c:pt idx="9">
                  <c:v>1169032128</c:v>
                </c:pt>
                <c:pt idx="10">
                  <c:v>1179177431</c:v>
                </c:pt>
                <c:pt idx="11">
                  <c:v>1185582114</c:v>
                </c:pt>
                <c:pt idx="12">
                  <c:v>1179307880</c:v>
                </c:pt>
                <c:pt idx="13">
                  <c:v>1187631978</c:v>
                </c:pt>
                <c:pt idx="14">
                  <c:v>1193781307</c:v>
                </c:pt>
              </c:numCache>
            </c:numRef>
          </c:val>
          <c:extLst>
            <c:ext xmlns:c16="http://schemas.microsoft.com/office/drawing/2014/chart" uri="{C3380CC4-5D6E-409C-BE32-E72D297353CC}">
              <c16:uniqueId val="{00000001-6786-4A89-9537-000C99975B3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WV-07: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'West Virginia'!$K$12:$K$26</c:f>
                <c:numCache>
                  <c:formatCode>General</c:formatCode>
                  <c:ptCount val="15"/>
                  <c:pt idx="0">
                    <c:v>17972408.916000001</c:v>
                  </c:pt>
                  <c:pt idx="1">
                    <c:v>18341195.507800002</c:v>
                  </c:pt>
                  <c:pt idx="2">
                    <c:v>18822230.153999999</c:v>
                  </c:pt>
                  <c:pt idx="3">
                    <c:v>17241686.199760001</c:v>
                  </c:pt>
                  <c:pt idx="4">
                    <c:v>17913170.789999999</c:v>
                  </c:pt>
                  <c:pt idx="5">
                    <c:v>17833628.8048</c:v>
                  </c:pt>
                  <c:pt idx="6">
                    <c:v>18115921.190340001</c:v>
                  </c:pt>
                  <c:pt idx="7">
                    <c:v>18565297.607519999</c:v>
                  </c:pt>
                  <c:pt idx="8">
                    <c:v>19181401.8158</c:v>
                  </c:pt>
                  <c:pt idx="9">
                    <c:v>19638626.541840002</c:v>
                  </c:pt>
                  <c:pt idx="10">
                    <c:v>20144011.587839998</c:v>
                  </c:pt>
                  <c:pt idx="11">
                    <c:v>21003761.244439997</c:v>
                  </c:pt>
                  <c:pt idx="12">
                    <c:v>21441644.108819999</c:v>
                  </c:pt>
                  <c:pt idx="13">
                    <c:v>21915725.255699996</c:v>
                  </c:pt>
                  <c:pt idx="14">
                    <c:v>22228600.372439999</c:v>
                  </c:pt>
                </c:numCache>
              </c:numRef>
            </c:plus>
            <c:minus>
              <c:numRef>
                <c:f>'West Virginia'!$G$12:$G$26</c:f>
                <c:numCache>
                  <c:formatCode>General</c:formatCode>
                  <c:ptCount val="15"/>
                  <c:pt idx="0">
                    <c:v>19138340.675160002</c:v>
                  </c:pt>
                  <c:pt idx="1">
                    <c:v>19196715.081119999</c:v>
                  </c:pt>
                  <c:pt idx="2">
                    <c:v>19491277.00412</c:v>
                  </c:pt>
                  <c:pt idx="3">
                    <c:v>17677118.421500001</c:v>
                  </c:pt>
                  <c:pt idx="4">
                    <c:v>18228872.25936</c:v>
                  </c:pt>
                  <c:pt idx="5">
                    <c:v>18121664.975040004</c:v>
                  </c:pt>
                  <c:pt idx="6">
                    <c:v>18337525.920000002</c:v>
                  </c:pt>
                  <c:pt idx="7">
                    <c:v>18811868.3539</c:v>
                  </c:pt>
                  <c:pt idx="8">
                    <c:v>19500443.3508</c:v>
                  </c:pt>
                  <c:pt idx="9">
                    <c:v>19990449.388799999</c:v>
                  </c:pt>
                  <c:pt idx="10">
                    <c:v>20494103.750780001</c:v>
                  </c:pt>
                  <c:pt idx="11">
                    <c:v>21198208.198320001</c:v>
                  </c:pt>
                  <c:pt idx="12">
                    <c:v>22005885.040799998</c:v>
                  </c:pt>
                  <c:pt idx="13">
                    <c:v>22469997.023759998</c:v>
                  </c:pt>
                  <c:pt idx="14">
                    <c:v>22705720.459139999</c:v>
                  </c:pt>
                </c:numCache>
              </c:numRef>
            </c:minus>
            <c:spPr>
              <a:noFill/>
              <a:ln w="9525" cap="flat" cmpd="sng" algn="ctr">
                <a:solidFill>
                  <a:schemeClr val="tx1">
                    <a:lumMod val="65000"/>
                    <a:lumOff val="35000"/>
                  </a:schemeClr>
                </a:solidFill>
                <a:round/>
              </a:ln>
              <a:effectLst/>
            </c:spPr>
          </c:errBars>
          <c:cat>
            <c:numRef>
              <c:f>'West Virginia'!$A$12:$A$26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'West Virginia'!$F$12:$F$26</c:f>
              <c:numCache>
                <c:formatCode>#,##0</c:formatCode>
                <c:ptCount val="15"/>
                <c:pt idx="0">
                  <c:v>972532950</c:v>
                </c:pt>
                <c:pt idx="1">
                  <c:v>980812594</c:v>
                </c:pt>
                <c:pt idx="2">
                  <c:v>986490050</c:v>
                </c:pt>
                <c:pt idx="3">
                  <c:v>995478418</c:v>
                </c:pt>
                <c:pt idx="4">
                  <c:v>995176155</c:v>
                </c:pt>
                <c:pt idx="5">
                  <c:v>996292112</c:v>
                </c:pt>
                <c:pt idx="6">
                  <c:v>996475313</c:v>
                </c:pt>
                <c:pt idx="7">
                  <c:v>1001364488</c:v>
                </c:pt>
                <c:pt idx="8">
                  <c:v>1001117005</c:v>
                </c:pt>
                <c:pt idx="9">
                  <c:v>1015440876</c:v>
                </c:pt>
                <c:pt idx="10">
                  <c:v>1026708032</c:v>
                </c:pt>
                <c:pt idx="11">
                  <c:v>1030606538</c:v>
                </c:pt>
                <c:pt idx="12">
                  <c:v>1022004009</c:v>
                </c:pt>
                <c:pt idx="13">
                  <c:v>1028907289</c:v>
                </c:pt>
                <c:pt idx="14">
                  <c:v>1031011149</c:v>
                </c:pt>
              </c:numCache>
            </c:numRef>
          </c:val>
          <c:extLst>
            <c:ext xmlns:c16="http://schemas.microsoft.com/office/drawing/2014/chart" uri="{C3380CC4-5D6E-409C-BE32-E72D297353CC}">
              <c16:uniqueId val="{00000001-4B6F-4DEF-B0BD-BB3CC65BB1D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WV-04: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'West Virginia'!$I$6:$I$11</c:f>
                <c:numCache>
                  <c:formatCode>General</c:formatCode>
                  <c:ptCount val="6"/>
                  <c:pt idx="0">
                    <c:v>13527994.026039999</c:v>
                  </c:pt>
                  <c:pt idx="1">
                    <c:v>9216010.1118400004</c:v>
                  </c:pt>
                  <c:pt idx="2">
                    <c:v>4327964.9835000001</c:v>
                  </c:pt>
                  <c:pt idx="3">
                    <c:v>5549918.2844599998</c:v>
                  </c:pt>
                  <c:pt idx="4">
                    <c:v>3964180.1297000004</c:v>
                  </c:pt>
                  <c:pt idx="5">
                    <c:v>4610973.3865800006</c:v>
                  </c:pt>
                </c:numCache>
              </c:numRef>
            </c:plus>
            <c:minus>
              <c:numRef>
                <c:f>'West Virginia'!$I$6:$I$11</c:f>
                <c:numCache>
                  <c:formatCode>General</c:formatCode>
                  <c:ptCount val="6"/>
                  <c:pt idx="0">
                    <c:v>13527994.026039999</c:v>
                  </c:pt>
                  <c:pt idx="1">
                    <c:v>9216010.1118400004</c:v>
                  </c:pt>
                  <c:pt idx="2">
                    <c:v>4327964.9835000001</c:v>
                  </c:pt>
                  <c:pt idx="3">
                    <c:v>5549918.2844599998</c:v>
                  </c:pt>
                  <c:pt idx="4">
                    <c:v>3964180.1297000004</c:v>
                  </c:pt>
                  <c:pt idx="5">
                    <c:v>4610973.3865800006</c:v>
                  </c:pt>
                </c:numCache>
              </c:numRef>
            </c:minus>
            <c:spPr>
              <a:noFill/>
              <a:ln w="9525" cap="flat" cmpd="sng" algn="ctr">
                <a:solidFill>
                  <a:schemeClr val="tx1">
                    <a:lumMod val="65000"/>
                    <a:lumOff val="35000"/>
                  </a:schemeClr>
                </a:solidFill>
                <a:round/>
              </a:ln>
              <a:effectLst/>
            </c:spPr>
          </c:errBars>
          <c:cat>
            <c:numRef>
              <c:f>'West Virginia'!$A$6:$A$11</c:f>
              <c:numCache>
                <c:formatCode>General</c:formatCode>
                <c:ptCount val="6"/>
                <c:pt idx="0">
                  <c:v>2004</c:v>
                </c:pt>
                <c:pt idx="1">
                  <c:v>2005</c:v>
                </c:pt>
                <c:pt idx="2">
                  <c:v>2006</c:v>
                </c:pt>
                <c:pt idx="3">
                  <c:v>2007</c:v>
                </c:pt>
                <c:pt idx="4">
                  <c:v>2008</c:v>
                </c:pt>
                <c:pt idx="5">
                  <c:v>2009</c:v>
                </c:pt>
              </c:numCache>
            </c:numRef>
          </c:cat>
          <c:val>
            <c:numRef>
              <c:f>'West Virginia'!$D$6:$D$11</c:f>
              <c:numCache>
                <c:formatCode>#,##0</c:formatCode>
                <c:ptCount val="6"/>
                <c:pt idx="0">
                  <c:v>11619193</c:v>
                </c:pt>
                <c:pt idx="1">
                  <c:v>11436526</c:v>
                </c:pt>
                <c:pt idx="2">
                  <c:v>8675015</c:v>
                </c:pt>
                <c:pt idx="3">
                  <c:v>11226017</c:v>
                </c:pt>
                <c:pt idx="4">
                  <c:v>10044545</c:v>
                </c:pt>
                <c:pt idx="5">
                  <c:v>9937871</c:v>
                </c:pt>
              </c:numCache>
            </c:numRef>
          </c:val>
          <c:extLst>
            <c:ext xmlns:c16="http://schemas.microsoft.com/office/drawing/2014/chart" uri="{C3380CC4-5D6E-409C-BE32-E72D297353CC}">
              <c16:uniqueId val="{00000001-9986-4938-ACBB-166CF63C686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WV-09: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'West Virginia'!$I$12:$I$26</c:f>
                <c:numCache>
                  <c:formatCode>General</c:formatCode>
                  <c:ptCount val="15"/>
                  <c:pt idx="0">
                    <c:v>4920297.5503399996</c:v>
                  </c:pt>
                  <c:pt idx="1">
                    <c:v>4668224.6519999998</c:v>
                  </c:pt>
                  <c:pt idx="2">
                    <c:v>4887960.8496400006</c:v>
                  </c:pt>
                  <c:pt idx="3">
                    <c:v>5146197.4424000001</c:v>
                  </c:pt>
                  <c:pt idx="4">
                    <c:v>5225849.9906600006</c:v>
                  </c:pt>
                  <c:pt idx="5">
                    <c:v>5252971.5747599993</c:v>
                  </c:pt>
                  <c:pt idx="6">
                    <c:v>5309309.6642000005</c:v>
                  </c:pt>
                  <c:pt idx="7">
                    <c:v>5252936.1959999995</c:v>
                  </c:pt>
                  <c:pt idx="8">
                    <c:v>5519689.3283200003</c:v>
                  </c:pt>
                  <c:pt idx="9">
                    <c:v>5473016.8987999996</c:v>
                  </c:pt>
                  <c:pt idx="10">
                    <c:v>5456630.3119200002</c:v>
                  </c:pt>
                  <c:pt idx="11">
                    <c:v>5603788.1624999996</c:v>
                  </c:pt>
                  <c:pt idx="12">
                    <c:v>5744246.9752000002</c:v>
                  </c:pt>
                  <c:pt idx="13">
                    <c:v>5846220.0473600002</c:v>
                  </c:pt>
                  <c:pt idx="14">
                    <c:v>5807110.5734399995</c:v>
                  </c:pt>
                </c:numCache>
              </c:numRef>
            </c:plus>
            <c:minus>
              <c:numRef>
                <c:f>'West Virginia'!$I$12:$I$26</c:f>
                <c:numCache>
                  <c:formatCode>General</c:formatCode>
                  <c:ptCount val="15"/>
                  <c:pt idx="0">
                    <c:v>4920297.5503399996</c:v>
                  </c:pt>
                  <c:pt idx="1">
                    <c:v>4668224.6519999998</c:v>
                  </c:pt>
                  <c:pt idx="2">
                    <c:v>4887960.8496400006</c:v>
                  </c:pt>
                  <c:pt idx="3">
                    <c:v>5146197.4424000001</c:v>
                  </c:pt>
                  <c:pt idx="4">
                    <c:v>5225849.9906600006</c:v>
                  </c:pt>
                  <c:pt idx="5">
                    <c:v>5252971.5747599993</c:v>
                  </c:pt>
                  <c:pt idx="6">
                    <c:v>5309309.6642000005</c:v>
                  </c:pt>
                  <c:pt idx="7">
                    <c:v>5252936.1959999995</c:v>
                  </c:pt>
                  <c:pt idx="8">
                    <c:v>5519689.3283200003</c:v>
                  </c:pt>
                  <c:pt idx="9">
                    <c:v>5473016.8987999996</c:v>
                  </c:pt>
                  <c:pt idx="10">
                    <c:v>5456630.3119200002</c:v>
                  </c:pt>
                  <c:pt idx="11">
                    <c:v>5603788.1624999996</c:v>
                  </c:pt>
                  <c:pt idx="12">
                    <c:v>5744246.9752000002</c:v>
                  </c:pt>
                  <c:pt idx="13">
                    <c:v>5846220.0473600002</c:v>
                  </c:pt>
                  <c:pt idx="14">
                    <c:v>5807110.5734399995</c:v>
                  </c:pt>
                </c:numCache>
              </c:numRef>
            </c:minus>
            <c:spPr>
              <a:noFill/>
              <a:ln w="9525" cap="flat" cmpd="sng" algn="ctr">
                <a:solidFill>
                  <a:schemeClr val="tx1">
                    <a:lumMod val="65000"/>
                    <a:lumOff val="35000"/>
                  </a:schemeClr>
                </a:solidFill>
                <a:round/>
              </a:ln>
              <a:effectLst/>
            </c:spPr>
          </c:errBars>
          <c:cat>
            <c:numRef>
              <c:f>'West Virginia'!$A$12:$A$26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'West Virginia'!$D$12:$D$26</c:f>
              <c:numCache>
                <c:formatCode>#,##0</c:formatCode>
                <c:ptCount val="15"/>
                <c:pt idx="0">
                  <c:v>10959811</c:v>
                </c:pt>
                <c:pt idx="1">
                  <c:v>10339368</c:v>
                </c:pt>
                <c:pt idx="2">
                  <c:v>10568107</c:v>
                </c:pt>
                <c:pt idx="3">
                  <c:v>11471684</c:v>
                </c:pt>
                <c:pt idx="4">
                  <c:v>11678921</c:v>
                </c:pt>
                <c:pt idx="5">
                  <c:v>12090806</c:v>
                </c:pt>
                <c:pt idx="6">
                  <c:v>12218230</c:v>
                </c:pt>
                <c:pt idx="7">
                  <c:v>12081270</c:v>
                </c:pt>
                <c:pt idx="8">
                  <c:v>13009544</c:v>
                </c:pt>
                <c:pt idx="9">
                  <c:v>13271137</c:v>
                </c:pt>
                <c:pt idx="10">
                  <c:v>12988266</c:v>
                </c:pt>
                <c:pt idx="11">
                  <c:v>13584941</c:v>
                </c:pt>
                <c:pt idx="12">
                  <c:v>13934230</c:v>
                </c:pt>
                <c:pt idx="13">
                  <c:v>14184346</c:v>
                </c:pt>
                <c:pt idx="14">
                  <c:v>14103144</c:v>
                </c:pt>
              </c:numCache>
            </c:numRef>
          </c:val>
          <c:extLst>
            <c:ext xmlns:c16="http://schemas.microsoft.com/office/drawing/2014/chart" uri="{C3380CC4-5D6E-409C-BE32-E72D297353CC}">
              <c16:uniqueId val="{00000001-B209-4B1B-8CAA-862515B4B69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WV-05: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'West Virginia'!$J$6:$J$11</c:f>
                <c:numCache>
                  <c:formatCode>General</c:formatCode>
                  <c:ptCount val="6"/>
                  <c:pt idx="0">
                    <c:v>20203723.8528</c:v>
                  </c:pt>
                  <c:pt idx="1">
                    <c:v>13819957.72442</c:v>
                  </c:pt>
                  <c:pt idx="2">
                    <c:v>10775962.482999999</c:v>
                  </c:pt>
                  <c:pt idx="3">
                    <c:v>8198559.6160000004</c:v>
                  </c:pt>
                  <c:pt idx="4">
                    <c:v>7087073.0884400001</c:v>
                  </c:pt>
                  <c:pt idx="5">
                    <c:v>7071118.3103600005</c:v>
                  </c:pt>
                </c:numCache>
              </c:numRef>
            </c:plus>
            <c:minus>
              <c:numRef>
                <c:f>'West Virginia'!$J$6:$J$11</c:f>
                <c:numCache>
                  <c:formatCode>General</c:formatCode>
                  <c:ptCount val="6"/>
                  <c:pt idx="0">
                    <c:v>20203723.8528</c:v>
                  </c:pt>
                  <c:pt idx="1">
                    <c:v>13819957.72442</c:v>
                  </c:pt>
                  <c:pt idx="2">
                    <c:v>10775962.482999999</c:v>
                  </c:pt>
                  <c:pt idx="3">
                    <c:v>8198559.6160000004</c:v>
                  </c:pt>
                  <c:pt idx="4">
                    <c:v>7087073.0884400001</c:v>
                  </c:pt>
                  <c:pt idx="5">
                    <c:v>7071118.3103600005</c:v>
                  </c:pt>
                </c:numCache>
              </c:numRef>
            </c:minus>
            <c:spPr>
              <a:noFill/>
              <a:ln w="9525" cap="flat" cmpd="sng" algn="ctr">
                <a:solidFill>
                  <a:schemeClr val="tx1">
                    <a:lumMod val="65000"/>
                    <a:lumOff val="35000"/>
                  </a:schemeClr>
                </a:solidFill>
                <a:round/>
              </a:ln>
              <a:effectLst/>
            </c:spPr>
          </c:errBars>
          <c:cat>
            <c:numRef>
              <c:f>'West Virginia'!$A$6:$A$11</c:f>
              <c:numCache>
                <c:formatCode>General</c:formatCode>
                <c:ptCount val="6"/>
                <c:pt idx="0">
                  <c:v>2004</c:v>
                </c:pt>
                <c:pt idx="1">
                  <c:v>2005</c:v>
                </c:pt>
                <c:pt idx="2">
                  <c:v>2006</c:v>
                </c:pt>
                <c:pt idx="3">
                  <c:v>2007</c:v>
                </c:pt>
                <c:pt idx="4">
                  <c:v>2008</c:v>
                </c:pt>
                <c:pt idx="5">
                  <c:v>2009</c:v>
                </c:pt>
              </c:numCache>
            </c:numRef>
          </c:cat>
          <c:val>
            <c:numRef>
              <c:f>'West Virginia'!$E$6:$E$11</c:f>
              <c:numCache>
                <c:formatCode>#,##0</c:formatCode>
                <c:ptCount val="6"/>
                <c:pt idx="0">
                  <c:v>23321856</c:v>
                </c:pt>
                <c:pt idx="1">
                  <c:v>23182403</c:v>
                </c:pt>
                <c:pt idx="2">
                  <c:v>26739361</c:v>
                </c:pt>
                <c:pt idx="3">
                  <c:v>25974400</c:v>
                </c:pt>
                <c:pt idx="4">
                  <c:v>26647139</c:v>
                </c:pt>
                <c:pt idx="5">
                  <c:v>27505517</c:v>
                </c:pt>
              </c:numCache>
            </c:numRef>
          </c:val>
          <c:extLst>
            <c:ext xmlns:c16="http://schemas.microsoft.com/office/drawing/2014/chart" uri="{C3380CC4-5D6E-409C-BE32-E72D297353CC}">
              <c16:uniqueId val="{00000001-942C-4AAF-B249-8C7BB58FCF1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CO-07: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Colorado!$K$11:$K$24</c:f>
                <c:numCache>
                  <c:formatCode>General</c:formatCode>
                  <c:ptCount val="14"/>
                  <c:pt idx="0">
                    <c:v>21136380.866040003</c:v>
                  </c:pt>
                  <c:pt idx="1">
                    <c:v>20119022.3913</c:v>
                  </c:pt>
                  <c:pt idx="2">
                    <c:v>20106934.597119998</c:v>
                  </c:pt>
                  <c:pt idx="3">
                    <c:v>20077812.208240002</c:v>
                  </c:pt>
                  <c:pt idx="4">
                    <c:v>20023818.74766</c:v>
                  </c:pt>
                  <c:pt idx="5">
                    <c:v>19853136.197280001</c:v>
                  </c:pt>
                  <c:pt idx="6">
                    <c:v>19735621.212499999</c:v>
                  </c:pt>
                  <c:pt idx="7">
                    <c:v>19676938.800840002</c:v>
                  </c:pt>
                  <c:pt idx="8">
                    <c:v>19613167.424620003</c:v>
                  </c:pt>
                  <c:pt idx="9">
                    <c:v>15383343.870720001</c:v>
                  </c:pt>
                  <c:pt idx="10">
                    <c:v>15384153.5496</c:v>
                  </c:pt>
                  <c:pt idx="11">
                    <c:v>15263805.25728</c:v>
                  </c:pt>
                  <c:pt idx="12">
                    <c:v>15248868.29648</c:v>
                  </c:pt>
                  <c:pt idx="13">
                    <c:v>15377385.598200001</c:v>
                  </c:pt>
                </c:numCache>
              </c:numRef>
            </c:plus>
            <c:minus>
              <c:numRef>
                <c:f>Colorado!$K$11:$K$24</c:f>
                <c:numCache>
                  <c:formatCode>General</c:formatCode>
                  <c:ptCount val="14"/>
                  <c:pt idx="0">
                    <c:v>21136380.866040003</c:v>
                  </c:pt>
                  <c:pt idx="1">
                    <c:v>20119022.3913</c:v>
                  </c:pt>
                  <c:pt idx="2">
                    <c:v>20106934.597119998</c:v>
                  </c:pt>
                  <c:pt idx="3">
                    <c:v>20077812.208240002</c:v>
                  </c:pt>
                  <c:pt idx="4">
                    <c:v>20023818.74766</c:v>
                  </c:pt>
                  <c:pt idx="5">
                    <c:v>19853136.197280001</c:v>
                  </c:pt>
                  <c:pt idx="6">
                    <c:v>19735621.212499999</c:v>
                  </c:pt>
                  <c:pt idx="7">
                    <c:v>19676938.800840002</c:v>
                  </c:pt>
                  <c:pt idx="8">
                    <c:v>19613167.424620003</c:v>
                  </c:pt>
                  <c:pt idx="9">
                    <c:v>15383343.870720001</c:v>
                  </c:pt>
                  <c:pt idx="10">
                    <c:v>15384153.5496</c:v>
                  </c:pt>
                  <c:pt idx="11">
                    <c:v>15263805.25728</c:v>
                  </c:pt>
                  <c:pt idx="12">
                    <c:v>15248868.29648</c:v>
                  </c:pt>
                  <c:pt idx="13">
                    <c:v>15377385.598200001</c:v>
                  </c:pt>
                </c:numCache>
              </c:numRef>
            </c:minus>
            <c:spPr>
              <a:noFill/>
              <a:ln w="9525" cap="flat" cmpd="sng" algn="ctr">
                <a:solidFill>
                  <a:schemeClr val="tx1">
                    <a:lumMod val="65000"/>
                    <a:lumOff val="35000"/>
                  </a:schemeClr>
                </a:solidFill>
                <a:round/>
              </a:ln>
              <a:effectLst/>
            </c:spPr>
          </c:errBars>
          <c:cat>
            <c:numRef>
              <c:f>Colorado!$A$11:$A$24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Colorado!$F$11:$F$24</c:f>
              <c:numCache>
                <c:formatCode>#,##0</c:formatCode>
                <c:ptCount val="14"/>
                <c:pt idx="0">
                  <c:v>305969613</c:v>
                </c:pt>
                <c:pt idx="1">
                  <c:v>309047963</c:v>
                </c:pt>
                <c:pt idx="2">
                  <c:v>308199488</c:v>
                </c:pt>
                <c:pt idx="3">
                  <c:v>307376182</c:v>
                </c:pt>
                <c:pt idx="4">
                  <c:v>305520579</c:v>
                </c:pt>
                <c:pt idx="5">
                  <c:v>298902984</c:v>
                </c:pt>
                <c:pt idx="6">
                  <c:v>295886375</c:v>
                </c:pt>
                <c:pt idx="7">
                  <c:v>295095063</c:v>
                </c:pt>
                <c:pt idx="8">
                  <c:v>292471927</c:v>
                </c:pt>
                <c:pt idx="9">
                  <c:v>319421592</c:v>
                </c:pt>
                <c:pt idx="10">
                  <c:v>323740605</c:v>
                </c:pt>
                <c:pt idx="11">
                  <c:v>317071152</c:v>
                </c:pt>
                <c:pt idx="12">
                  <c:v>312733148</c:v>
                </c:pt>
                <c:pt idx="13">
                  <c:v>313312665</c:v>
                </c:pt>
              </c:numCache>
            </c:numRef>
          </c:val>
          <c:extLst>
            <c:ext xmlns:c16="http://schemas.microsoft.com/office/drawing/2014/chart" uri="{C3380CC4-5D6E-409C-BE32-E72D297353CC}">
              <c16:uniqueId val="{00000001-23B2-42E4-A0ED-11577F424DF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WV-10: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'West Virginia'!$J$12:$J$26</c:f>
                <c:numCache>
                  <c:formatCode>General</c:formatCode>
                  <c:ptCount val="15"/>
                  <c:pt idx="0">
                    <c:v>7383954.9671999989</c:v>
                  </c:pt>
                  <c:pt idx="1">
                    <c:v>7404643.6359999999</c:v>
                  </c:pt>
                  <c:pt idx="2">
                    <c:v>7726069.1481599994</c:v>
                  </c:pt>
                  <c:pt idx="3">
                    <c:v>7642699.1958000008</c:v>
                  </c:pt>
                  <c:pt idx="4">
                    <c:v>7567573.2417599997</c:v>
                  </c:pt>
                  <c:pt idx="5">
                    <c:v>7658318.9721600004</c:v>
                  </c:pt>
                  <c:pt idx="6">
                    <c:v>7887873.6591799995</c:v>
                  </c:pt>
                  <c:pt idx="7">
                    <c:v>7995508.6724800002</c:v>
                  </c:pt>
                  <c:pt idx="8">
                    <c:v>8188342.5140999993</c:v>
                  </c:pt>
                  <c:pt idx="9">
                    <c:v>8102310.5292000007</c:v>
                  </c:pt>
                  <c:pt idx="10">
                    <c:v>7913290.1436000001</c:v>
                  </c:pt>
                  <c:pt idx="11">
                    <c:v>7979078.3639600007</c:v>
                  </c:pt>
                  <c:pt idx="12">
                    <c:v>8397402.7060000002</c:v>
                  </c:pt>
                  <c:pt idx="13">
                    <c:v>8513401.9428799991</c:v>
                  </c:pt>
                  <c:pt idx="14">
                    <c:v>8779823.0567199998</c:v>
                  </c:pt>
                </c:numCache>
              </c:numRef>
            </c:plus>
            <c:minus>
              <c:numRef>
                <c:f>'West Virginia'!$J$12:$J$26</c:f>
                <c:numCache>
                  <c:formatCode>General</c:formatCode>
                  <c:ptCount val="15"/>
                  <c:pt idx="0">
                    <c:v>7383954.9671999989</c:v>
                  </c:pt>
                  <c:pt idx="1">
                    <c:v>7404643.6359999999</c:v>
                  </c:pt>
                  <c:pt idx="2">
                    <c:v>7726069.1481599994</c:v>
                  </c:pt>
                  <c:pt idx="3">
                    <c:v>7642699.1958000008</c:v>
                  </c:pt>
                  <c:pt idx="4">
                    <c:v>7567573.2417599997</c:v>
                  </c:pt>
                  <c:pt idx="5">
                    <c:v>7658318.9721600004</c:v>
                  </c:pt>
                  <c:pt idx="6">
                    <c:v>7887873.6591799995</c:v>
                  </c:pt>
                  <c:pt idx="7">
                    <c:v>7995508.6724800002</c:v>
                  </c:pt>
                  <c:pt idx="8">
                    <c:v>8188342.5140999993</c:v>
                  </c:pt>
                  <c:pt idx="9">
                    <c:v>8102310.5292000007</c:v>
                  </c:pt>
                  <c:pt idx="10">
                    <c:v>7913290.1436000001</c:v>
                  </c:pt>
                  <c:pt idx="11">
                    <c:v>7979078.3639600007</c:v>
                  </c:pt>
                  <c:pt idx="12">
                    <c:v>8397402.7060000002</c:v>
                  </c:pt>
                  <c:pt idx="13">
                    <c:v>8513401.9428799991</c:v>
                  </c:pt>
                  <c:pt idx="14">
                    <c:v>8779823.0567199998</c:v>
                  </c:pt>
                </c:numCache>
              </c:numRef>
            </c:minus>
            <c:spPr>
              <a:noFill/>
              <a:ln w="9525" cap="flat" cmpd="sng" algn="ctr">
                <a:solidFill>
                  <a:schemeClr val="tx1">
                    <a:lumMod val="65000"/>
                    <a:lumOff val="35000"/>
                  </a:schemeClr>
                </a:solidFill>
                <a:round/>
              </a:ln>
              <a:effectLst/>
            </c:spPr>
          </c:errBars>
          <c:cat>
            <c:numRef>
              <c:f>'West Virginia'!$A$12:$A$26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'West Virginia'!$E$12:$E$26</c:f>
              <c:numCache>
                <c:formatCode>#,##0</c:formatCode>
                <c:ptCount val="15"/>
                <c:pt idx="0">
                  <c:v>28830060</c:v>
                </c:pt>
                <c:pt idx="1">
                  <c:v>28992340</c:v>
                </c:pt>
                <c:pt idx="2">
                  <c:v>29660892</c:v>
                </c:pt>
                <c:pt idx="3">
                  <c:v>30256133</c:v>
                </c:pt>
                <c:pt idx="4">
                  <c:v>29721048</c:v>
                </c:pt>
                <c:pt idx="5">
                  <c:v>30004384</c:v>
                </c:pt>
                <c:pt idx="6">
                  <c:v>31120783</c:v>
                </c:pt>
                <c:pt idx="7">
                  <c:v>31498222</c:v>
                </c:pt>
                <c:pt idx="8">
                  <c:v>32845337</c:v>
                </c:pt>
                <c:pt idx="9">
                  <c:v>32909466</c:v>
                </c:pt>
                <c:pt idx="10">
                  <c:v>32214990</c:v>
                </c:pt>
                <c:pt idx="11">
                  <c:v>32911559</c:v>
                </c:pt>
                <c:pt idx="12">
                  <c:v>34171900</c:v>
                </c:pt>
                <c:pt idx="13">
                  <c:v>34528723</c:v>
                </c:pt>
                <c:pt idx="14">
                  <c:v>37095754</c:v>
                </c:pt>
              </c:numCache>
            </c:numRef>
          </c:val>
          <c:extLst>
            <c:ext xmlns:c16="http://schemas.microsoft.com/office/drawing/2014/chart" uri="{C3380CC4-5D6E-409C-BE32-E72D297353CC}">
              <c16:uniqueId val="{00000001-911B-42EE-A4D6-CC375AA2553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WV-03: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'West Virginia'!$H$6:$H$11</c:f>
                <c:numCache>
                  <c:formatCode>General</c:formatCode>
                  <c:ptCount val="6"/>
                  <c:pt idx="0">
                    <c:v>32399920.780919995</c:v>
                  </c:pt>
                  <c:pt idx="1">
                    <c:v>25551610.151700001</c:v>
                  </c:pt>
                  <c:pt idx="2">
                    <c:v>12198020.211719999</c:v>
                  </c:pt>
                  <c:pt idx="3">
                    <c:v>8450926.2778200004</c:v>
                  </c:pt>
                  <c:pt idx="4">
                    <c:v>7978909.4935999997</c:v>
                  </c:pt>
                  <c:pt idx="5">
                    <c:v>7621017.5782000003</c:v>
                  </c:pt>
                </c:numCache>
              </c:numRef>
            </c:plus>
            <c:minus>
              <c:numRef>
                <c:f>'West Virginia'!$H$6:$H$11</c:f>
                <c:numCache>
                  <c:formatCode>General</c:formatCode>
                  <c:ptCount val="6"/>
                  <c:pt idx="0">
                    <c:v>32399920.780919995</c:v>
                  </c:pt>
                  <c:pt idx="1">
                    <c:v>25551610.151700001</c:v>
                  </c:pt>
                  <c:pt idx="2">
                    <c:v>12198020.211719999</c:v>
                  </c:pt>
                  <c:pt idx="3">
                    <c:v>8450926.2778200004</c:v>
                  </c:pt>
                  <c:pt idx="4">
                    <c:v>7978909.4935999997</c:v>
                  </c:pt>
                  <c:pt idx="5">
                    <c:v>7621017.5782000003</c:v>
                  </c:pt>
                </c:numCache>
              </c:numRef>
            </c:minus>
            <c:spPr>
              <a:noFill/>
              <a:ln w="9525" cap="flat" cmpd="sng" algn="ctr">
                <a:solidFill>
                  <a:schemeClr val="tx1">
                    <a:lumMod val="65000"/>
                    <a:lumOff val="35000"/>
                  </a:schemeClr>
                </a:solidFill>
                <a:round/>
              </a:ln>
              <a:effectLst/>
            </c:spPr>
          </c:errBars>
          <c:cat>
            <c:numRef>
              <c:f>'West Virginia'!$A$6:$A$11</c:f>
              <c:numCache>
                <c:formatCode>General</c:formatCode>
                <c:ptCount val="6"/>
                <c:pt idx="0">
                  <c:v>2004</c:v>
                </c:pt>
                <c:pt idx="1">
                  <c:v>2005</c:v>
                </c:pt>
                <c:pt idx="2">
                  <c:v>2006</c:v>
                </c:pt>
                <c:pt idx="3">
                  <c:v>2007</c:v>
                </c:pt>
                <c:pt idx="4">
                  <c:v>2008</c:v>
                </c:pt>
                <c:pt idx="5">
                  <c:v>2009</c:v>
                </c:pt>
              </c:numCache>
            </c:numRef>
          </c:cat>
          <c:val>
            <c:numRef>
              <c:f>'West Virginia'!$C$6:$C$11</c:f>
              <c:numCache>
                <c:formatCode>#,##0</c:formatCode>
                <c:ptCount val="6"/>
                <c:pt idx="0">
                  <c:v>87463343</c:v>
                </c:pt>
                <c:pt idx="1">
                  <c:v>97936413</c:v>
                </c:pt>
                <c:pt idx="2">
                  <c:v>112382718</c:v>
                </c:pt>
                <c:pt idx="3">
                  <c:v>105189523</c:v>
                </c:pt>
                <c:pt idx="4">
                  <c:v>100490044</c:v>
                </c:pt>
                <c:pt idx="5">
                  <c:v>100541129</c:v>
                </c:pt>
              </c:numCache>
            </c:numRef>
          </c:val>
          <c:extLst>
            <c:ext xmlns:c16="http://schemas.microsoft.com/office/drawing/2014/chart" uri="{C3380CC4-5D6E-409C-BE32-E72D297353CC}">
              <c16:uniqueId val="{00000001-A028-44AE-AF64-95BF8BA564C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WV-08: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'West Virginia'!$H$12:$H$26</c:f>
                <c:numCache>
                  <c:formatCode>General</c:formatCode>
                  <c:ptCount val="15"/>
                  <c:pt idx="0">
                    <c:v>7864939.0837599989</c:v>
                  </c:pt>
                  <c:pt idx="1">
                    <c:v>7334038.3025000002</c:v>
                  </c:pt>
                  <c:pt idx="2">
                    <c:v>6580915.7990400009</c:v>
                  </c:pt>
                  <c:pt idx="3">
                    <c:v>6158009.99352</c:v>
                  </c:pt>
                  <c:pt idx="4">
                    <c:v>6092184.7983999988</c:v>
                  </c:pt>
                  <c:pt idx="5">
                    <c:v>5946387.4411199996</c:v>
                  </c:pt>
                  <c:pt idx="6">
                    <c:v>5813573.1067999993</c:v>
                  </c:pt>
                  <c:pt idx="7">
                    <c:v>6636829.0175999999</c:v>
                  </c:pt>
                  <c:pt idx="8">
                    <c:v>6318499.9956400003</c:v>
                  </c:pt>
                  <c:pt idx="9">
                    <c:v>5660541.2022999991</c:v>
                  </c:pt>
                  <c:pt idx="10">
                    <c:v>5125176.2647599997</c:v>
                  </c:pt>
                  <c:pt idx="11">
                    <c:v>5413105.8924000002</c:v>
                  </c:pt>
                  <c:pt idx="12">
                    <c:v>5468622.9193599997</c:v>
                  </c:pt>
                  <c:pt idx="13">
                    <c:v>5498380.7675999999</c:v>
                  </c:pt>
                  <c:pt idx="14">
                    <c:v>6120799.3235999998</c:v>
                  </c:pt>
                </c:numCache>
              </c:numRef>
            </c:plus>
            <c:minus>
              <c:numRef>
                <c:f>'West Virginia'!$H$12:$H$26</c:f>
                <c:numCache>
                  <c:formatCode>General</c:formatCode>
                  <c:ptCount val="15"/>
                  <c:pt idx="0">
                    <c:v>7864939.0837599989</c:v>
                  </c:pt>
                  <c:pt idx="1">
                    <c:v>7334038.3025000002</c:v>
                  </c:pt>
                  <c:pt idx="2">
                    <c:v>6580915.7990400009</c:v>
                  </c:pt>
                  <c:pt idx="3">
                    <c:v>6158009.99352</c:v>
                  </c:pt>
                  <c:pt idx="4">
                    <c:v>6092184.7983999988</c:v>
                  </c:pt>
                  <c:pt idx="5">
                    <c:v>5946387.4411199996</c:v>
                  </c:pt>
                  <c:pt idx="6">
                    <c:v>5813573.1067999993</c:v>
                  </c:pt>
                  <c:pt idx="7">
                    <c:v>6636829.0175999999</c:v>
                  </c:pt>
                  <c:pt idx="8">
                    <c:v>6318499.9956400003</c:v>
                  </c:pt>
                  <c:pt idx="9">
                    <c:v>5660541.2022999991</c:v>
                  </c:pt>
                  <c:pt idx="10">
                    <c:v>5125176.2647599997</c:v>
                  </c:pt>
                  <c:pt idx="11">
                    <c:v>5413105.8924000002</c:v>
                  </c:pt>
                  <c:pt idx="12">
                    <c:v>5468622.9193599997</c:v>
                  </c:pt>
                  <c:pt idx="13">
                    <c:v>5498380.7675999999</c:v>
                  </c:pt>
                  <c:pt idx="14">
                    <c:v>6120799.3235999998</c:v>
                  </c:pt>
                </c:numCache>
              </c:numRef>
            </c:minus>
            <c:spPr>
              <a:noFill/>
              <a:ln w="9525" cap="flat" cmpd="sng" algn="ctr">
                <a:solidFill>
                  <a:schemeClr val="tx1">
                    <a:lumMod val="65000"/>
                    <a:lumOff val="35000"/>
                  </a:schemeClr>
                </a:solidFill>
                <a:round/>
              </a:ln>
              <a:effectLst/>
            </c:spPr>
          </c:errBars>
          <c:cat>
            <c:numRef>
              <c:f>'West Virginia'!$A$12:$A$26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'West Virginia'!$C$12:$C$26</c:f>
              <c:numCache>
                <c:formatCode>#,##0</c:formatCode>
                <c:ptCount val="15"/>
                <c:pt idx="0">
                  <c:v>101666741</c:v>
                </c:pt>
                <c:pt idx="1">
                  <c:v>101159149</c:v>
                </c:pt>
                <c:pt idx="2">
                  <c:v>103865464</c:v>
                </c:pt>
                <c:pt idx="3">
                  <c:v>103253018</c:v>
                </c:pt>
                <c:pt idx="4">
                  <c:v>105583792</c:v>
                </c:pt>
                <c:pt idx="5">
                  <c:v>105657204</c:v>
                </c:pt>
                <c:pt idx="6">
                  <c:v>106281044</c:v>
                </c:pt>
                <c:pt idx="7">
                  <c:v>109158372</c:v>
                </c:pt>
                <c:pt idx="8">
                  <c:v>108267649</c:v>
                </c:pt>
                <c:pt idx="9">
                  <c:v>107410649</c:v>
                </c:pt>
                <c:pt idx="10">
                  <c:v>107266142</c:v>
                </c:pt>
                <c:pt idx="11">
                  <c:v>108479076</c:v>
                </c:pt>
                <c:pt idx="12">
                  <c:v>109197742</c:v>
                </c:pt>
                <c:pt idx="13">
                  <c:v>110011620</c:v>
                </c:pt>
                <c:pt idx="14">
                  <c:v>111571260</c:v>
                </c:pt>
              </c:numCache>
            </c:numRef>
          </c:val>
          <c:extLst>
            <c:ext xmlns:c16="http://schemas.microsoft.com/office/drawing/2014/chart" uri="{C3380CC4-5D6E-409C-BE32-E72D297353CC}">
              <c16:uniqueId val="{00000001-2EBE-4A14-A3CE-2F6D696AED3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Wisconsin!$G$6:$G$12</c:f>
                <c:numCache>
                  <c:formatCode>General</c:formatCode>
                  <c:ptCount val="7"/>
                  <c:pt idx="0">
                    <c:v>17133197.329799999</c:v>
                  </c:pt>
                  <c:pt idx="1">
                    <c:v>15466280.431860002</c:v>
                  </c:pt>
                  <c:pt idx="2">
                    <c:v>15537130.04562</c:v>
                  </c:pt>
                  <c:pt idx="3">
                    <c:v>13611373.545</c:v>
                  </c:pt>
                  <c:pt idx="4">
                    <c:v>13634964.59052</c:v>
                  </c:pt>
                  <c:pt idx="5">
                    <c:v>14223390.733240001</c:v>
                  </c:pt>
                  <c:pt idx="6">
                    <c:v>14088018.747100001</c:v>
                  </c:pt>
                </c:numCache>
              </c:numRef>
            </c:plus>
            <c:minus>
              <c:numRef>
                <c:f>Wisconsin!$G$6:$G$12</c:f>
                <c:numCache>
                  <c:formatCode>General</c:formatCode>
                  <c:ptCount val="7"/>
                  <c:pt idx="0">
                    <c:v>17133197.329799999</c:v>
                  </c:pt>
                  <c:pt idx="1">
                    <c:v>15466280.431860002</c:v>
                  </c:pt>
                  <c:pt idx="2">
                    <c:v>15537130.04562</c:v>
                  </c:pt>
                  <c:pt idx="3">
                    <c:v>13611373.545</c:v>
                  </c:pt>
                  <c:pt idx="4">
                    <c:v>13634964.59052</c:v>
                  </c:pt>
                  <c:pt idx="5">
                    <c:v>14223390.733240001</c:v>
                  </c:pt>
                  <c:pt idx="6">
                    <c:v>14088018.747100001</c:v>
                  </c:pt>
                </c:numCache>
              </c:numRef>
            </c:minus>
            <c:spPr>
              <a:noFill/>
              <a:ln w="9525" cap="flat" cmpd="sng" algn="ctr">
                <a:solidFill>
                  <a:schemeClr val="tx1">
                    <a:lumMod val="65000"/>
                    <a:lumOff val="35000"/>
                  </a:schemeClr>
                </a:solidFill>
                <a:round/>
              </a:ln>
              <a:effectLst/>
            </c:spPr>
          </c:errBars>
          <c:cat>
            <c:numRef>
              <c:f>Wisconsin!$A$6:$A$12</c:f>
              <c:numCache>
                <c:formatCode>General</c:formatCode>
                <c:ptCount val="7"/>
                <c:pt idx="0">
                  <c:v>2003</c:v>
                </c:pt>
                <c:pt idx="1">
                  <c:v>2004</c:v>
                </c:pt>
                <c:pt idx="2">
                  <c:v>2005</c:v>
                </c:pt>
                <c:pt idx="3">
                  <c:v>2006</c:v>
                </c:pt>
                <c:pt idx="4">
                  <c:v>2007</c:v>
                </c:pt>
                <c:pt idx="5">
                  <c:v>2008</c:v>
                </c:pt>
                <c:pt idx="6">
                  <c:v>2009</c:v>
                </c:pt>
              </c:numCache>
            </c:numRef>
          </c:cat>
          <c:val>
            <c:numRef>
              <c:f>Wisconsin!$B$6:$B$12</c:f>
              <c:numCache>
                <c:formatCode>#,##0</c:formatCode>
                <c:ptCount val="7"/>
                <c:pt idx="0">
                  <c:v>1215120378</c:v>
                </c:pt>
                <c:pt idx="1">
                  <c:v>1221665121</c:v>
                </c:pt>
                <c:pt idx="2">
                  <c:v>1227261457</c:v>
                </c:pt>
                <c:pt idx="3">
                  <c:v>1237397595</c:v>
                </c:pt>
                <c:pt idx="4">
                  <c:v>1248623131</c:v>
                </c:pt>
                <c:pt idx="5">
                  <c:v>1272217418</c:v>
                </c:pt>
                <c:pt idx="6">
                  <c:v>1278404605</c:v>
                </c:pt>
              </c:numCache>
            </c:numRef>
          </c:val>
          <c:extLst>
            <c:ext xmlns:c16="http://schemas.microsoft.com/office/drawing/2014/chart" uri="{C3380CC4-5D6E-409C-BE32-E72D297353CC}">
              <c16:uniqueId val="{00000001-A130-4F05-AC6B-B215FC07DE38}"/>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WI-02: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Wisconsin!$K$6:$K$12</c:f>
                <c:numCache>
                  <c:formatCode>General</c:formatCode>
                  <c:ptCount val="7"/>
                  <c:pt idx="0">
                    <c:v>19092432.512159999</c:v>
                  </c:pt>
                  <c:pt idx="1">
                    <c:v>17281994.476859998</c:v>
                  </c:pt>
                  <c:pt idx="2">
                    <c:v>17323576.441879999</c:v>
                  </c:pt>
                  <c:pt idx="3">
                    <c:v>16035438.789000001</c:v>
                  </c:pt>
                  <c:pt idx="4">
                    <c:v>13243197.663840001</c:v>
                  </c:pt>
                  <c:pt idx="5">
                    <c:v>13383430.485680001</c:v>
                  </c:pt>
                  <c:pt idx="6">
                    <c:v>13207581.960479999</c:v>
                  </c:pt>
                </c:numCache>
              </c:numRef>
            </c:plus>
            <c:minus>
              <c:numRef>
                <c:f>Wisconsin!$K$6:$K$12</c:f>
                <c:numCache>
                  <c:formatCode>General</c:formatCode>
                  <c:ptCount val="7"/>
                  <c:pt idx="0">
                    <c:v>19092432.512159999</c:v>
                  </c:pt>
                  <c:pt idx="1">
                    <c:v>17281994.476859998</c:v>
                  </c:pt>
                  <c:pt idx="2">
                    <c:v>17323576.441879999</c:v>
                  </c:pt>
                  <c:pt idx="3">
                    <c:v>16035438.789000001</c:v>
                  </c:pt>
                  <c:pt idx="4">
                    <c:v>13243197.663840001</c:v>
                  </c:pt>
                  <c:pt idx="5">
                    <c:v>13383430.485680001</c:v>
                  </c:pt>
                  <c:pt idx="6">
                    <c:v>13207581.960479999</c:v>
                  </c:pt>
                </c:numCache>
              </c:numRef>
            </c:minus>
            <c:spPr>
              <a:noFill/>
              <a:ln w="9525" cap="flat" cmpd="sng" algn="ctr">
                <a:solidFill>
                  <a:schemeClr val="tx1">
                    <a:lumMod val="65000"/>
                    <a:lumOff val="35000"/>
                  </a:schemeClr>
                </a:solidFill>
                <a:round/>
              </a:ln>
              <a:effectLst/>
            </c:spPr>
          </c:errBars>
          <c:cat>
            <c:numRef>
              <c:f>Wisconsin!$A$6:$A$12</c:f>
              <c:numCache>
                <c:formatCode>General</c:formatCode>
                <c:ptCount val="7"/>
                <c:pt idx="0">
                  <c:v>2003</c:v>
                </c:pt>
                <c:pt idx="1">
                  <c:v>2004</c:v>
                </c:pt>
                <c:pt idx="2">
                  <c:v>2005</c:v>
                </c:pt>
                <c:pt idx="3">
                  <c:v>2006</c:v>
                </c:pt>
                <c:pt idx="4">
                  <c:v>2007</c:v>
                </c:pt>
                <c:pt idx="5">
                  <c:v>2008</c:v>
                </c:pt>
                <c:pt idx="6">
                  <c:v>2009</c:v>
                </c:pt>
              </c:numCache>
            </c:numRef>
          </c:cat>
          <c:val>
            <c:numRef>
              <c:f>Wisconsin!$F$6:$F$12</c:f>
              <c:numCache>
                <c:formatCode>#,##0</c:formatCode>
                <c:ptCount val="7"/>
                <c:pt idx="0">
                  <c:v>841818012</c:v>
                </c:pt>
                <c:pt idx="1">
                  <c:v>849655579</c:v>
                </c:pt>
                <c:pt idx="2">
                  <c:v>850863283</c:v>
                </c:pt>
                <c:pt idx="3">
                  <c:v>862120365</c:v>
                </c:pt>
                <c:pt idx="4">
                  <c:v>889999843</c:v>
                </c:pt>
                <c:pt idx="5">
                  <c:v>911677826</c:v>
                </c:pt>
                <c:pt idx="6">
                  <c:v>912125826</c:v>
                </c:pt>
              </c:numCache>
            </c:numRef>
          </c:val>
          <c:extLst>
            <c:ext xmlns:c16="http://schemas.microsoft.com/office/drawing/2014/chart" uri="{C3380CC4-5D6E-409C-BE32-E72D297353CC}">
              <c16:uniqueId val="{00000001-B212-4B98-8C27-AF381B07FCC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Wisconsin!$G$13:$G$27</c:f>
                <c:numCache>
                  <c:formatCode>General</c:formatCode>
                  <c:ptCount val="15"/>
                  <c:pt idx="0">
                    <c:v>14169493.018800002</c:v>
                  </c:pt>
                  <c:pt idx="1">
                    <c:v>14308012.092</c:v>
                  </c:pt>
                  <c:pt idx="2">
                    <c:v>14400017.41608</c:v>
                  </c:pt>
                  <c:pt idx="3">
                    <c:v>14558639.952480001</c:v>
                  </c:pt>
                  <c:pt idx="4">
                    <c:v>13050617.50454</c:v>
                  </c:pt>
                  <c:pt idx="5">
                    <c:v>13080532.320560001</c:v>
                  </c:pt>
                  <c:pt idx="6">
                    <c:v>13142046.225360001</c:v>
                  </c:pt>
                  <c:pt idx="7">
                    <c:v>13282798.24872</c:v>
                  </c:pt>
                  <c:pt idx="8">
                    <c:v>13415057.451779999</c:v>
                  </c:pt>
                  <c:pt idx="9">
                    <c:v>14276765.406400001</c:v>
                  </c:pt>
                  <c:pt idx="10">
                    <c:v>14367513.418960001</c:v>
                  </c:pt>
                  <c:pt idx="11">
                    <c:v>14453421.77266</c:v>
                  </c:pt>
                  <c:pt idx="12">
                    <c:v>14528850.480540002</c:v>
                  </c:pt>
                  <c:pt idx="13">
                    <c:v>14588600.260080002</c:v>
                  </c:pt>
                  <c:pt idx="14">
                    <c:v>14682389.936160002</c:v>
                  </c:pt>
                </c:numCache>
              </c:numRef>
            </c:plus>
            <c:minus>
              <c:numRef>
                <c:f>Wisconsin!$G$13:$G$27</c:f>
                <c:numCache>
                  <c:formatCode>General</c:formatCode>
                  <c:ptCount val="15"/>
                  <c:pt idx="0">
                    <c:v>14169493.018800002</c:v>
                  </c:pt>
                  <c:pt idx="1">
                    <c:v>14308012.092</c:v>
                  </c:pt>
                  <c:pt idx="2">
                    <c:v>14400017.41608</c:v>
                  </c:pt>
                  <c:pt idx="3">
                    <c:v>14558639.952480001</c:v>
                  </c:pt>
                  <c:pt idx="4">
                    <c:v>13050617.50454</c:v>
                  </c:pt>
                  <c:pt idx="5">
                    <c:v>13080532.320560001</c:v>
                  </c:pt>
                  <c:pt idx="6">
                    <c:v>13142046.225360001</c:v>
                  </c:pt>
                  <c:pt idx="7">
                    <c:v>13282798.24872</c:v>
                  </c:pt>
                  <c:pt idx="8">
                    <c:v>13415057.451779999</c:v>
                  </c:pt>
                  <c:pt idx="9">
                    <c:v>14276765.406400001</c:v>
                  </c:pt>
                  <c:pt idx="10">
                    <c:v>14367513.418960001</c:v>
                  </c:pt>
                  <c:pt idx="11">
                    <c:v>14453421.77266</c:v>
                  </c:pt>
                  <c:pt idx="12">
                    <c:v>14528850.480540002</c:v>
                  </c:pt>
                  <c:pt idx="13">
                    <c:v>14588600.260080002</c:v>
                  </c:pt>
                  <c:pt idx="14">
                    <c:v>14682389.936160002</c:v>
                  </c:pt>
                </c:numCache>
              </c:numRef>
            </c:minus>
            <c:spPr>
              <a:noFill/>
              <a:ln w="9525" cap="flat" cmpd="sng" algn="ctr">
                <a:solidFill>
                  <a:schemeClr val="tx1">
                    <a:lumMod val="65000"/>
                    <a:lumOff val="35000"/>
                  </a:schemeClr>
                </a:solidFill>
                <a:round/>
              </a:ln>
              <a:effectLst/>
            </c:spPr>
          </c:errBars>
          <c:cat>
            <c:numRef>
              <c:f>Wisconsin!$A$13:$A$27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Wisconsin!$B$13:$B$27</c:f>
              <c:numCache>
                <c:formatCode>#,##0</c:formatCode>
                <c:ptCount val="15"/>
                <c:pt idx="0">
                  <c:v>1290482060</c:v>
                </c:pt>
                <c:pt idx="1">
                  <c:v>1300728372</c:v>
                </c:pt>
                <c:pt idx="2">
                  <c:v>1311476996</c:v>
                </c:pt>
                <c:pt idx="3">
                  <c:v>1318717387</c:v>
                </c:pt>
                <c:pt idx="4">
                  <c:v>1323592039</c:v>
                </c:pt>
                <c:pt idx="5">
                  <c:v>1326625996</c:v>
                </c:pt>
                <c:pt idx="6">
                  <c:v>1330166622</c:v>
                </c:pt>
                <c:pt idx="7">
                  <c:v>1333614282</c:v>
                </c:pt>
                <c:pt idx="8">
                  <c:v>1338828089</c:v>
                </c:pt>
                <c:pt idx="9">
                  <c:v>1341801260</c:v>
                </c:pt>
                <c:pt idx="10">
                  <c:v>1347796756</c:v>
                </c:pt>
                <c:pt idx="11">
                  <c:v>1355855701</c:v>
                </c:pt>
                <c:pt idx="12">
                  <c:v>1368065017</c:v>
                </c:pt>
                <c:pt idx="13">
                  <c:v>1371109047</c:v>
                </c:pt>
                <c:pt idx="14">
                  <c:v>1374755612</c:v>
                </c:pt>
              </c:numCache>
            </c:numRef>
          </c:val>
          <c:extLst>
            <c:ext xmlns:c16="http://schemas.microsoft.com/office/drawing/2014/chart" uri="{C3380CC4-5D6E-409C-BE32-E72D297353CC}">
              <c16:uniqueId val="{00000001-8250-47E0-9FCB-E365B6330BF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WI-07: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Wisconsin!$K$13:$K$27</c:f>
                <c:numCache>
                  <c:formatCode>General</c:formatCode>
                  <c:ptCount val="15"/>
                  <c:pt idx="0">
                    <c:v>13251497.140799999</c:v>
                  </c:pt>
                  <c:pt idx="1">
                    <c:v>13369266.785980001</c:v>
                  </c:pt>
                  <c:pt idx="2">
                    <c:v>13475552.193459999</c:v>
                  </c:pt>
                  <c:pt idx="3">
                    <c:v>13610435.813399998</c:v>
                  </c:pt>
                  <c:pt idx="4">
                    <c:v>12356865.415659999</c:v>
                  </c:pt>
                  <c:pt idx="5">
                    <c:v>12387211.997339999</c:v>
                  </c:pt>
                  <c:pt idx="6">
                    <c:v>12463369.951360002</c:v>
                  </c:pt>
                  <c:pt idx="7">
                    <c:v>12632231.19678</c:v>
                  </c:pt>
                  <c:pt idx="8">
                    <c:v>12745614.80016</c:v>
                  </c:pt>
                  <c:pt idx="9">
                    <c:v>13525938.945</c:v>
                  </c:pt>
                  <c:pt idx="10">
                    <c:v>13296573.143399999</c:v>
                  </c:pt>
                  <c:pt idx="11">
                    <c:v>13410251.101359999</c:v>
                  </c:pt>
                  <c:pt idx="12">
                    <c:v>13338876.5592</c:v>
                  </c:pt>
                  <c:pt idx="13">
                    <c:v>13436885.168640001</c:v>
                  </c:pt>
                  <c:pt idx="14">
                    <c:v>13563156.03214</c:v>
                  </c:pt>
                </c:numCache>
              </c:numRef>
            </c:plus>
            <c:minus>
              <c:numRef>
                <c:f>Wisconsin!$K$13:$K$27</c:f>
                <c:numCache>
                  <c:formatCode>General</c:formatCode>
                  <c:ptCount val="15"/>
                  <c:pt idx="0">
                    <c:v>13251497.140799999</c:v>
                  </c:pt>
                  <c:pt idx="1">
                    <c:v>13369266.785980001</c:v>
                  </c:pt>
                  <c:pt idx="2">
                    <c:v>13475552.193459999</c:v>
                  </c:pt>
                  <c:pt idx="3">
                    <c:v>13610435.813399998</c:v>
                  </c:pt>
                  <c:pt idx="4">
                    <c:v>12356865.415659999</c:v>
                  </c:pt>
                  <c:pt idx="5">
                    <c:v>12387211.997339999</c:v>
                  </c:pt>
                  <c:pt idx="6">
                    <c:v>12463369.951360002</c:v>
                  </c:pt>
                  <c:pt idx="7">
                    <c:v>12632231.19678</c:v>
                  </c:pt>
                  <c:pt idx="8">
                    <c:v>12745614.80016</c:v>
                  </c:pt>
                  <c:pt idx="9">
                    <c:v>13525938.945</c:v>
                  </c:pt>
                  <c:pt idx="10">
                    <c:v>13296573.143399999</c:v>
                  </c:pt>
                  <c:pt idx="11">
                    <c:v>13410251.101359999</c:v>
                  </c:pt>
                  <c:pt idx="12">
                    <c:v>13338876.5592</c:v>
                  </c:pt>
                  <c:pt idx="13">
                    <c:v>13436885.168640001</c:v>
                  </c:pt>
                  <c:pt idx="14">
                    <c:v>13563156.03214</c:v>
                  </c:pt>
                </c:numCache>
              </c:numRef>
            </c:minus>
            <c:spPr>
              <a:noFill/>
              <a:ln w="9525" cap="flat" cmpd="sng" algn="ctr">
                <a:solidFill>
                  <a:schemeClr val="tx1">
                    <a:lumMod val="65000"/>
                    <a:lumOff val="35000"/>
                  </a:schemeClr>
                </a:solidFill>
                <a:round/>
              </a:ln>
              <a:effectLst/>
            </c:spPr>
          </c:errBars>
          <c:cat>
            <c:numRef>
              <c:f>Wisconsin!$A$13:$A$27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Wisconsin!$F$13:$F$27</c:f>
              <c:numCache>
                <c:formatCode>#,##0</c:formatCode>
                <c:ptCount val="15"/>
                <c:pt idx="0">
                  <c:v>920242857</c:v>
                </c:pt>
                <c:pt idx="1">
                  <c:v>927133619</c:v>
                </c:pt>
                <c:pt idx="2">
                  <c:v>934504313</c:v>
                </c:pt>
                <c:pt idx="3">
                  <c:v>941247290</c:v>
                </c:pt>
                <c:pt idx="4">
                  <c:v>946161211</c:v>
                </c:pt>
                <c:pt idx="5">
                  <c:v>948484839</c:v>
                </c:pt>
                <c:pt idx="6">
                  <c:v>949951978</c:v>
                </c:pt>
                <c:pt idx="7">
                  <c:v>952656953</c:v>
                </c:pt>
                <c:pt idx="8">
                  <c:v>956877988</c:v>
                </c:pt>
                <c:pt idx="9">
                  <c:v>959286450</c:v>
                </c:pt>
                <c:pt idx="10">
                  <c:v>963519793</c:v>
                </c:pt>
                <c:pt idx="11">
                  <c:v>968948779</c:v>
                </c:pt>
                <c:pt idx="12">
                  <c:v>980799747</c:v>
                </c:pt>
                <c:pt idx="13">
                  <c:v>982228448</c:v>
                </c:pt>
                <c:pt idx="14">
                  <c:v>984263863</c:v>
                </c:pt>
              </c:numCache>
            </c:numRef>
          </c:val>
          <c:extLst>
            <c:ext xmlns:c16="http://schemas.microsoft.com/office/drawing/2014/chart" uri="{C3380CC4-5D6E-409C-BE32-E72D297353CC}">
              <c16:uniqueId val="{00000001-09E6-4B54-9937-D0251B3D11E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WI-04: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Wisconsin!$I$6:$I$12</c:f>
                <c:numCache>
                  <c:formatCode>General</c:formatCode>
                  <c:ptCount val="7"/>
                  <c:pt idx="0">
                    <c:v>2069450.0233199999</c:v>
                  </c:pt>
                  <c:pt idx="1">
                    <c:v>1766754.5700999999</c:v>
                  </c:pt>
                  <c:pt idx="2">
                    <c:v>1598350.88</c:v>
                  </c:pt>
                  <c:pt idx="3">
                    <c:v>1414769.3300399997</c:v>
                  </c:pt>
                  <c:pt idx="4">
                    <c:v>1119053.4010000001</c:v>
                  </c:pt>
                  <c:pt idx="5">
                    <c:v>1219524.3819599999</c:v>
                  </c:pt>
                  <c:pt idx="6">
                    <c:v>1472154.79</c:v>
                  </c:pt>
                </c:numCache>
              </c:numRef>
            </c:plus>
            <c:minus>
              <c:numRef>
                <c:f>Wisconsin!$I$6:$I$12</c:f>
                <c:numCache>
                  <c:formatCode>General</c:formatCode>
                  <c:ptCount val="7"/>
                  <c:pt idx="0">
                    <c:v>2069450.0233199999</c:v>
                  </c:pt>
                  <c:pt idx="1">
                    <c:v>1766754.5700999999</c:v>
                  </c:pt>
                  <c:pt idx="2">
                    <c:v>1598350.88</c:v>
                  </c:pt>
                  <c:pt idx="3">
                    <c:v>1414769.3300399997</c:v>
                  </c:pt>
                  <c:pt idx="4">
                    <c:v>1119053.4010000001</c:v>
                  </c:pt>
                  <c:pt idx="5">
                    <c:v>1219524.3819599999</c:v>
                  </c:pt>
                  <c:pt idx="6">
                    <c:v>1472154.79</c:v>
                  </c:pt>
                </c:numCache>
              </c:numRef>
            </c:minus>
            <c:spPr>
              <a:noFill/>
              <a:ln w="9525" cap="flat" cmpd="sng" algn="ctr">
                <a:solidFill>
                  <a:schemeClr val="tx1">
                    <a:lumMod val="65000"/>
                    <a:lumOff val="35000"/>
                  </a:schemeClr>
                </a:solidFill>
                <a:round/>
              </a:ln>
              <a:effectLst/>
            </c:spPr>
          </c:errBars>
          <c:cat>
            <c:numRef>
              <c:f>Wisconsin!$A$6:$A$12</c:f>
              <c:numCache>
                <c:formatCode>General</c:formatCode>
                <c:ptCount val="7"/>
                <c:pt idx="0">
                  <c:v>2003</c:v>
                </c:pt>
                <c:pt idx="1">
                  <c:v>2004</c:v>
                </c:pt>
                <c:pt idx="2">
                  <c:v>2005</c:v>
                </c:pt>
                <c:pt idx="3">
                  <c:v>2006</c:v>
                </c:pt>
                <c:pt idx="4">
                  <c:v>2007</c:v>
                </c:pt>
                <c:pt idx="5">
                  <c:v>2008</c:v>
                </c:pt>
                <c:pt idx="6">
                  <c:v>2009</c:v>
                </c:pt>
              </c:numCache>
            </c:numRef>
          </c:cat>
          <c:val>
            <c:numRef>
              <c:f>Wisconsin!$D$6:$D$12</c:f>
              <c:numCache>
                <c:formatCode>#,##0</c:formatCode>
                <c:ptCount val="7"/>
                <c:pt idx="0">
                  <c:v>4529923</c:v>
                </c:pt>
                <c:pt idx="1">
                  <c:v>4105867</c:v>
                </c:pt>
                <c:pt idx="2">
                  <c:v>3595840</c:v>
                </c:pt>
                <c:pt idx="3">
                  <c:v>2982606</c:v>
                </c:pt>
                <c:pt idx="4">
                  <c:v>2843846</c:v>
                </c:pt>
                <c:pt idx="5">
                  <c:v>3348318</c:v>
                </c:pt>
                <c:pt idx="6">
                  <c:v>2915158</c:v>
                </c:pt>
              </c:numCache>
            </c:numRef>
          </c:val>
          <c:extLst>
            <c:ext xmlns:c16="http://schemas.microsoft.com/office/drawing/2014/chart" uri="{C3380CC4-5D6E-409C-BE32-E72D297353CC}">
              <c16:uniqueId val="{00000001-558A-46E8-BE1A-531A203E0C4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WI-09: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Wisconsin!$I$13:$I$27</c:f>
                <c:numCache>
                  <c:formatCode>General</c:formatCode>
                  <c:ptCount val="15"/>
                  <c:pt idx="0">
                    <c:v>1469253.56984</c:v>
                  </c:pt>
                  <c:pt idx="1">
                    <c:v>1489388.6328799999</c:v>
                  </c:pt>
                  <c:pt idx="2">
                    <c:v>1511236.8022999999</c:v>
                  </c:pt>
                  <c:pt idx="3">
                    <c:v>1515239.2722999998</c:v>
                  </c:pt>
                  <c:pt idx="4">
                    <c:v>1453091.0634400002</c:v>
                  </c:pt>
                  <c:pt idx="5">
                    <c:v>1433037.014</c:v>
                  </c:pt>
                  <c:pt idx="6">
                    <c:v>1460118.1768799999</c:v>
                  </c:pt>
                  <c:pt idx="7">
                    <c:v>1470876.0280200001</c:v>
                  </c:pt>
                  <c:pt idx="8">
                    <c:v>1478239.0664000001</c:v>
                  </c:pt>
                  <c:pt idx="9">
                    <c:v>1508352.1047999999</c:v>
                  </c:pt>
                  <c:pt idx="10">
                    <c:v>1544771.8591199999</c:v>
                  </c:pt>
                  <c:pt idx="11">
                    <c:v>1542158.6599599998</c:v>
                  </c:pt>
                  <c:pt idx="12">
                    <c:v>1508536.0495800001</c:v>
                  </c:pt>
                  <c:pt idx="13">
                    <c:v>1443938.1137999999</c:v>
                  </c:pt>
                  <c:pt idx="14">
                    <c:v>1466016.0159999998</c:v>
                  </c:pt>
                </c:numCache>
              </c:numRef>
            </c:plus>
            <c:minus>
              <c:numRef>
                <c:f>Wisconsin!$I$13:$I$27</c:f>
                <c:numCache>
                  <c:formatCode>General</c:formatCode>
                  <c:ptCount val="15"/>
                  <c:pt idx="0">
                    <c:v>1469253.56984</c:v>
                  </c:pt>
                  <c:pt idx="1">
                    <c:v>1489388.6328799999</c:v>
                  </c:pt>
                  <c:pt idx="2">
                    <c:v>1511236.8022999999</c:v>
                  </c:pt>
                  <c:pt idx="3">
                    <c:v>1515239.2722999998</c:v>
                  </c:pt>
                  <c:pt idx="4">
                    <c:v>1453091.0634400002</c:v>
                  </c:pt>
                  <c:pt idx="5">
                    <c:v>1433037.014</c:v>
                  </c:pt>
                  <c:pt idx="6">
                    <c:v>1460118.1768799999</c:v>
                  </c:pt>
                  <c:pt idx="7">
                    <c:v>1470876.0280200001</c:v>
                  </c:pt>
                  <c:pt idx="8">
                    <c:v>1478239.0664000001</c:v>
                  </c:pt>
                  <c:pt idx="9">
                    <c:v>1508352.1047999999</c:v>
                  </c:pt>
                  <c:pt idx="10">
                    <c:v>1544771.8591199999</c:v>
                  </c:pt>
                  <c:pt idx="11">
                    <c:v>1542158.6599599998</c:v>
                  </c:pt>
                  <c:pt idx="12">
                    <c:v>1508536.0495800001</c:v>
                  </c:pt>
                  <c:pt idx="13">
                    <c:v>1443938.1137999999</c:v>
                  </c:pt>
                  <c:pt idx="14">
                    <c:v>1466016.0159999998</c:v>
                  </c:pt>
                </c:numCache>
              </c:numRef>
            </c:minus>
            <c:spPr>
              <a:noFill/>
              <a:ln w="9525" cap="flat" cmpd="sng" algn="ctr">
                <a:solidFill>
                  <a:schemeClr val="tx1">
                    <a:lumMod val="65000"/>
                    <a:lumOff val="35000"/>
                  </a:schemeClr>
                </a:solidFill>
                <a:round/>
              </a:ln>
              <a:effectLst/>
            </c:spPr>
          </c:errBars>
          <c:cat>
            <c:numRef>
              <c:f>Wisconsin!$A$13:$A$27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Wisconsin!$D$13:$D$27</c:f>
              <c:numCache>
                <c:formatCode>#,##0</c:formatCode>
                <c:ptCount val="15"/>
                <c:pt idx="0">
                  <c:v>2914723</c:v>
                </c:pt>
                <c:pt idx="1">
                  <c:v>2970934</c:v>
                </c:pt>
                <c:pt idx="2">
                  <c:v>3026711</c:v>
                </c:pt>
                <c:pt idx="3">
                  <c:v>3033755</c:v>
                </c:pt>
                <c:pt idx="4">
                  <c:v>2861204</c:v>
                </c:pt>
                <c:pt idx="5">
                  <c:v>2830970</c:v>
                </c:pt>
                <c:pt idx="6">
                  <c:v>2883102</c:v>
                </c:pt>
                <c:pt idx="7">
                  <c:v>2911127</c:v>
                </c:pt>
                <c:pt idx="8">
                  <c:v>2937677</c:v>
                </c:pt>
                <c:pt idx="9">
                  <c:v>3038582</c:v>
                </c:pt>
                <c:pt idx="10">
                  <c:v>3106068</c:v>
                </c:pt>
                <c:pt idx="11">
                  <c:v>3088394</c:v>
                </c:pt>
                <c:pt idx="12">
                  <c:v>3037851</c:v>
                </c:pt>
                <c:pt idx="13">
                  <c:v>2938417</c:v>
                </c:pt>
                <c:pt idx="14">
                  <c:v>2985776</c:v>
                </c:pt>
              </c:numCache>
            </c:numRef>
          </c:val>
          <c:extLst>
            <c:ext xmlns:c16="http://schemas.microsoft.com/office/drawing/2014/chart" uri="{C3380CC4-5D6E-409C-BE32-E72D297353CC}">
              <c16:uniqueId val="{00000001-F653-47DB-8486-87A552F443B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WI-05: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Wisconsin!$J$6:$J$12</c:f>
                <c:numCache>
                  <c:formatCode>General</c:formatCode>
                  <c:ptCount val="7"/>
                  <c:pt idx="0">
                    <c:v>13646609.090639999</c:v>
                  </c:pt>
                  <c:pt idx="1">
                    <c:v>12293930.777620001</c:v>
                  </c:pt>
                  <c:pt idx="2">
                    <c:v>12406544.567460001</c:v>
                  </c:pt>
                  <c:pt idx="3">
                    <c:v>12535307.149879999</c:v>
                  </c:pt>
                  <c:pt idx="4">
                    <c:v>7987838.4527199995</c:v>
                  </c:pt>
                  <c:pt idx="5">
                    <c:v>7929006.9385600006</c:v>
                  </c:pt>
                  <c:pt idx="6">
                    <c:v>7807328.3150000004</c:v>
                  </c:pt>
                </c:numCache>
              </c:numRef>
            </c:plus>
            <c:minus>
              <c:numRef>
                <c:f>Wisconsin!$J$6:$J$12</c:f>
                <c:numCache>
                  <c:formatCode>General</c:formatCode>
                  <c:ptCount val="7"/>
                  <c:pt idx="0">
                    <c:v>13646609.090639999</c:v>
                  </c:pt>
                  <c:pt idx="1">
                    <c:v>12293930.777620001</c:v>
                  </c:pt>
                  <c:pt idx="2">
                    <c:v>12406544.567460001</c:v>
                  </c:pt>
                  <c:pt idx="3">
                    <c:v>12535307.149879999</c:v>
                  </c:pt>
                  <c:pt idx="4">
                    <c:v>7987838.4527199995</c:v>
                  </c:pt>
                  <c:pt idx="5">
                    <c:v>7929006.9385600006</c:v>
                  </c:pt>
                  <c:pt idx="6">
                    <c:v>7807328.3150000004</c:v>
                  </c:pt>
                </c:numCache>
              </c:numRef>
            </c:minus>
            <c:spPr>
              <a:noFill/>
              <a:ln w="9525" cap="flat" cmpd="sng" algn="ctr">
                <a:solidFill>
                  <a:schemeClr val="tx1">
                    <a:lumMod val="65000"/>
                    <a:lumOff val="35000"/>
                  </a:schemeClr>
                </a:solidFill>
                <a:round/>
              </a:ln>
              <a:effectLst/>
            </c:spPr>
          </c:errBars>
          <c:cat>
            <c:numRef>
              <c:f>Wisconsin!$A$6:$A$12</c:f>
              <c:numCache>
                <c:formatCode>General</c:formatCode>
                <c:ptCount val="7"/>
                <c:pt idx="0">
                  <c:v>2003</c:v>
                </c:pt>
                <c:pt idx="1">
                  <c:v>2004</c:v>
                </c:pt>
                <c:pt idx="2">
                  <c:v>2005</c:v>
                </c:pt>
                <c:pt idx="3">
                  <c:v>2006</c:v>
                </c:pt>
                <c:pt idx="4">
                  <c:v>2007</c:v>
                </c:pt>
                <c:pt idx="5">
                  <c:v>2008</c:v>
                </c:pt>
                <c:pt idx="6">
                  <c:v>2009</c:v>
                </c:pt>
              </c:numCache>
            </c:numRef>
          </c:cat>
          <c:val>
            <c:numRef>
              <c:f>Wisconsin!$E$6:$E$12</c:f>
              <c:numCache>
                <c:formatCode>#,##0</c:formatCode>
                <c:ptCount val="7"/>
                <c:pt idx="0">
                  <c:v>251041374</c:v>
                </c:pt>
                <c:pt idx="1">
                  <c:v>249978259</c:v>
                </c:pt>
                <c:pt idx="2">
                  <c:v>254336707</c:v>
                </c:pt>
                <c:pt idx="3">
                  <c:v>257187262</c:v>
                </c:pt>
                <c:pt idx="4">
                  <c:v>239731046</c:v>
                </c:pt>
                <c:pt idx="5">
                  <c:v>239257904</c:v>
                </c:pt>
                <c:pt idx="6">
                  <c:v>244897375</c:v>
                </c:pt>
              </c:numCache>
            </c:numRef>
          </c:val>
          <c:extLst>
            <c:ext xmlns:c16="http://schemas.microsoft.com/office/drawing/2014/chart" uri="{C3380CC4-5D6E-409C-BE32-E72D297353CC}">
              <c16:uniqueId val="{00000001-7188-4B30-B6AC-41E49A2B761A}"/>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CO-03: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Colorado!$H$6:$H$10</c:f>
                <c:numCache>
                  <c:formatCode>General</c:formatCode>
                  <c:ptCount val="5"/>
                  <c:pt idx="0">
                    <c:v>50219379.753900006</c:v>
                  </c:pt>
                  <c:pt idx="1">
                    <c:v>44195070.466839999</c:v>
                  </c:pt>
                  <c:pt idx="2">
                    <c:v>39870142.24622</c:v>
                  </c:pt>
                  <c:pt idx="3">
                    <c:v>37308954.286740005</c:v>
                  </c:pt>
                  <c:pt idx="4">
                    <c:v>34690591.605300002</c:v>
                  </c:pt>
                </c:numCache>
              </c:numRef>
            </c:plus>
            <c:minus>
              <c:numRef>
                <c:f>Colorado!$H$6:$H$10</c:f>
                <c:numCache>
                  <c:formatCode>General</c:formatCode>
                  <c:ptCount val="5"/>
                  <c:pt idx="0">
                    <c:v>50219379.753900006</c:v>
                  </c:pt>
                  <c:pt idx="1">
                    <c:v>44195070.466839999</c:v>
                  </c:pt>
                  <c:pt idx="2">
                    <c:v>39870142.24622</c:v>
                  </c:pt>
                  <c:pt idx="3">
                    <c:v>37308954.286740005</c:v>
                  </c:pt>
                  <c:pt idx="4">
                    <c:v>34690591.605300002</c:v>
                  </c:pt>
                </c:numCache>
              </c:numRef>
            </c:minus>
            <c:spPr>
              <a:noFill/>
              <a:ln w="9525" cap="flat" cmpd="sng" algn="ctr">
                <a:solidFill>
                  <a:schemeClr val="tx1">
                    <a:lumMod val="65000"/>
                    <a:lumOff val="35000"/>
                  </a:schemeClr>
                </a:solidFill>
                <a:round/>
              </a:ln>
              <a:effectLst/>
            </c:spPr>
          </c:errBars>
          <c:cat>
            <c:numRef>
              <c:f>Colorado!$A$6:$A$10</c:f>
              <c:numCache>
                <c:formatCode>General</c:formatCode>
                <c:ptCount val="5"/>
                <c:pt idx="0">
                  <c:v>2005</c:v>
                </c:pt>
                <c:pt idx="1">
                  <c:v>2006</c:v>
                </c:pt>
                <c:pt idx="2">
                  <c:v>2007</c:v>
                </c:pt>
                <c:pt idx="3">
                  <c:v>2008</c:v>
                </c:pt>
                <c:pt idx="4">
                  <c:v>2009</c:v>
                </c:pt>
              </c:numCache>
            </c:numRef>
          </c:cat>
          <c:val>
            <c:numRef>
              <c:f>Colorado!$C$6:$C$10</c:f>
              <c:numCache>
                <c:formatCode>#,##0</c:formatCode>
                <c:ptCount val="5"/>
                <c:pt idx="0">
                  <c:v>762054321</c:v>
                </c:pt>
                <c:pt idx="1">
                  <c:v>740782274</c:v>
                </c:pt>
                <c:pt idx="2">
                  <c:v>738062611</c:v>
                </c:pt>
                <c:pt idx="3">
                  <c:v>739376819</c:v>
                </c:pt>
                <c:pt idx="4">
                  <c:v>734658865</c:v>
                </c:pt>
              </c:numCache>
            </c:numRef>
          </c:val>
          <c:extLst>
            <c:ext xmlns:c16="http://schemas.microsoft.com/office/drawing/2014/chart" uri="{C3380CC4-5D6E-409C-BE32-E72D297353CC}">
              <c16:uniqueId val="{00000001-6E8A-4935-8B65-3193EE29CA9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WI-10: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Wisconsin!$J$13:$J$27</c:f>
                <c:numCache>
                  <c:formatCode>General</c:formatCode>
                  <c:ptCount val="15"/>
                  <c:pt idx="0">
                    <c:v>7785932.1388800004</c:v>
                  </c:pt>
                  <c:pt idx="1">
                    <c:v>7775131.7628600001</c:v>
                  </c:pt>
                  <c:pt idx="2">
                    <c:v>7860994.7548799999</c:v>
                  </c:pt>
                  <c:pt idx="3">
                    <c:v>7848025.4150799997</c:v>
                  </c:pt>
                  <c:pt idx="4">
                    <c:v>7740400.8505600002</c:v>
                  </c:pt>
                  <c:pt idx="5">
                    <c:v>7769207.5199199999</c:v>
                  </c:pt>
                  <c:pt idx="6">
                    <c:v>7760613.388319999</c:v>
                  </c:pt>
                  <c:pt idx="7">
                    <c:v>7791845.2175000003</c:v>
                  </c:pt>
                  <c:pt idx="8">
                    <c:v>7849079.2468400002</c:v>
                  </c:pt>
                  <c:pt idx="9">
                    <c:v>7961012.4441600004</c:v>
                  </c:pt>
                  <c:pt idx="10">
                    <c:v>7700808.2944000009</c:v>
                  </c:pt>
                  <c:pt idx="11">
                    <c:v>7734910.0622399999</c:v>
                  </c:pt>
                  <c:pt idx="12">
                    <c:v>8019742.2993599996</c:v>
                  </c:pt>
                  <c:pt idx="13">
                    <c:v>8030537.2982000001</c:v>
                  </c:pt>
                  <c:pt idx="14">
                    <c:v>8046494.48704</c:v>
                  </c:pt>
                </c:numCache>
              </c:numRef>
            </c:plus>
            <c:minus>
              <c:numRef>
                <c:f>Wisconsin!$J$13:$J$27</c:f>
                <c:numCache>
                  <c:formatCode>General</c:formatCode>
                  <c:ptCount val="15"/>
                  <c:pt idx="0">
                    <c:v>7785932.1388800004</c:v>
                  </c:pt>
                  <c:pt idx="1">
                    <c:v>7775131.7628600001</c:v>
                  </c:pt>
                  <c:pt idx="2">
                    <c:v>7860994.7548799999</c:v>
                  </c:pt>
                  <c:pt idx="3">
                    <c:v>7848025.4150799997</c:v>
                  </c:pt>
                  <c:pt idx="4">
                    <c:v>7740400.8505600002</c:v>
                  </c:pt>
                  <c:pt idx="5">
                    <c:v>7769207.5199199999</c:v>
                  </c:pt>
                  <c:pt idx="6">
                    <c:v>7760613.388319999</c:v>
                  </c:pt>
                  <c:pt idx="7">
                    <c:v>7791845.2175000003</c:v>
                  </c:pt>
                  <c:pt idx="8">
                    <c:v>7849079.2468400002</c:v>
                  </c:pt>
                  <c:pt idx="9">
                    <c:v>7961012.4441600004</c:v>
                  </c:pt>
                  <c:pt idx="10">
                    <c:v>7700808.2944000009</c:v>
                  </c:pt>
                  <c:pt idx="11">
                    <c:v>7734910.0622399999</c:v>
                  </c:pt>
                  <c:pt idx="12">
                    <c:v>8019742.2993599996</c:v>
                  </c:pt>
                  <c:pt idx="13">
                    <c:v>8030537.2982000001</c:v>
                  </c:pt>
                  <c:pt idx="14">
                    <c:v>8046494.48704</c:v>
                  </c:pt>
                </c:numCache>
              </c:numRef>
            </c:minus>
            <c:spPr>
              <a:noFill/>
              <a:ln w="9525" cap="flat" cmpd="sng" algn="ctr">
                <a:solidFill>
                  <a:schemeClr val="tx1">
                    <a:lumMod val="65000"/>
                    <a:lumOff val="35000"/>
                  </a:schemeClr>
                </a:solidFill>
                <a:round/>
              </a:ln>
              <a:effectLst/>
            </c:spPr>
          </c:errBars>
          <c:cat>
            <c:numRef>
              <c:f>Wisconsin!$A$13:$A$27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Wisconsin!$E$13:$E$27</c:f>
              <c:numCache>
                <c:formatCode>#,##0</c:formatCode>
                <c:ptCount val="15"/>
                <c:pt idx="0">
                  <c:v>247644152</c:v>
                </c:pt>
                <c:pt idx="1">
                  <c:v>250648993</c:v>
                </c:pt>
                <c:pt idx="2">
                  <c:v>253253697</c:v>
                </c:pt>
                <c:pt idx="3">
                  <c:v>253325546</c:v>
                </c:pt>
                <c:pt idx="4">
                  <c:v>253617328</c:v>
                </c:pt>
                <c:pt idx="5">
                  <c:v>254061724</c:v>
                </c:pt>
                <c:pt idx="6">
                  <c:v>255115496</c:v>
                </c:pt>
                <c:pt idx="7">
                  <c:v>255470335</c:v>
                </c:pt>
                <c:pt idx="8">
                  <c:v>254674862</c:v>
                </c:pt>
                <c:pt idx="9">
                  <c:v>253212864</c:v>
                </c:pt>
                <c:pt idx="10">
                  <c:v>255331840</c:v>
                </c:pt>
                <c:pt idx="11">
                  <c:v>257315704</c:v>
                </c:pt>
                <c:pt idx="12">
                  <c:v>258534568</c:v>
                </c:pt>
                <c:pt idx="13">
                  <c:v>259719835</c:v>
                </c:pt>
                <c:pt idx="14">
                  <c:v>260573008</c:v>
                </c:pt>
              </c:numCache>
            </c:numRef>
          </c:val>
          <c:extLst>
            <c:ext xmlns:c16="http://schemas.microsoft.com/office/drawing/2014/chart" uri="{C3380CC4-5D6E-409C-BE32-E72D297353CC}">
              <c16:uniqueId val="{00000001-CFEC-40B4-9EF8-C6395414E58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Wisconsin!$A$6:$A$12</c:f>
              <c:strCache>
                <c:ptCount val="7"/>
                <c:pt idx="0">
                  <c:v>2003</c:v>
                </c:pt>
                <c:pt idx="1">
                  <c:v>2004</c:v>
                </c:pt>
                <c:pt idx="2">
                  <c:v>2005</c:v>
                </c:pt>
                <c:pt idx="3">
                  <c:v>2006</c:v>
                </c:pt>
                <c:pt idx="4">
                  <c:v>2007</c:v>
                </c:pt>
                <c:pt idx="5">
                  <c:v>2008</c:v>
                </c:pt>
                <c:pt idx="6">
                  <c:v>2009</c:v>
                </c:pt>
              </c:strCache>
            </c:strRef>
          </c:tx>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Wisconsin!$H$6:$H$12</c:f>
                <c:numCache>
                  <c:formatCode>General</c:formatCode>
                  <c:ptCount val="7"/>
                  <c:pt idx="0">
                    <c:v>4257155.5273599997</c:v>
                  </c:pt>
                  <c:pt idx="1">
                    <c:v>3733518.7022199999</c:v>
                  </c:pt>
                  <c:pt idx="2">
                    <c:v>3776684.1887600003</c:v>
                  </c:pt>
                  <c:pt idx="3">
                    <c:v>3416386.50416</c:v>
                  </c:pt>
                  <c:pt idx="4">
                    <c:v>3325947.0006999997</c:v>
                  </c:pt>
                  <c:pt idx="5">
                    <c:v>3488469.0846000002</c:v>
                  </c:pt>
                  <c:pt idx="6">
                    <c:v>3440259.8128800001</c:v>
                  </c:pt>
                </c:numCache>
              </c:numRef>
            </c:plus>
            <c:minus>
              <c:numRef>
                <c:f>Wisconsin!$H$6:$H$12</c:f>
                <c:numCache>
                  <c:formatCode>General</c:formatCode>
                  <c:ptCount val="7"/>
                  <c:pt idx="0">
                    <c:v>4257155.5273599997</c:v>
                  </c:pt>
                  <c:pt idx="1">
                    <c:v>3733518.7022199999</c:v>
                  </c:pt>
                  <c:pt idx="2">
                    <c:v>3776684.1887600003</c:v>
                  </c:pt>
                  <c:pt idx="3">
                    <c:v>3416386.50416</c:v>
                  </c:pt>
                  <c:pt idx="4">
                    <c:v>3325947.0006999997</c:v>
                  </c:pt>
                  <c:pt idx="5">
                    <c:v>3488469.0846000002</c:v>
                  </c:pt>
                  <c:pt idx="6">
                    <c:v>3440259.8128800001</c:v>
                  </c:pt>
                </c:numCache>
              </c:numRef>
            </c:minus>
            <c:spPr>
              <a:noFill/>
              <a:ln w="9525" cap="flat" cmpd="sng" algn="ctr">
                <a:solidFill>
                  <a:schemeClr val="tx1">
                    <a:lumMod val="65000"/>
                    <a:lumOff val="35000"/>
                  </a:schemeClr>
                </a:solidFill>
                <a:round/>
              </a:ln>
              <a:effectLst/>
            </c:spPr>
          </c:errBars>
          <c:cat>
            <c:numRef>
              <c:f>Wisconsin!$A$6:$A$12</c:f>
              <c:numCache>
                <c:formatCode>General</c:formatCode>
                <c:ptCount val="7"/>
                <c:pt idx="0">
                  <c:v>2003</c:v>
                </c:pt>
                <c:pt idx="1">
                  <c:v>2004</c:v>
                </c:pt>
                <c:pt idx="2">
                  <c:v>2005</c:v>
                </c:pt>
                <c:pt idx="3">
                  <c:v>2006</c:v>
                </c:pt>
                <c:pt idx="4">
                  <c:v>2007</c:v>
                </c:pt>
                <c:pt idx="5">
                  <c:v>2008</c:v>
                </c:pt>
                <c:pt idx="6">
                  <c:v>2009</c:v>
                </c:pt>
              </c:numCache>
            </c:numRef>
          </c:cat>
          <c:val>
            <c:numRef>
              <c:f>Wisconsin!$C$6:$C$12</c:f>
              <c:numCache>
                <c:formatCode>#,##0</c:formatCode>
                <c:ptCount val="7"/>
                <c:pt idx="0">
                  <c:v>117731071</c:v>
                </c:pt>
                <c:pt idx="1">
                  <c:v>117925417</c:v>
                </c:pt>
                <c:pt idx="2">
                  <c:v>118465627</c:v>
                </c:pt>
                <c:pt idx="3">
                  <c:v>115107362</c:v>
                </c:pt>
                <c:pt idx="4">
                  <c:v>116048395</c:v>
                </c:pt>
                <c:pt idx="5">
                  <c:v>117933370</c:v>
                </c:pt>
                <c:pt idx="6">
                  <c:v>118466247</c:v>
                </c:pt>
              </c:numCache>
            </c:numRef>
          </c:val>
          <c:extLst>
            <c:ext xmlns:c16="http://schemas.microsoft.com/office/drawing/2014/chart" uri="{C3380CC4-5D6E-409C-BE32-E72D297353CC}">
              <c16:uniqueId val="{00000001-ADA1-484E-A8FC-F7B56E3E5A9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WI-08: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Wisconsin!$H$13:$H$27</c:f>
                <c:numCache>
                  <c:formatCode>General</c:formatCode>
                  <c:ptCount val="15"/>
                  <c:pt idx="0">
                    <c:v>3398921.3435999993</c:v>
                  </c:pt>
                  <c:pt idx="1">
                    <c:v>3469671.9679199997</c:v>
                  </c:pt>
                  <c:pt idx="2">
                    <c:v>3500075.9750000001</c:v>
                  </c:pt>
                  <c:pt idx="3">
                    <c:v>3507368.6231999998</c:v>
                  </c:pt>
                  <c:pt idx="4">
                    <c:v>3389083.3339200001</c:v>
                  </c:pt>
                  <c:pt idx="5">
                    <c:v>3317357.9476800002</c:v>
                  </c:pt>
                  <c:pt idx="6">
                    <c:v>3343831.0185600002</c:v>
                  </c:pt>
                  <c:pt idx="7">
                    <c:v>3324257.5130400001</c:v>
                  </c:pt>
                  <c:pt idx="8">
                    <c:v>3429229.9323799997</c:v>
                  </c:pt>
                  <c:pt idx="9">
                    <c:v>3734870.3367000003</c:v>
                  </c:pt>
                  <c:pt idx="10">
                    <c:v>3750003.8687999998</c:v>
                  </c:pt>
                  <c:pt idx="11">
                    <c:v>3739423.47744</c:v>
                  </c:pt>
                  <c:pt idx="12">
                    <c:v>3489233.5437599998</c:v>
                  </c:pt>
                  <c:pt idx="13">
                    <c:v>3503932.3527199994</c:v>
                  </c:pt>
                  <c:pt idx="14">
                    <c:v>3505888.4656800004</c:v>
                  </c:pt>
                </c:numCache>
              </c:numRef>
            </c:plus>
            <c:minus>
              <c:numRef>
                <c:f>Wisconsin!$H$13:$H$27</c:f>
                <c:numCache>
                  <c:formatCode>General</c:formatCode>
                  <c:ptCount val="15"/>
                  <c:pt idx="0">
                    <c:v>3398921.3435999993</c:v>
                  </c:pt>
                  <c:pt idx="1">
                    <c:v>3469671.9679199997</c:v>
                  </c:pt>
                  <c:pt idx="2">
                    <c:v>3500075.9750000001</c:v>
                  </c:pt>
                  <c:pt idx="3">
                    <c:v>3507368.6231999998</c:v>
                  </c:pt>
                  <c:pt idx="4">
                    <c:v>3389083.3339200001</c:v>
                  </c:pt>
                  <c:pt idx="5">
                    <c:v>3317357.9476800002</c:v>
                  </c:pt>
                  <c:pt idx="6">
                    <c:v>3343831.0185600002</c:v>
                  </c:pt>
                  <c:pt idx="7">
                    <c:v>3324257.5130400001</c:v>
                  </c:pt>
                  <c:pt idx="8">
                    <c:v>3429229.9323799997</c:v>
                  </c:pt>
                  <c:pt idx="9">
                    <c:v>3734870.3367000003</c:v>
                  </c:pt>
                  <c:pt idx="10">
                    <c:v>3750003.8687999998</c:v>
                  </c:pt>
                  <c:pt idx="11">
                    <c:v>3739423.47744</c:v>
                  </c:pt>
                  <c:pt idx="12">
                    <c:v>3489233.5437599998</c:v>
                  </c:pt>
                  <c:pt idx="13">
                    <c:v>3503932.3527199994</c:v>
                  </c:pt>
                  <c:pt idx="14">
                    <c:v>3505888.4656800004</c:v>
                  </c:pt>
                </c:numCache>
              </c:numRef>
            </c:minus>
            <c:spPr>
              <a:noFill/>
              <a:ln w="9525" cap="flat" cmpd="sng" algn="ctr">
                <a:solidFill>
                  <a:schemeClr val="tx1">
                    <a:lumMod val="65000"/>
                    <a:lumOff val="35000"/>
                  </a:schemeClr>
                </a:solidFill>
                <a:round/>
              </a:ln>
              <a:effectLst/>
            </c:spPr>
          </c:errBars>
          <c:cat>
            <c:numRef>
              <c:f>Wisconsin!$A$13:$A$27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Wisconsin!$C$13:$C$27</c:f>
              <c:numCache>
                <c:formatCode>#,##0</c:formatCode>
                <c:ptCount val="15"/>
                <c:pt idx="0">
                  <c:v>119680329</c:v>
                </c:pt>
                <c:pt idx="1">
                  <c:v>119974826</c:v>
                </c:pt>
                <c:pt idx="2">
                  <c:v>120692275</c:v>
                </c:pt>
                <c:pt idx="3">
                  <c:v>121110795</c:v>
                </c:pt>
                <c:pt idx="4">
                  <c:v>120952296</c:v>
                </c:pt>
                <c:pt idx="5">
                  <c:v>121248463</c:v>
                </c:pt>
                <c:pt idx="6">
                  <c:v>122216046</c:v>
                </c:pt>
                <c:pt idx="7">
                  <c:v>122575867</c:v>
                </c:pt>
                <c:pt idx="8">
                  <c:v>124337561</c:v>
                </c:pt>
                <c:pt idx="9">
                  <c:v>126263365</c:v>
                </c:pt>
                <c:pt idx="10">
                  <c:v>125839056</c:v>
                </c:pt>
                <c:pt idx="11">
                  <c:v>126502824</c:v>
                </c:pt>
                <c:pt idx="12">
                  <c:v>125692851</c:v>
                </c:pt>
                <c:pt idx="13">
                  <c:v>126222347</c:v>
                </c:pt>
                <c:pt idx="14">
                  <c:v>126932964</c:v>
                </c:pt>
              </c:numCache>
            </c:numRef>
          </c:val>
          <c:extLst>
            <c:ext xmlns:c16="http://schemas.microsoft.com/office/drawing/2014/chart" uri="{C3380CC4-5D6E-409C-BE32-E72D297353CC}">
              <c16:uniqueId val="{00000001-7838-4D57-AC3E-24BFB565CD0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WY-06:</a:t>
            </a:r>
            <a:r>
              <a:rPr lang="en-US" b="1" baseline="0"/>
              <a:t>- Total Carbon Stocks - </a:t>
            </a:r>
            <a:r>
              <a:rPr lang="en-US" baseline="0"/>
              <a:t>FUTURE LONG-TERM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Wyoming!$G$9:$G$16</c:f>
                <c:numCache>
                  <c:formatCode>General</c:formatCode>
                  <c:ptCount val="8"/>
                  <c:pt idx="0">
                    <c:v>29039255.857800003</c:v>
                  </c:pt>
                  <c:pt idx="1">
                    <c:v>25894085.181120001</c:v>
                  </c:pt>
                  <c:pt idx="2">
                    <c:v>24004955.117219999</c:v>
                  </c:pt>
                  <c:pt idx="3">
                    <c:v>22490792.109000001</c:v>
                  </c:pt>
                  <c:pt idx="4">
                    <c:v>19601888.027279999</c:v>
                  </c:pt>
                  <c:pt idx="5">
                    <c:v>18629272.508000001</c:v>
                  </c:pt>
                  <c:pt idx="6">
                    <c:v>18595959.481599998</c:v>
                  </c:pt>
                  <c:pt idx="7">
                    <c:v>18579314.724199999</c:v>
                  </c:pt>
                </c:numCache>
              </c:numRef>
            </c:plus>
            <c:minus>
              <c:numRef>
                <c:f>Wyoming!$G$9:$G$16</c:f>
                <c:numCache>
                  <c:formatCode>General</c:formatCode>
                  <c:ptCount val="8"/>
                  <c:pt idx="0">
                    <c:v>29039255.857800003</c:v>
                  </c:pt>
                  <c:pt idx="1">
                    <c:v>25894085.181120001</c:v>
                  </c:pt>
                  <c:pt idx="2">
                    <c:v>24004955.117219999</c:v>
                  </c:pt>
                  <c:pt idx="3">
                    <c:v>22490792.109000001</c:v>
                  </c:pt>
                  <c:pt idx="4">
                    <c:v>19601888.027279999</c:v>
                  </c:pt>
                  <c:pt idx="5">
                    <c:v>18629272.508000001</c:v>
                  </c:pt>
                  <c:pt idx="6">
                    <c:v>18595959.481599998</c:v>
                  </c:pt>
                  <c:pt idx="7">
                    <c:v>18579314.724199999</c:v>
                  </c:pt>
                </c:numCache>
              </c:numRef>
            </c:minus>
            <c:spPr>
              <a:noFill/>
              <a:ln w="9525" cap="flat" cmpd="sng" algn="ctr">
                <a:solidFill>
                  <a:schemeClr val="tx1">
                    <a:lumMod val="65000"/>
                    <a:lumOff val="35000"/>
                  </a:schemeClr>
                </a:solidFill>
                <a:round/>
              </a:ln>
              <a:effectLst/>
            </c:spPr>
          </c:errBars>
          <c:cat>
            <c:numRef>
              <c:f>Wyoming!$A$9:$A$16</c:f>
              <c:numCache>
                <c:formatCode>General</c:formatCode>
                <c:ptCount val="8"/>
                <c:pt idx="0">
                  <c:v>2015</c:v>
                </c:pt>
                <c:pt idx="1">
                  <c:v>2016</c:v>
                </c:pt>
                <c:pt idx="2">
                  <c:v>2017</c:v>
                </c:pt>
                <c:pt idx="3">
                  <c:v>2018</c:v>
                </c:pt>
                <c:pt idx="4">
                  <c:v>2019</c:v>
                </c:pt>
                <c:pt idx="5">
                  <c:v>2020</c:v>
                </c:pt>
                <c:pt idx="6">
                  <c:v>2021</c:v>
                </c:pt>
                <c:pt idx="7">
                  <c:v>2022</c:v>
                </c:pt>
              </c:numCache>
            </c:numRef>
          </c:cat>
          <c:val>
            <c:numRef>
              <c:f>Wyoming!$B$9:$B$16</c:f>
              <c:numCache>
                <c:formatCode>#,##0</c:formatCode>
                <c:ptCount val="8"/>
                <c:pt idx="0">
                  <c:v>473414670</c:v>
                </c:pt>
                <c:pt idx="1">
                  <c:v>473210621</c:v>
                </c:pt>
                <c:pt idx="2">
                  <c:v>472352521</c:v>
                </c:pt>
                <c:pt idx="3">
                  <c:v>474489285</c:v>
                </c:pt>
                <c:pt idx="4">
                  <c:v>483281263</c:v>
                </c:pt>
                <c:pt idx="5">
                  <c:v>483877208</c:v>
                </c:pt>
                <c:pt idx="6">
                  <c:v>482260360</c:v>
                </c:pt>
                <c:pt idx="7">
                  <c:v>481329397</c:v>
                </c:pt>
              </c:numCache>
            </c:numRef>
          </c:val>
          <c:extLst>
            <c:ext xmlns:c16="http://schemas.microsoft.com/office/drawing/2014/chart" uri="{C3380CC4-5D6E-409C-BE32-E72D297353CC}">
              <c16:uniqueId val="{00000001-9CB0-4003-A2AC-6D5CC649284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Wyoming!$K$9:$K$16</c:f>
                <c:numCache>
                  <c:formatCode>General</c:formatCode>
                  <c:ptCount val="8"/>
                  <c:pt idx="0">
                    <c:v>14576272.962239999</c:v>
                  </c:pt>
                  <c:pt idx="1">
                    <c:v>12692974.456460001</c:v>
                  </c:pt>
                  <c:pt idx="2">
                    <c:v>11770164.674320001</c:v>
                  </c:pt>
                  <c:pt idx="3">
                    <c:v>11170658.077019999</c:v>
                  </c:pt>
                  <c:pt idx="4">
                    <c:v>9969388.7467199992</c:v>
                  </c:pt>
                  <c:pt idx="5">
                    <c:v>9227971.7356000002</c:v>
                  </c:pt>
                  <c:pt idx="6">
                    <c:v>9143292.1246000007</c:v>
                  </c:pt>
                  <c:pt idx="7">
                    <c:v>8836582.0283999983</c:v>
                  </c:pt>
                </c:numCache>
              </c:numRef>
            </c:plus>
            <c:minus>
              <c:numRef>
                <c:f>Wyoming!$K$9:$K$16</c:f>
                <c:numCache>
                  <c:formatCode>General</c:formatCode>
                  <c:ptCount val="8"/>
                  <c:pt idx="0">
                    <c:v>14576272.962239999</c:v>
                  </c:pt>
                  <c:pt idx="1">
                    <c:v>12692974.456460001</c:v>
                  </c:pt>
                  <c:pt idx="2">
                    <c:v>11770164.674320001</c:v>
                  </c:pt>
                  <c:pt idx="3">
                    <c:v>11170658.077019999</c:v>
                  </c:pt>
                  <c:pt idx="4">
                    <c:v>9969388.7467199992</c:v>
                  </c:pt>
                  <c:pt idx="5">
                    <c:v>9227971.7356000002</c:v>
                  </c:pt>
                  <c:pt idx="6">
                    <c:v>9143292.1246000007</c:v>
                  </c:pt>
                  <c:pt idx="7">
                    <c:v>8836582.0283999983</c:v>
                  </c:pt>
                </c:numCache>
              </c:numRef>
            </c:minus>
            <c:spPr>
              <a:noFill/>
              <a:ln w="9525" cap="flat" cmpd="sng" algn="ctr">
                <a:solidFill>
                  <a:schemeClr val="tx1">
                    <a:lumMod val="65000"/>
                    <a:lumOff val="35000"/>
                  </a:schemeClr>
                </a:solidFill>
                <a:round/>
              </a:ln>
              <a:effectLst/>
            </c:spPr>
          </c:errBars>
          <c:cat>
            <c:numRef>
              <c:f>Wyoming!$A$9:$A$16</c:f>
              <c:numCache>
                <c:formatCode>General</c:formatCode>
                <c:ptCount val="8"/>
                <c:pt idx="0">
                  <c:v>2015</c:v>
                </c:pt>
                <c:pt idx="1">
                  <c:v>2016</c:v>
                </c:pt>
                <c:pt idx="2">
                  <c:v>2017</c:v>
                </c:pt>
                <c:pt idx="3">
                  <c:v>2018</c:v>
                </c:pt>
                <c:pt idx="4">
                  <c:v>2019</c:v>
                </c:pt>
                <c:pt idx="5">
                  <c:v>2020</c:v>
                </c:pt>
                <c:pt idx="6">
                  <c:v>2021</c:v>
                </c:pt>
                <c:pt idx="7">
                  <c:v>2022</c:v>
                </c:pt>
              </c:numCache>
            </c:numRef>
          </c:cat>
          <c:val>
            <c:numRef>
              <c:f>Wyoming!$F$9:$F$16</c:f>
              <c:numCache>
                <c:formatCode>#,##0</c:formatCode>
                <c:ptCount val="8"/>
                <c:pt idx="0">
                  <c:v>79064184</c:v>
                </c:pt>
                <c:pt idx="1">
                  <c:v>73702093</c:v>
                </c:pt>
                <c:pt idx="2">
                  <c:v>75179897</c:v>
                </c:pt>
                <c:pt idx="3">
                  <c:v>77649507</c:v>
                </c:pt>
                <c:pt idx="4">
                  <c:v>95055194</c:v>
                </c:pt>
                <c:pt idx="5">
                  <c:v>96526901</c:v>
                </c:pt>
                <c:pt idx="6">
                  <c:v>93014162</c:v>
                </c:pt>
                <c:pt idx="7">
                  <c:v>92626646</c:v>
                </c:pt>
              </c:numCache>
            </c:numRef>
          </c:val>
          <c:extLst>
            <c:ext xmlns:c16="http://schemas.microsoft.com/office/drawing/2014/chart" uri="{C3380CC4-5D6E-409C-BE32-E72D297353CC}">
              <c16:uniqueId val="{00000001-D183-4E1F-A1FC-B29A82AF4A5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Wyoming!$H$9:$H$16</c:f>
                <c:numCache>
                  <c:formatCode>General</c:formatCode>
                  <c:ptCount val="8"/>
                  <c:pt idx="0">
                    <c:v>27466785.377600003</c:v>
                  </c:pt>
                  <c:pt idx="1">
                    <c:v>24921064.032299999</c:v>
                  </c:pt>
                  <c:pt idx="2">
                    <c:v>22497994.016120002</c:v>
                  </c:pt>
                  <c:pt idx="3">
                    <c:v>21085487.897099998</c:v>
                  </c:pt>
                  <c:pt idx="4">
                    <c:v>18262296.316119999</c:v>
                  </c:pt>
                  <c:pt idx="5">
                    <c:v>17457976.733679999</c:v>
                  </c:pt>
                  <c:pt idx="6">
                    <c:v>17499905.697500002</c:v>
                  </c:pt>
                  <c:pt idx="7">
                    <c:v>17506122.972860001</c:v>
                  </c:pt>
                </c:numCache>
              </c:numRef>
            </c:plus>
            <c:minus>
              <c:numRef>
                <c:f>Wyoming!$H$9:$H$16</c:f>
                <c:numCache>
                  <c:formatCode>General</c:formatCode>
                  <c:ptCount val="8"/>
                  <c:pt idx="0">
                    <c:v>27466785.377600003</c:v>
                  </c:pt>
                  <c:pt idx="1">
                    <c:v>24921064.032299999</c:v>
                  </c:pt>
                  <c:pt idx="2">
                    <c:v>22497994.016120002</c:v>
                  </c:pt>
                  <c:pt idx="3">
                    <c:v>21085487.897099998</c:v>
                  </c:pt>
                  <c:pt idx="4">
                    <c:v>18262296.316119999</c:v>
                  </c:pt>
                  <c:pt idx="5">
                    <c:v>17457976.733679999</c:v>
                  </c:pt>
                  <c:pt idx="6">
                    <c:v>17499905.697500002</c:v>
                  </c:pt>
                  <c:pt idx="7">
                    <c:v>17506122.972860001</c:v>
                  </c:pt>
                </c:numCache>
              </c:numRef>
            </c:minus>
            <c:spPr>
              <a:noFill/>
              <a:ln w="9525" cap="flat" cmpd="sng" algn="ctr">
                <a:solidFill>
                  <a:schemeClr val="tx1">
                    <a:lumMod val="65000"/>
                    <a:lumOff val="35000"/>
                  </a:schemeClr>
                </a:solidFill>
                <a:round/>
              </a:ln>
              <a:effectLst/>
            </c:spPr>
          </c:errBars>
          <c:cat>
            <c:numRef>
              <c:f>Wyoming!$A$9:$A$16</c:f>
              <c:numCache>
                <c:formatCode>General</c:formatCode>
                <c:ptCount val="8"/>
                <c:pt idx="0">
                  <c:v>2015</c:v>
                </c:pt>
                <c:pt idx="1">
                  <c:v>2016</c:v>
                </c:pt>
                <c:pt idx="2">
                  <c:v>2017</c:v>
                </c:pt>
                <c:pt idx="3">
                  <c:v>2018</c:v>
                </c:pt>
                <c:pt idx="4">
                  <c:v>2019</c:v>
                </c:pt>
                <c:pt idx="5">
                  <c:v>2020</c:v>
                </c:pt>
                <c:pt idx="6">
                  <c:v>2021</c:v>
                </c:pt>
                <c:pt idx="7">
                  <c:v>2022</c:v>
                </c:pt>
              </c:numCache>
            </c:numRef>
          </c:cat>
          <c:val>
            <c:numRef>
              <c:f>Wyoming!$C$9:$C$16</c:f>
              <c:numCache>
                <c:formatCode>#,##0</c:formatCode>
                <c:ptCount val="8"/>
                <c:pt idx="0">
                  <c:v>333334774</c:v>
                </c:pt>
                <c:pt idx="1">
                  <c:v>339987231</c:v>
                </c:pt>
                <c:pt idx="2">
                  <c:v>338213981</c:v>
                </c:pt>
                <c:pt idx="3">
                  <c:v>336291673</c:v>
                </c:pt>
                <c:pt idx="4">
                  <c:v>325763402</c:v>
                </c:pt>
                <c:pt idx="5">
                  <c:v>326806004</c:v>
                </c:pt>
                <c:pt idx="6">
                  <c:v>327836375</c:v>
                </c:pt>
                <c:pt idx="7">
                  <c:v>327952847</c:v>
                </c:pt>
              </c:numCache>
            </c:numRef>
          </c:val>
          <c:extLst>
            <c:ext xmlns:c16="http://schemas.microsoft.com/office/drawing/2014/chart" uri="{C3380CC4-5D6E-409C-BE32-E72D297353CC}">
              <c16:uniqueId val="{00000001-C18F-47CD-9FCD-7036BBCAA6C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WY-09: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Wyoming!$I$9:$I$16</c:f>
                <c:numCache>
                  <c:formatCode>General</c:formatCode>
                  <c:ptCount val="8"/>
                  <c:pt idx="0">
                    <c:v>10562252.16172</c:v>
                  </c:pt>
                  <c:pt idx="1">
                    <c:v>9689977.1458800007</c:v>
                  </c:pt>
                  <c:pt idx="2">
                    <c:v>9027116.6082799993</c:v>
                  </c:pt>
                  <c:pt idx="3">
                    <c:v>8373404.6390800001</c:v>
                  </c:pt>
                  <c:pt idx="4">
                    <c:v>7887816.6259799991</c:v>
                  </c:pt>
                  <c:pt idx="5">
                    <c:v>7280420.966</c:v>
                  </c:pt>
                  <c:pt idx="6">
                    <c:v>7254116.7751600007</c:v>
                  </c:pt>
                  <c:pt idx="7">
                    <c:v>7090989.067019999</c:v>
                  </c:pt>
                </c:numCache>
              </c:numRef>
            </c:plus>
            <c:minus>
              <c:numRef>
                <c:f>Wyoming!$I$9:$I$16</c:f>
                <c:numCache>
                  <c:formatCode>General</c:formatCode>
                  <c:ptCount val="8"/>
                  <c:pt idx="0">
                    <c:v>10562252.16172</c:v>
                  </c:pt>
                  <c:pt idx="1">
                    <c:v>9689977.1458800007</c:v>
                  </c:pt>
                  <c:pt idx="2">
                    <c:v>9027116.6082799993</c:v>
                  </c:pt>
                  <c:pt idx="3">
                    <c:v>8373404.6390800001</c:v>
                  </c:pt>
                  <c:pt idx="4">
                    <c:v>7887816.6259799991</c:v>
                  </c:pt>
                  <c:pt idx="5">
                    <c:v>7280420.966</c:v>
                  </c:pt>
                  <c:pt idx="6">
                    <c:v>7254116.7751600007</c:v>
                  </c:pt>
                  <c:pt idx="7">
                    <c:v>7090989.067019999</c:v>
                  </c:pt>
                </c:numCache>
              </c:numRef>
            </c:minus>
            <c:spPr>
              <a:noFill/>
              <a:ln w="9525" cap="flat" cmpd="sng" algn="ctr">
                <a:solidFill>
                  <a:schemeClr val="tx1">
                    <a:lumMod val="65000"/>
                    <a:lumOff val="35000"/>
                  </a:schemeClr>
                </a:solidFill>
                <a:round/>
              </a:ln>
              <a:effectLst/>
            </c:spPr>
          </c:errBars>
          <c:cat>
            <c:numRef>
              <c:f>Wyoming!$A$9:$A$16</c:f>
              <c:numCache>
                <c:formatCode>General</c:formatCode>
                <c:ptCount val="8"/>
                <c:pt idx="0">
                  <c:v>2015</c:v>
                </c:pt>
                <c:pt idx="1">
                  <c:v>2016</c:v>
                </c:pt>
                <c:pt idx="2">
                  <c:v>2017</c:v>
                </c:pt>
                <c:pt idx="3">
                  <c:v>2018</c:v>
                </c:pt>
                <c:pt idx="4">
                  <c:v>2019</c:v>
                </c:pt>
                <c:pt idx="5">
                  <c:v>2020</c:v>
                </c:pt>
                <c:pt idx="6">
                  <c:v>2021</c:v>
                </c:pt>
                <c:pt idx="7">
                  <c:v>2022</c:v>
                </c:pt>
              </c:numCache>
            </c:numRef>
          </c:cat>
          <c:val>
            <c:numRef>
              <c:f>Wyoming!$D$9:$D$16</c:f>
              <c:numCache>
                <c:formatCode>#,##0</c:formatCode>
                <c:ptCount val="8"/>
                <c:pt idx="0">
                  <c:v>39194939</c:v>
                </c:pt>
                <c:pt idx="1">
                  <c:v>39094558</c:v>
                </c:pt>
                <c:pt idx="2">
                  <c:v>39641299</c:v>
                </c:pt>
                <c:pt idx="3">
                  <c:v>39560638</c:v>
                </c:pt>
                <c:pt idx="4">
                  <c:v>41484257</c:v>
                </c:pt>
                <c:pt idx="5">
                  <c:v>40002313</c:v>
                </c:pt>
                <c:pt idx="6">
                  <c:v>39415979</c:v>
                </c:pt>
                <c:pt idx="7">
                  <c:v>38086739</c:v>
                </c:pt>
              </c:numCache>
            </c:numRef>
          </c:val>
          <c:extLst>
            <c:ext xmlns:c16="http://schemas.microsoft.com/office/drawing/2014/chart" uri="{C3380CC4-5D6E-409C-BE32-E72D297353CC}">
              <c16:uniqueId val="{00000001-5C5D-4050-A3CE-BDDD63EF3E3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Wyoming!$J$9:$J$16</c:f>
                <c:numCache>
                  <c:formatCode>General</c:formatCode>
                  <c:ptCount val="8"/>
                  <c:pt idx="0">
                    <c:v>7803108.4247999992</c:v>
                  </c:pt>
                  <c:pt idx="1">
                    <c:v>6812317.1230000006</c:v>
                  </c:pt>
                  <c:pt idx="2">
                    <c:v>6086122.4006399997</c:v>
                  </c:pt>
                  <c:pt idx="3">
                    <c:v>6288264.5629199995</c:v>
                  </c:pt>
                  <c:pt idx="4">
                    <c:v>5862626.4586000005</c:v>
                  </c:pt>
                  <c:pt idx="5">
                    <c:v>5416512.1868799999</c:v>
                  </c:pt>
                  <c:pt idx="6">
                    <c:v>5626905.0489600003</c:v>
                  </c:pt>
                  <c:pt idx="7">
                    <c:v>5791344.9285599999</c:v>
                  </c:pt>
                </c:numCache>
              </c:numRef>
            </c:plus>
            <c:minus>
              <c:numRef>
                <c:f>Wyoming!$J$9:$J$16</c:f>
                <c:numCache>
                  <c:formatCode>General</c:formatCode>
                  <c:ptCount val="8"/>
                  <c:pt idx="0">
                    <c:v>7803108.4247999992</c:v>
                  </c:pt>
                  <c:pt idx="1">
                    <c:v>6812317.1230000006</c:v>
                  </c:pt>
                  <c:pt idx="2">
                    <c:v>6086122.4006399997</c:v>
                  </c:pt>
                  <c:pt idx="3">
                    <c:v>6288264.5629199995</c:v>
                  </c:pt>
                  <c:pt idx="4">
                    <c:v>5862626.4586000005</c:v>
                  </c:pt>
                  <c:pt idx="5">
                    <c:v>5416512.1868799999</c:v>
                  </c:pt>
                  <c:pt idx="6">
                    <c:v>5626905.0489600003</c:v>
                  </c:pt>
                  <c:pt idx="7">
                    <c:v>5791344.9285599999</c:v>
                  </c:pt>
                </c:numCache>
              </c:numRef>
            </c:minus>
            <c:spPr>
              <a:noFill/>
              <a:ln w="9525" cap="flat" cmpd="sng" algn="ctr">
                <a:solidFill>
                  <a:schemeClr val="tx1">
                    <a:lumMod val="65000"/>
                    <a:lumOff val="35000"/>
                  </a:schemeClr>
                </a:solidFill>
                <a:round/>
              </a:ln>
              <a:effectLst/>
            </c:spPr>
          </c:errBars>
          <c:cat>
            <c:numRef>
              <c:f>Wyoming!$A$9:$A$16</c:f>
              <c:numCache>
                <c:formatCode>General</c:formatCode>
                <c:ptCount val="8"/>
                <c:pt idx="0">
                  <c:v>2015</c:v>
                </c:pt>
                <c:pt idx="1">
                  <c:v>2016</c:v>
                </c:pt>
                <c:pt idx="2">
                  <c:v>2017</c:v>
                </c:pt>
                <c:pt idx="3">
                  <c:v>2018</c:v>
                </c:pt>
                <c:pt idx="4">
                  <c:v>2019</c:v>
                </c:pt>
                <c:pt idx="5">
                  <c:v>2020</c:v>
                </c:pt>
                <c:pt idx="6">
                  <c:v>2021</c:v>
                </c:pt>
                <c:pt idx="7">
                  <c:v>2022</c:v>
                </c:pt>
              </c:numCache>
            </c:numRef>
          </c:cat>
          <c:val>
            <c:numRef>
              <c:f>Wyoming!$E$9:$E$16</c:f>
              <c:numCache>
                <c:formatCode>#,##0</c:formatCode>
                <c:ptCount val="8"/>
                <c:pt idx="0">
                  <c:v>21820773</c:v>
                </c:pt>
                <c:pt idx="1">
                  <c:v>20426738</c:v>
                </c:pt>
                <c:pt idx="2">
                  <c:v>19317344</c:v>
                </c:pt>
                <c:pt idx="3">
                  <c:v>20987466</c:v>
                </c:pt>
                <c:pt idx="4">
                  <c:v>20978410</c:v>
                </c:pt>
                <c:pt idx="5">
                  <c:v>20541991</c:v>
                </c:pt>
                <c:pt idx="6">
                  <c:v>21993844</c:v>
                </c:pt>
                <c:pt idx="7">
                  <c:v>22663164</c:v>
                </c:pt>
              </c:numCache>
            </c:numRef>
          </c:val>
          <c:extLst>
            <c:ext xmlns:c16="http://schemas.microsoft.com/office/drawing/2014/chart" uri="{C3380CC4-5D6E-409C-BE32-E72D297353CC}">
              <c16:uniqueId val="{00000001-D785-4823-A584-9F18399B111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WY-01:</a:t>
            </a:r>
            <a:r>
              <a:rPr lang="en-US" b="1" baseline="0"/>
              <a:t>- 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Wyoming!$G$6:$G$8</c:f>
                <c:numCache>
                  <c:formatCode>General</c:formatCode>
                  <c:ptCount val="3"/>
                  <c:pt idx="0">
                    <c:v>49268397.179080002</c:v>
                  </c:pt>
                  <c:pt idx="1">
                    <c:v>39261840.97992</c:v>
                  </c:pt>
                  <c:pt idx="2">
                    <c:v>32890233.301040001</c:v>
                  </c:pt>
                </c:numCache>
              </c:numRef>
            </c:plus>
            <c:minus>
              <c:numRef>
                <c:f>Wyoming!$G$6:$G$8</c:f>
                <c:numCache>
                  <c:formatCode>General</c:formatCode>
                  <c:ptCount val="3"/>
                  <c:pt idx="0">
                    <c:v>49268397.179080002</c:v>
                  </c:pt>
                  <c:pt idx="1">
                    <c:v>39261840.97992</c:v>
                  </c:pt>
                  <c:pt idx="2">
                    <c:v>32890233.301040001</c:v>
                  </c:pt>
                </c:numCache>
              </c:numRef>
            </c:minus>
            <c:spPr>
              <a:noFill/>
              <a:ln w="9525" cap="flat" cmpd="sng" algn="ctr">
                <a:solidFill>
                  <a:schemeClr val="tx1">
                    <a:lumMod val="65000"/>
                    <a:lumOff val="35000"/>
                  </a:schemeClr>
                </a:solidFill>
                <a:round/>
              </a:ln>
              <a:effectLst/>
            </c:spPr>
          </c:errBars>
          <c:cat>
            <c:numRef>
              <c:f>Wyoming!$A$6:$A$8</c:f>
              <c:numCache>
                <c:formatCode>General</c:formatCode>
                <c:ptCount val="3"/>
                <c:pt idx="0">
                  <c:v>2012</c:v>
                </c:pt>
                <c:pt idx="1">
                  <c:v>2013</c:v>
                </c:pt>
                <c:pt idx="2">
                  <c:v>2014</c:v>
                </c:pt>
              </c:numCache>
            </c:numRef>
          </c:cat>
          <c:val>
            <c:numRef>
              <c:f>Wyoming!$B$6:$B$8</c:f>
              <c:numCache>
                <c:formatCode>#,##0</c:formatCode>
                <c:ptCount val="3"/>
                <c:pt idx="0">
                  <c:v>492486977</c:v>
                </c:pt>
                <c:pt idx="1">
                  <c:v>500023446</c:v>
                </c:pt>
                <c:pt idx="2">
                  <c:v>474332756</c:v>
                </c:pt>
              </c:numCache>
            </c:numRef>
          </c:val>
          <c:extLst>
            <c:ext xmlns:c16="http://schemas.microsoft.com/office/drawing/2014/chart" uri="{C3380CC4-5D6E-409C-BE32-E72D297353CC}">
              <c16:uniqueId val="{00000001-2A5C-4B54-A9A6-8C31F94CAA9C}"/>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Wyoming!$K$6:$K$8</c:f>
                <c:numCache>
                  <c:formatCode>General</c:formatCode>
                  <c:ptCount val="3"/>
                  <c:pt idx="0">
                    <c:v>24631069.903179999</c:v>
                  </c:pt>
                  <c:pt idx="1">
                    <c:v>19529755.718759999</c:v>
                  </c:pt>
                  <c:pt idx="2">
                    <c:v>16830004.389119998</c:v>
                  </c:pt>
                </c:numCache>
              </c:numRef>
            </c:plus>
            <c:minus>
              <c:numRef>
                <c:f>Wyoming!$K$6:$K$8</c:f>
                <c:numCache>
                  <c:formatCode>General</c:formatCode>
                  <c:ptCount val="3"/>
                  <c:pt idx="0">
                    <c:v>24631069.903179999</c:v>
                  </c:pt>
                  <c:pt idx="1">
                    <c:v>19529755.718759999</c:v>
                  </c:pt>
                  <c:pt idx="2">
                    <c:v>16830004.389119998</c:v>
                  </c:pt>
                </c:numCache>
              </c:numRef>
            </c:minus>
            <c:spPr>
              <a:noFill/>
              <a:ln w="9525" cap="flat" cmpd="sng" algn="ctr">
                <a:solidFill>
                  <a:schemeClr val="tx1">
                    <a:lumMod val="65000"/>
                    <a:lumOff val="35000"/>
                  </a:schemeClr>
                </a:solidFill>
                <a:round/>
              </a:ln>
              <a:effectLst/>
            </c:spPr>
          </c:errBars>
          <c:cat>
            <c:numRef>
              <c:f>Wyoming!$A$6:$A$8</c:f>
              <c:numCache>
                <c:formatCode>General</c:formatCode>
                <c:ptCount val="3"/>
                <c:pt idx="0">
                  <c:v>2012</c:v>
                </c:pt>
                <c:pt idx="1">
                  <c:v>2013</c:v>
                </c:pt>
                <c:pt idx="2">
                  <c:v>2014</c:v>
                </c:pt>
              </c:numCache>
            </c:numRef>
          </c:cat>
          <c:val>
            <c:numRef>
              <c:f>Wyoming!$F$6:$F$8</c:f>
              <c:numCache>
                <c:formatCode>#,##0</c:formatCode>
                <c:ptCount val="3"/>
                <c:pt idx="0">
                  <c:v>85888381</c:v>
                </c:pt>
                <c:pt idx="1">
                  <c:v>83332291</c:v>
                </c:pt>
                <c:pt idx="2">
                  <c:v>80510928</c:v>
                </c:pt>
              </c:numCache>
            </c:numRef>
          </c:val>
          <c:extLst>
            <c:ext xmlns:c16="http://schemas.microsoft.com/office/drawing/2014/chart" uri="{C3380CC4-5D6E-409C-BE32-E72D297353CC}">
              <c16:uniqueId val="{00000001-8573-4852-B2DD-63C313796E5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CO-08: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Colorado!$H$11:$H$24</c:f>
                <c:numCache>
                  <c:formatCode>General</c:formatCode>
                  <c:ptCount val="14"/>
                  <c:pt idx="0">
                    <c:v>32619160.420899998</c:v>
                  </c:pt>
                  <c:pt idx="1">
                    <c:v>30886942.52366</c:v>
                  </c:pt>
                  <c:pt idx="2">
                    <c:v>30835723.464240003</c:v>
                  </c:pt>
                  <c:pt idx="3">
                    <c:v>30830532.947579999</c:v>
                  </c:pt>
                  <c:pt idx="4">
                    <c:v>30779799.268200003</c:v>
                  </c:pt>
                  <c:pt idx="5">
                    <c:v>30842773.333199997</c:v>
                  </c:pt>
                  <c:pt idx="6">
                    <c:v>30640180.604320001</c:v>
                  </c:pt>
                  <c:pt idx="7">
                    <c:v>30544818.022239998</c:v>
                  </c:pt>
                  <c:pt idx="8">
                    <c:v>30541304.134199999</c:v>
                  </c:pt>
                  <c:pt idx="9">
                    <c:v>26113939.979940001</c:v>
                  </c:pt>
                  <c:pt idx="10">
                    <c:v>26056671.911360003</c:v>
                  </c:pt>
                  <c:pt idx="11">
                    <c:v>25957228.4877</c:v>
                  </c:pt>
                  <c:pt idx="12">
                    <c:v>26011812.913840003</c:v>
                  </c:pt>
                  <c:pt idx="13">
                    <c:v>25983052.737520002</c:v>
                  </c:pt>
                </c:numCache>
              </c:numRef>
            </c:plus>
            <c:minus>
              <c:numRef>
                <c:f>Colorado!$H$11:$H$24</c:f>
                <c:numCache>
                  <c:formatCode>General</c:formatCode>
                  <c:ptCount val="14"/>
                  <c:pt idx="0">
                    <c:v>32619160.420899998</c:v>
                  </c:pt>
                  <c:pt idx="1">
                    <c:v>30886942.52366</c:v>
                  </c:pt>
                  <c:pt idx="2">
                    <c:v>30835723.464240003</c:v>
                  </c:pt>
                  <c:pt idx="3">
                    <c:v>30830532.947579999</c:v>
                  </c:pt>
                  <c:pt idx="4">
                    <c:v>30779799.268200003</c:v>
                  </c:pt>
                  <c:pt idx="5">
                    <c:v>30842773.333199997</c:v>
                  </c:pt>
                  <c:pt idx="6">
                    <c:v>30640180.604320001</c:v>
                  </c:pt>
                  <c:pt idx="7">
                    <c:v>30544818.022239998</c:v>
                  </c:pt>
                  <c:pt idx="8">
                    <c:v>30541304.134199999</c:v>
                  </c:pt>
                  <c:pt idx="9">
                    <c:v>26113939.979940001</c:v>
                  </c:pt>
                  <c:pt idx="10">
                    <c:v>26056671.911360003</c:v>
                  </c:pt>
                  <c:pt idx="11">
                    <c:v>25957228.4877</c:v>
                  </c:pt>
                  <c:pt idx="12">
                    <c:v>26011812.913840003</c:v>
                  </c:pt>
                  <c:pt idx="13">
                    <c:v>25983052.737520002</c:v>
                  </c:pt>
                </c:numCache>
              </c:numRef>
            </c:minus>
            <c:spPr>
              <a:noFill/>
              <a:ln w="9525" cap="flat" cmpd="sng" algn="ctr">
                <a:solidFill>
                  <a:schemeClr val="tx1">
                    <a:lumMod val="65000"/>
                    <a:lumOff val="35000"/>
                  </a:schemeClr>
                </a:solidFill>
                <a:round/>
              </a:ln>
              <a:effectLst/>
            </c:spPr>
          </c:errBars>
          <c:cat>
            <c:numRef>
              <c:f>Colorado!$A$11:$A$24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Colorado!$C$11:$C$24</c:f>
              <c:numCache>
                <c:formatCode>#,##0</c:formatCode>
                <c:ptCount val="14"/>
                <c:pt idx="0">
                  <c:v>736324163</c:v>
                </c:pt>
                <c:pt idx="1">
                  <c:v>731571353</c:v>
                </c:pt>
                <c:pt idx="2">
                  <c:v>728632407</c:v>
                </c:pt>
                <c:pt idx="3">
                  <c:v>729544083</c:v>
                </c:pt>
                <c:pt idx="4">
                  <c:v>728343570</c:v>
                </c:pt>
                <c:pt idx="5">
                  <c:v>730871406</c:v>
                </c:pt>
                <c:pt idx="6">
                  <c:v>726759502</c:v>
                </c:pt>
                <c:pt idx="7">
                  <c:v>725874953</c:v>
                </c:pt>
                <c:pt idx="8">
                  <c:v>726136570</c:v>
                </c:pt>
                <c:pt idx="9">
                  <c:v>700857219</c:v>
                </c:pt>
                <c:pt idx="10">
                  <c:v>698945062</c:v>
                </c:pt>
                <c:pt idx="11">
                  <c:v>695904249</c:v>
                </c:pt>
                <c:pt idx="12">
                  <c:v>696247669</c:v>
                </c:pt>
                <c:pt idx="13">
                  <c:v>695477857</c:v>
                </c:pt>
              </c:numCache>
            </c:numRef>
          </c:val>
          <c:extLst>
            <c:ext xmlns:c16="http://schemas.microsoft.com/office/drawing/2014/chart" uri="{C3380CC4-5D6E-409C-BE32-E72D297353CC}">
              <c16:uniqueId val="{00000001-D230-452F-9A1E-0A724E5FD79A}"/>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Wyoming!$H$6:$H$8</c:f>
                <c:numCache>
                  <c:formatCode>General</c:formatCode>
                  <c:ptCount val="3"/>
                  <c:pt idx="0">
                    <c:v>45229877.550479993</c:v>
                  </c:pt>
                  <c:pt idx="1">
                    <c:v>36739901.674880005</c:v>
                  </c:pt>
                  <c:pt idx="2">
                    <c:v>30958141.99278</c:v>
                  </c:pt>
                </c:numCache>
              </c:numRef>
            </c:plus>
            <c:minus>
              <c:numRef>
                <c:f>Wyoming!$H$6:$H$8</c:f>
                <c:numCache>
                  <c:formatCode>General</c:formatCode>
                  <c:ptCount val="3"/>
                  <c:pt idx="0">
                    <c:v>45229877.550479993</c:v>
                  </c:pt>
                  <c:pt idx="1">
                    <c:v>36739901.674880005</c:v>
                  </c:pt>
                  <c:pt idx="2">
                    <c:v>30958141.99278</c:v>
                  </c:pt>
                </c:numCache>
              </c:numRef>
            </c:minus>
            <c:spPr>
              <a:noFill/>
              <a:ln w="9525" cap="flat" cmpd="sng" algn="ctr">
                <a:solidFill>
                  <a:schemeClr val="tx1">
                    <a:lumMod val="65000"/>
                    <a:lumOff val="35000"/>
                  </a:schemeClr>
                </a:solidFill>
                <a:round/>
              </a:ln>
              <a:effectLst/>
            </c:spPr>
          </c:errBars>
          <c:cat>
            <c:numRef>
              <c:f>Wyoming!$A$6:$A$8</c:f>
              <c:numCache>
                <c:formatCode>General</c:formatCode>
                <c:ptCount val="3"/>
                <c:pt idx="0">
                  <c:v>2012</c:v>
                </c:pt>
                <c:pt idx="1">
                  <c:v>2013</c:v>
                </c:pt>
                <c:pt idx="2">
                  <c:v>2014</c:v>
                </c:pt>
              </c:numCache>
            </c:numRef>
          </c:cat>
          <c:val>
            <c:numRef>
              <c:f>Wyoming!$C$6:$C$8</c:f>
              <c:numCache>
                <c:formatCode>#,##0</c:formatCode>
                <c:ptCount val="3"/>
                <c:pt idx="0">
                  <c:v>342494908</c:v>
                </c:pt>
                <c:pt idx="1">
                  <c:v>347389388</c:v>
                </c:pt>
                <c:pt idx="2">
                  <c:v>328433503</c:v>
                </c:pt>
              </c:numCache>
            </c:numRef>
          </c:val>
          <c:extLst>
            <c:ext xmlns:c16="http://schemas.microsoft.com/office/drawing/2014/chart" uri="{C3380CC4-5D6E-409C-BE32-E72D297353CC}">
              <c16:uniqueId val="{00000001-CD22-42B5-A838-D4A39D6F139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WY-04: -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Wyoming!$I$6:$I$8</c:f>
                <c:numCache>
                  <c:formatCode>General</c:formatCode>
                  <c:ptCount val="3"/>
                  <c:pt idx="0">
                    <c:v>17306341.923780002</c:v>
                  </c:pt>
                  <c:pt idx="1">
                    <c:v>14811765.41364</c:v>
                  </c:pt>
                  <c:pt idx="2">
                    <c:v>12092521.3824</c:v>
                  </c:pt>
                </c:numCache>
              </c:numRef>
            </c:plus>
            <c:minus>
              <c:numRef>
                <c:f>Wyoming!$I$6:$I$8</c:f>
                <c:numCache>
                  <c:formatCode>General</c:formatCode>
                  <c:ptCount val="3"/>
                  <c:pt idx="0">
                    <c:v>17306341.923780002</c:v>
                  </c:pt>
                  <c:pt idx="1">
                    <c:v>14811765.41364</c:v>
                  </c:pt>
                  <c:pt idx="2">
                    <c:v>12092521.3824</c:v>
                  </c:pt>
                </c:numCache>
              </c:numRef>
            </c:minus>
            <c:spPr>
              <a:noFill/>
              <a:ln w="9525" cap="flat" cmpd="sng" algn="ctr">
                <a:solidFill>
                  <a:schemeClr val="tx1">
                    <a:lumMod val="65000"/>
                    <a:lumOff val="35000"/>
                  </a:schemeClr>
                </a:solidFill>
                <a:round/>
              </a:ln>
              <a:effectLst/>
            </c:spPr>
          </c:errBars>
          <c:cat>
            <c:numRef>
              <c:f>Wyoming!$A$6:$A$8</c:f>
              <c:numCache>
                <c:formatCode>General</c:formatCode>
                <c:ptCount val="3"/>
                <c:pt idx="0">
                  <c:v>2012</c:v>
                </c:pt>
                <c:pt idx="1">
                  <c:v>2013</c:v>
                </c:pt>
                <c:pt idx="2">
                  <c:v>2014</c:v>
                </c:pt>
              </c:numCache>
            </c:numRef>
          </c:cat>
          <c:val>
            <c:numRef>
              <c:f>Wyoming!$D$6:$D$8</c:f>
              <c:numCache>
                <c:formatCode>#,##0</c:formatCode>
                <c:ptCount val="3"/>
                <c:pt idx="0">
                  <c:v>43696263</c:v>
                </c:pt>
                <c:pt idx="1">
                  <c:v>44686434</c:v>
                </c:pt>
                <c:pt idx="2">
                  <c:v>41755944</c:v>
                </c:pt>
              </c:numCache>
            </c:numRef>
          </c:val>
          <c:extLst>
            <c:ext xmlns:c16="http://schemas.microsoft.com/office/drawing/2014/chart" uri="{C3380CC4-5D6E-409C-BE32-E72D297353CC}">
              <c16:uniqueId val="{00000001-895A-42CF-8C71-FE9F5397D02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WY-05: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HISTORIC REFERENCE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Wyoming!$J$6:$J$8</c:f>
                <c:numCache>
                  <c:formatCode>General</c:formatCode>
                  <c:ptCount val="3"/>
                  <c:pt idx="0">
                    <c:v>11618762.780160001</c:v>
                  </c:pt>
                  <c:pt idx="1">
                    <c:v>10846500.33312</c:v>
                  </c:pt>
                  <c:pt idx="2">
                    <c:v>9053092.8965600003</c:v>
                  </c:pt>
                </c:numCache>
              </c:numRef>
            </c:plus>
            <c:minus>
              <c:numRef>
                <c:f>Wyoming!$J$6:$J$8</c:f>
                <c:numCache>
                  <c:formatCode>General</c:formatCode>
                  <c:ptCount val="3"/>
                  <c:pt idx="0">
                    <c:v>11618762.780160001</c:v>
                  </c:pt>
                  <c:pt idx="1">
                    <c:v>10846500.33312</c:v>
                  </c:pt>
                  <c:pt idx="2">
                    <c:v>9053092.8965600003</c:v>
                  </c:pt>
                </c:numCache>
              </c:numRef>
            </c:minus>
            <c:spPr>
              <a:noFill/>
              <a:ln w="9525" cap="flat" cmpd="sng" algn="ctr">
                <a:solidFill>
                  <a:schemeClr val="tx1">
                    <a:lumMod val="65000"/>
                    <a:lumOff val="35000"/>
                  </a:schemeClr>
                </a:solidFill>
                <a:round/>
              </a:ln>
              <a:effectLst/>
            </c:spPr>
          </c:errBars>
          <c:cat>
            <c:numRef>
              <c:f>Wyoming!$A$6:$A$8</c:f>
              <c:numCache>
                <c:formatCode>General</c:formatCode>
                <c:ptCount val="3"/>
                <c:pt idx="0">
                  <c:v>2012</c:v>
                </c:pt>
                <c:pt idx="1">
                  <c:v>2013</c:v>
                </c:pt>
                <c:pt idx="2">
                  <c:v>2014</c:v>
                </c:pt>
              </c:numCache>
            </c:numRef>
          </c:cat>
          <c:val>
            <c:numRef>
              <c:f>Wyoming!$E$6:$E$8</c:f>
              <c:numCache>
                <c:formatCode>#,##0</c:formatCode>
                <c:ptCount val="3"/>
                <c:pt idx="0">
                  <c:v>20407424</c:v>
                </c:pt>
                <c:pt idx="1">
                  <c:v>24615333</c:v>
                </c:pt>
                <c:pt idx="2">
                  <c:v>23632382</c:v>
                </c:pt>
              </c:numCache>
            </c:numRef>
          </c:val>
          <c:extLst>
            <c:ext xmlns:c16="http://schemas.microsoft.com/office/drawing/2014/chart" uri="{C3380CC4-5D6E-409C-BE32-E72D297353CC}">
              <c16:uniqueId val="{00000001-1749-4F1D-8BD7-CDA80595679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CO-04: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solidFill>
                <a:schemeClr val="accent5">
                  <a:lumMod val="20000"/>
                  <a:lumOff val="80000"/>
                </a:schemeClr>
              </a:solid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Colorado!$I$6:$I$10</c:f>
                <c:numCache>
                  <c:formatCode>General</c:formatCode>
                  <c:ptCount val="5"/>
                  <c:pt idx="0">
                    <c:v>23418976.484099999</c:v>
                  </c:pt>
                  <c:pt idx="1">
                    <c:v>21089814.33162</c:v>
                  </c:pt>
                  <c:pt idx="2">
                    <c:v>19396249.794460002</c:v>
                  </c:pt>
                  <c:pt idx="3">
                    <c:v>18570290.572080001</c:v>
                  </c:pt>
                  <c:pt idx="4">
                    <c:v>17189710.076340001</c:v>
                  </c:pt>
                </c:numCache>
              </c:numRef>
            </c:plus>
            <c:minus>
              <c:numRef>
                <c:f>Colorado!$I$6:$I$10</c:f>
                <c:numCache>
                  <c:formatCode>General</c:formatCode>
                  <c:ptCount val="5"/>
                  <c:pt idx="0">
                    <c:v>23418976.484099999</c:v>
                  </c:pt>
                  <c:pt idx="1">
                    <c:v>21089814.33162</c:v>
                  </c:pt>
                  <c:pt idx="2">
                    <c:v>19396249.794460002</c:v>
                  </c:pt>
                  <c:pt idx="3">
                    <c:v>18570290.572080001</c:v>
                  </c:pt>
                  <c:pt idx="4">
                    <c:v>17189710.076340001</c:v>
                  </c:pt>
                </c:numCache>
              </c:numRef>
            </c:minus>
            <c:spPr>
              <a:noFill/>
              <a:ln w="9525" cap="flat" cmpd="sng" algn="ctr">
                <a:solidFill>
                  <a:schemeClr val="tx1">
                    <a:lumMod val="65000"/>
                    <a:lumOff val="35000"/>
                  </a:schemeClr>
                </a:solidFill>
                <a:round/>
              </a:ln>
              <a:effectLst/>
            </c:spPr>
          </c:errBars>
          <c:cat>
            <c:numRef>
              <c:f>Colorado!$A$6:$A$10</c:f>
              <c:numCache>
                <c:formatCode>General</c:formatCode>
                <c:ptCount val="5"/>
                <c:pt idx="0">
                  <c:v>2005</c:v>
                </c:pt>
                <c:pt idx="1">
                  <c:v>2006</c:v>
                </c:pt>
                <c:pt idx="2">
                  <c:v>2007</c:v>
                </c:pt>
                <c:pt idx="3">
                  <c:v>2008</c:v>
                </c:pt>
                <c:pt idx="4">
                  <c:v>2009</c:v>
                </c:pt>
              </c:numCache>
            </c:numRef>
          </c:cat>
          <c:val>
            <c:numRef>
              <c:f>Colorado!$D$6:$D$10</c:f>
              <c:numCache>
                <c:formatCode>#,##0</c:formatCode>
                <c:ptCount val="5"/>
                <c:pt idx="0">
                  <c:v>194995641</c:v>
                </c:pt>
                <c:pt idx="1">
                  <c:v>193733367</c:v>
                </c:pt>
                <c:pt idx="2">
                  <c:v>195408521</c:v>
                </c:pt>
                <c:pt idx="3">
                  <c:v>204428562</c:v>
                </c:pt>
                <c:pt idx="4">
                  <c:v>204493339</c:v>
                </c:pt>
              </c:numCache>
            </c:numRef>
          </c:val>
          <c:extLst>
            <c:ext xmlns:c16="http://schemas.microsoft.com/office/drawing/2014/chart" uri="{C3380CC4-5D6E-409C-BE32-E72D297353CC}">
              <c16:uniqueId val="{00000001-4580-4963-AF8F-BA0E28AEC37B}"/>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CO-09: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Colorado!$I$11:$I$24</c:f>
                <c:numCache>
                  <c:formatCode>General</c:formatCode>
                  <c:ptCount val="14"/>
                  <c:pt idx="0">
                    <c:v>16164672.03792</c:v>
                  </c:pt>
                  <c:pt idx="1">
                    <c:v>15278730.260360001</c:v>
                  </c:pt>
                  <c:pt idx="2">
                    <c:v>15318988.238400001</c:v>
                  </c:pt>
                  <c:pt idx="3">
                    <c:v>15321015.359999999</c:v>
                  </c:pt>
                  <c:pt idx="4">
                    <c:v>15374564.125560001</c:v>
                  </c:pt>
                  <c:pt idx="5">
                    <c:v>15480091.53184</c:v>
                  </c:pt>
                  <c:pt idx="6">
                    <c:v>15395745.012480002</c:v>
                  </c:pt>
                  <c:pt idx="7">
                    <c:v>15174897.4355</c:v>
                  </c:pt>
                  <c:pt idx="8">
                    <c:v>15305853.88892</c:v>
                  </c:pt>
                  <c:pt idx="9">
                    <c:v>14025506.96672</c:v>
                  </c:pt>
                  <c:pt idx="10">
                    <c:v>14080547.972960001</c:v>
                  </c:pt>
                  <c:pt idx="11">
                    <c:v>14081550.7214</c:v>
                  </c:pt>
                  <c:pt idx="12">
                    <c:v>14107080.0414</c:v>
                  </c:pt>
                  <c:pt idx="13">
                    <c:v>14123928.2774</c:v>
                  </c:pt>
                </c:numCache>
              </c:numRef>
            </c:plus>
            <c:minus>
              <c:numRef>
                <c:f>Colorado!$I$11:$I$24</c:f>
                <c:numCache>
                  <c:formatCode>General</c:formatCode>
                  <c:ptCount val="14"/>
                  <c:pt idx="0">
                    <c:v>16164672.03792</c:v>
                  </c:pt>
                  <c:pt idx="1">
                    <c:v>15278730.260360001</c:v>
                  </c:pt>
                  <c:pt idx="2">
                    <c:v>15318988.238400001</c:v>
                  </c:pt>
                  <c:pt idx="3">
                    <c:v>15321015.359999999</c:v>
                  </c:pt>
                  <c:pt idx="4">
                    <c:v>15374564.125560001</c:v>
                  </c:pt>
                  <c:pt idx="5">
                    <c:v>15480091.53184</c:v>
                  </c:pt>
                  <c:pt idx="6">
                    <c:v>15395745.012480002</c:v>
                  </c:pt>
                  <c:pt idx="7">
                    <c:v>15174897.4355</c:v>
                  </c:pt>
                  <c:pt idx="8">
                    <c:v>15305853.88892</c:v>
                  </c:pt>
                  <c:pt idx="9">
                    <c:v>14025506.96672</c:v>
                  </c:pt>
                  <c:pt idx="10">
                    <c:v>14080547.972960001</c:v>
                  </c:pt>
                  <c:pt idx="11">
                    <c:v>14081550.7214</c:v>
                  </c:pt>
                  <c:pt idx="12">
                    <c:v>14107080.0414</c:v>
                  </c:pt>
                  <c:pt idx="13">
                    <c:v>14123928.2774</c:v>
                  </c:pt>
                </c:numCache>
              </c:numRef>
            </c:minus>
            <c:spPr>
              <a:noFill/>
              <a:ln w="9525" cap="flat" cmpd="sng" algn="ctr">
                <a:solidFill>
                  <a:schemeClr val="tx1">
                    <a:lumMod val="65000"/>
                    <a:lumOff val="35000"/>
                  </a:schemeClr>
                </a:solidFill>
                <a:round/>
              </a:ln>
              <a:effectLst/>
            </c:spPr>
          </c:errBars>
          <c:cat>
            <c:numRef>
              <c:f>Colorado!$A$11:$A$24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Colorado!$D$11:$D$24</c:f>
              <c:numCache>
                <c:formatCode>#,##0</c:formatCode>
                <c:ptCount val="14"/>
                <c:pt idx="0">
                  <c:v>203636584</c:v>
                </c:pt>
                <c:pt idx="1">
                  <c:v>203933933</c:v>
                </c:pt>
                <c:pt idx="2">
                  <c:v>204799308</c:v>
                </c:pt>
                <c:pt idx="3">
                  <c:v>204936000</c:v>
                </c:pt>
                <c:pt idx="4">
                  <c:v>205487358</c:v>
                </c:pt>
                <c:pt idx="5">
                  <c:v>206016656</c:v>
                </c:pt>
                <c:pt idx="6">
                  <c:v>207099072</c:v>
                </c:pt>
                <c:pt idx="7">
                  <c:v>205900915</c:v>
                </c:pt>
                <c:pt idx="8">
                  <c:v>206947727</c:v>
                </c:pt>
                <c:pt idx="9">
                  <c:v>195232558</c:v>
                </c:pt>
                <c:pt idx="10">
                  <c:v>195998719</c:v>
                </c:pt>
                <c:pt idx="11">
                  <c:v>195849106</c:v>
                </c:pt>
                <c:pt idx="12">
                  <c:v>196861290</c:v>
                </c:pt>
                <c:pt idx="13">
                  <c:v>196712093</c:v>
                </c:pt>
              </c:numCache>
            </c:numRef>
          </c:val>
          <c:extLst>
            <c:ext xmlns:c16="http://schemas.microsoft.com/office/drawing/2014/chart" uri="{C3380CC4-5D6E-409C-BE32-E72D297353CC}">
              <c16:uniqueId val="{00000001-6B82-4809-8F7B-9E38B521316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CO-05: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Colorado!$J$6:$J$10</c:f>
                <c:numCache>
                  <c:formatCode>General</c:formatCode>
                  <c:ptCount val="5"/>
                  <c:pt idx="0">
                    <c:v>12065953.358719999</c:v>
                  </c:pt>
                  <c:pt idx="1">
                    <c:v>10794239.130239999</c:v>
                  </c:pt>
                  <c:pt idx="2">
                    <c:v>9895535.0856999997</c:v>
                  </c:pt>
                  <c:pt idx="3">
                    <c:v>8966613.3780000005</c:v>
                  </c:pt>
                  <c:pt idx="4">
                    <c:v>8124735.6965400008</c:v>
                  </c:pt>
                </c:numCache>
              </c:numRef>
            </c:plus>
            <c:minus>
              <c:numRef>
                <c:f>Colorado!$J$6:$J$10</c:f>
                <c:numCache>
                  <c:formatCode>General</c:formatCode>
                  <c:ptCount val="5"/>
                  <c:pt idx="0">
                    <c:v>12065953.358719999</c:v>
                  </c:pt>
                  <c:pt idx="1">
                    <c:v>10794239.130239999</c:v>
                  </c:pt>
                  <c:pt idx="2">
                    <c:v>9895535.0856999997</c:v>
                  </c:pt>
                  <c:pt idx="3">
                    <c:v>8966613.3780000005</c:v>
                  </c:pt>
                  <c:pt idx="4">
                    <c:v>8124735.6965400008</c:v>
                  </c:pt>
                </c:numCache>
              </c:numRef>
            </c:minus>
            <c:spPr>
              <a:noFill/>
              <a:ln w="9525" cap="flat" cmpd="sng" algn="ctr">
                <a:solidFill>
                  <a:schemeClr val="tx1">
                    <a:lumMod val="65000"/>
                    <a:lumOff val="35000"/>
                  </a:schemeClr>
                </a:solidFill>
                <a:round/>
              </a:ln>
              <a:effectLst/>
            </c:spPr>
          </c:errBars>
          <c:cat>
            <c:numRef>
              <c:f>Colorado!$A$6:$A$10</c:f>
              <c:numCache>
                <c:formatCode>General</c:formatCode>
                <c:ptCount val="5"/>
                <c:pt idx="0">
                  <c:v>2005</c:v>
                </c:pt>
                <c:pt idx="1">
                  <c:v>2006</c:v>
                </c:pt>
                <c:pt idx="2">
                  <c:v>2007</c:v>
                </c:pt>
                <c:pt idx="3">
                  <c:v>2008</c:v>
                </c:pt>
                <c:pt idx="4">
                  <c:v>2009</c:v>
                </c:pt>
              </c:numCache>
            </c:numRef>
          </c:cat>
          <c:val>
            <c:numRef>
              <c:f>Colorado!$E$6:$E$10</c:f>
              <c:numCache>
                <c:formatCode>#,##0</c:formatCode>
                <c:ptCount val="5"/>
                <c:pt idx="0">
                  <c:v>34000094</c:v>
                </c:pt>
                <c:pt idx="1">
                  <c:v>35330712</c:v>
                </c:pt>
                <c:pt idx="2">
                  <c:v>35557079</c:v>
                </c:pt>
                <c:pt idx="3">
                  <c:v>34302270</c:v>
                </c:pt>
                <c:pt idx="4">
                  <c:v>32465179</c:v>
                </c:pt>
              </c:numCache>
            </c:numRef>
          </c:val>
          <c:extLst>
            <c:ext xmlns:c16="http://schemas.microsoft.com/office/drawing/2014/chart" uri="{C3380CC4-5D6E-409C-BE32-E72D297353CC}">
              <c16:uniqueId val="{00000001-84F9-4925-B9AD-50C3A52C4E3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AL-03: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'Alabama '!$H$6:$H$15</c:f>
                <c:numCache>
                  <c:formatCode>General</c:formatCode>
                  <c:ptCount val="10"/>
                  <c:pt idx="0">
                    <c:v>9008070.7134399991</c:v>
                  </c:pt>
                  <c:pt idx="1">
                    <c:v>9094130.7112000007</c:v>
                  </c:pt>
                  <c:pt idx="2">
                    <c:v>9278697.17808</c:v>
                  </c:pt>
                  <c:pt idx="3">
                    <c:v>9335115.8863200005</c:v>
                  </c:pt>
                  <c:pt idx="4">
                    <c:v>9394948.8863999993</c:v>
                  </c:pt>
                  <c:pt idx="5">
                    <c:v>9593005.7318399996</c:v>
                  </c:pt>
                  <c:pt idx="6">
                    <c:v>9580643.831840001</c:v>
                  </c:pt>
                  <c:pt idx="7">
                    <c:v>9558083.2948800009</c:v>
                  </c:pt>
                  <c:pt idx="8">
                    <c:v>9598073.3653199989</c:v>
                  </c:pt>
                  <c:pt idx="9">
                    <c:v>9583565.161559999</c:v>
                  </c:pt>
                </c:numCache>
              </c:numRef>
            </c:plus>
            <c:minus>
              <c:numRef>
                <c:f>'Alabama '!$H$6:$H$15</c:f>
                <c:numCache>
                  <c:formatCode>General</c:formatCode>
                  <c:ptCount val="10"/>
                  <c:pt idx="0">
                    <c:v>9008070.7134399991</c:v>
                  </c:pt>
                  <c:pt idx="1">
                    <c:v>9094130.7112000007</c:v>
                  </c:pt>
                  <c:pt idx="2">
                    <c:v>9278697.17808</c:v>
                  </c:pt>
                  <c:pt idx="3">
                    <c:v>9335115.8863200005</c:v>
                  </c:pt>
                  <c:pt idx="4">
                    <c:v>9394948.8863999993</c:v>
                  </c:pt>
                  <c:pt idx="5">
                    <c:v>9593005.7318399996</c:v>
                  </c:pt>
                  <c:pt idx="6">
                    <c:v>9580643.831840001</c:v>
                  </c:pt>
                  <c:pt idx="7">
                    <c:v>9558083.2948800009</c:v>
                  </c:pt>
                  <c:pt idx="8">
                    <c:v>9598073.3653199989</c:v>
                  </c:pt>
                  <c:pt idx="9">
                    <c:v>9583565.161559999</c:v>
                  </c:pt>
                </c:numCache>
              </c:numRef>
            </c:minus>
            <c:spPr>
              <a:noFill/>
              <a:ln w="9525" cap="flat" cmpd="sng" algn="ctr">
                <a:solidFill>
                  <a:schemeClr val="tx1">
                    <a:lumMod val="65000"/>
                    <a:lumOff val="35000"/>
                  </a:schemeClr>
                </a:solidFill>
                <a:round/>
              </a:ln>
              <a:effectLst/>
            </c:spPr>
          </c:errBars>
          <c:cat>
            <c:numRef>
              <c:f>'Alabama '!$A$6:$A$15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'Alabama '!$C$6:$C$15</c:f>
              <c:numCache>
                <c:formatCode>#,##0</c:formatCode>
                <c:ptCount val="10"/>
                <c:pt idx="0">
                  <c:v>48109756</c:v>
                </c:pt>
                <c:pt idx="1">
                  <c:v>48569380</c:v>
                </c:pt>
                <c:pt idx="2">
                  <c:v>50063112</c:v>
                </c:pt>
                <c:pt idx="3">
                  <c:v>50629764</c:v>
                </c:pt>
                <c:pt idx="4">
                  <c:v>50838468</c:v>
                </c:pt>
                <c:pt idx="5">
                  <c:v>52045387</c:v>
                </c:pt>
                <c:pt idx="6">
                  <c:v>51714584</c:v>
                </c:pt>
                <c:pt idx="7">
                  <c:v>51542727</c:v>
                </c:pt>
                <c:pt idx="8">
                  <c:v>52203162</c:v>
                </c:pt>
                <c:pt idx="9">
                  <c:v>51758291</c:v>
                </c:pt>
              </c:numCache>
            </c:numRef>
          </c:val>
          <c:extLst>
            <c:ext xmlns:c16="http://schemas.microsoft.com/office/drawing/2014/chart" uri="{C3380CC4-5D6E-409C-BE32-E72D297353CC}">
              <c16:uniqueId val="{00000001-A0FA-434B-8752-0AD3F8E730C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CO-10: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7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Colorado!$J$11:$J$24</c:f>
                <c:numCache>
                  <c:formatCode>General</c:formatCode>
                  <c:ptCount val="14"/>
                  <c:pt idx="0">
                    <c:v>7617839.7699999996</c:v>
                  </c:pt>
                  <c:pt idx="1">
                    <c:v>7171457.7140999995</c:v>
                  </c:pt>
                  <c:pt idx="2">
                    <c:v>7186115.7171999998</c:v>
                  </c:pt>
                  <c:pt idx="3">
                    <c:v>7426034.57424</c:v>
                  </c:pt>
                  <c:pt idx="4">
                    <c:v>7437647.8151199995</c:v>
                  </c:pt>
                  <c:pt idx="5">
                    <c:v>7452850.7549200002</c:v>
                  </c:pt>
                  <c:pt idx="6">
                    <c:v>7647586.1672800006</c:v>
                  </c:pt>
                  <c:pt idx="7">
                    <c:v>7617785.8226400008</c:v>
                  </c:pt>
                  <c:pt idx="8">
                    <c:v>7912605.0696</c:v>
                  </c:pt>
                  <c:pt idx="9">
                    <c:v>7974120.6402000012</c:v>
                  </c:pt>
                  <c:pt idx="10">
                    <c:v>8022254.7196999993</c:v>
                  </c:pt>
                  <c:pt idx="11">
                    <c:v>8227319.0867999997</c:v>
                  </c:pt>
                  <c:pt idx="12">
                    <c:v>8293132.7651799992</c:v>
                  </c:pt>
                  <c:pt idx="13">
                    <c:v>8275557.7092599999</c:v>
                  </c:pt>
                </c:numCache>
              </c:numRef>
            </c:plus>
            <c:minus>
              <c:numRef>
                <c:f>Colorado!$J$11:$J$24</c:f>
                <c:numCache>
                  <c:formatCode>General</c:formatCode>
                  <c:ptCount val="14"/>
                  <c:pt idx="0">
                    <c:v>7617839.7699999996</c:v>
                  </c:pt>
                  <c:pt idx="1">
                    <c:v>7171457.7140999995</c:v>
                  </c:pt>
                  <c:pt idx="2">
                    <c:v>7186115.7171999998</c:v>
                  </c:pt>
                  <c:pt idx="3">
                    <c:v>7426034.57424</c:v>
                  </c:pt>
                  <c:pt idx="4">
                    <c:v>7437647.8151199995</c:v>
                  </c:pt>
                  <c:pt idx="5">
                    <c:v>7452850.7549200002</c:v>
                  </c:pt>
                  <c:pt idx="6">
                    <c:v>7647586.1672800006</c:v>
                  </c:pt>
                  <c:pt idx="7">
                    <c:v>7617785.8226400008</c:v>
                  </c:pt>
                  <c:pt idx="8">
                    <c:v>7912605.0696</c:v>
                  </c:pt>
                  <c:pt idx="9">
                    <c:v>7974120.6402000012</c:v>
                  </c:pt>
                  <c:pt idx="10">
                    <c:v>8022254.7196999993</c:v>
                  </c:pt>
                  <c:pt idx="11">
                    <c:v>8227319.0867999997</c:v>
                  </c:pt>
                  <c:pt idx="12">
                    <c:v>8293132.7651799992</c:v>
                  </c:pt>
                  <c:pt idx="13">
                    <c:v>8275557.7092599999</c:v>
                  </c:pt>
                </c:numCache>
              </c:numRef>
            </c:minus>
            <c:spPr>
              <a:noFill/>
              <a:ln w="9525" cap="flat" cmpd="sng" algn="ctr">
                <a:solidFill>
                  <a:schemeClr val="tx1">
                    <a:lumMod val="65000"/>
                    <a:lumOff val="35000"/>
                  </a:schemeClr>
                </a:solidFill>
                <a:round/>
              </a:ln>
              <a:effectLst/>
            </c:spPr>
          </c:errBars>
          <c:cat>
            <c:numRef>
              <c:f>Colorado!$A$11:$A$24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Colorado!$E$11:$E$24</c:f>
              <c:numCache>
                <c:formatCode>#,##0</c:formatCode>
                <c:ptCount val="14"/>
                <c:pt idx="0">
                  <c:v>32034650</c:v>
                </c:pt>
                <c:pt idx="1">
                  <c:v>32018295</c:v>
                </c:pt>
                <c:pt idx="2">
                  <c:v>32445890</c:v>
                </c:pt>
                <c:pt idx="3">
                  <c:v>33964666</c:v>
                </c:pt>
                <c:pt idx="4">
                  <c:v>34202372</c:v>
                </c:pt>
                <c:pt idx="5">
                  <c:v>34177982</c:v>
                </c:pt>
                <c:pt idx="6">
                  <c:v>36196451</c:v>
                </c:pt>
                <c:pt idx="7">
                  <c:v>36420854</c:v>
                </c:pt>
                <c:pt idx="8">
                  <c:v>39551160</c:v>
                </c:pt>
                <c:pt idx="9">
                  <c:v>40408030</c:v>
                </c:pt>
                <c:pt idx="10">
                  <c:v>40867319</c:v>
                </c:pt>
                <c:pt idx="11">
                  <c:v>43120121</c:v>
                </c:pt>
                <c:pt idx="12">
                  <c:v>44014079</c:v>
                </c:pt>
                <c:pt idx="13">
                  <c:v>43911481</c:v>
                </c:pt>
              </c:numCache>
            </c:numRef>
          </c:val>
          <c:extLst>
            <c:ext xmlns:c16="http://schemas.microsoft.com/office/drawing/2014/chart" uri="{C3380CC4-5D6E-409C-BE32-E72D297353CC}">
              <c16:uniqueId val="{00000001-DCFF-46E7-9677-3264F09020B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CT-01: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Connecticut!$G$6:$G$10</c:f>
                <c:numCache>
                  <c:formatCode>General</c:formatCode>
                  <c:ptCount val="5"/>
                  <c:pt idx="0">
                    <c:v>21673893.829500005</c:v>
                  </c:pt>
                  <c:pt idx="1">
                    <c:v>12911991.41172</c:v>
                  </c:pt>
                  <c:pt idx="2">
                    <c:v>10992946.996719999</c:v>
                  </c:pt>
                  <c:pt idx="3">
                    <c:v>10944166.098240001</c:v>
                  </c:pt>
                  <c:pt idx="4">
                    <c:v>11361868.759160001</c:v>
                  </c:pt>
                </c:numCache>
              </c:numRef>
            </c:plus>
            <c:minus>
              <c:numRef>
                <c:f>Connecticut!$G$6:$G$10</c:f>
                <c:numCache>
                  <c:formatCode>General</c:formatCode>
                  <c:ptCount val="5"/>
                  <c:pt idx="0">
                    <c:v>21673893.829500005</c:v>
                  </c:pt>
                  <c:pt idx="1">
                    <c:v>12911991.41172</c:v>
                  </c:pt>
                  <c:pt idx="2">
                    <c:v>10992946.996719999</c:v>
                  </c:pt>
                  <c:pt idx="3">
                    <c:v>10944166.098240001</c:v>
                  </c:pt>
                  <c:pt idx="4">
                    <c:v>11361868.759160001</c:v>
                  </c:pt>
                </c:numCache>
              </c:numRef>
            </c:minus>
            <c:spPr>
              <a:noFill/>
              <a:ln w="9525" cap="flat" cmpd="sng" algn="ctr">
                <a:solidFill>
                  <a:schemeClr val="tx1">
                    <a:lumMod val="65000"/>
                    <a:lumOff val="35000"/>
                  </a:schemeClr>
                </a:solidFill>
                <a:round/>
              </a:ln>
              <a:effectLst/>
            </c:spPr>
          </c:errBars>
          <c:cat>
            <c:numRef>
              <c:f>Connecticut!$A$6:$A$10</c:f>
              <c:numCache>
                <c:formatCode>General</c:formatCode>
                <c:ptCount val="5"/>
                <c:pt idx="0">
                  <c:v>2005</c:v>
                </c:pt>
                <c:pt idx="1">
                  <c:v>2006</c:v>
                </c:pt>
                <c:pt idx="2">
                  <c:v>2007</c:v>
                </c:pt>
                <c:pt idx="3">
                  <c:v>2008</c:v>
                </c:pt>
                <c:pt idx="4">
                  <c:v>2009</c:v>
                </c:pt>
              </c:numCache>
            </c:numRef>
          </c:cat>
          <c:val>
            <c:numRef>
              <c:f>Connecticut!$B$6:$B$10</c:f>
              <c:numCache>
                <c:formatCode>#,##0</c:formatCode>
                <c:ptCount val="5"/>
                <c:pt idx="0">
                  <c:v>199025655</c:v>
                </c:pt>
                <c:pt idx="1">
                  <c:v>196171246</c:v>
                </c:pt>
                <c:pt idx="2">
                  <c:v>190387028</c:v>
                </c:pt>
                <c:pt idx="3">
                  <c:v>193633512</c:v>
                </c:pt>
                <c:pt idx="4">
                  <c:v>190763411</c:v>
                </c:pt>
              </c:numCache>
            </c:numRef>
          </c:val>
          <c:extLst>
            <c:ext xmlns:c16="http://schemas.microsoft.com/office/drawing/2014/chart" uri="{C3380CC4-5D6E-409C-BE32-E72D297353CC}">
              <c16:uniqueId val="{00000001-BE94-4507-9782-D764B1C3AC7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CT-02: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Connecticut!$K$6:$K$10</c:f>
                <c:numCache>
                  <c:formatCode>General</c:formatCode>
                  <c:ptCount val="5"/>
                  <c:pt idx="0">
                    <c:v>21390001.346000001</c:v>
                  </c:pt>
                  <c:pt idx="1">
                    <c:v>13986057.121919999</c:v>
                  </c:pt>
                  <c:pt idx="2">
                    <c:v>11519898.890759999</c:v>
                  </c:pt>
                  <c:pt idx="3">
                    <c:v>11539869.638940001</c:v>
                  </c:pt>
                  <c:pt idx="4">
                    <c:v>11720559.62922</c:v>
                  </c:pt>
                </c:numCache>
              </c:numRef>
            </c:plus>
            <c:minus>
              <c:numRef>
                <c:f>Connecticut!$K$6:$K$10</c:f>
                <c:numCache>
                  <c:formatCode>General</c:formatCode>
                  <c:ptCount val="5"/>
                  <c:pt idx="0">
                    <c:v>21390001.346000001</c:v>
                  </c:pt>
                  <c:pt idx="1">
                    <c:v>13986057.121919999</c:v>
                  </c:pt>
                  <c:pt idx="2">
                    <c:v>11519898.890759999</c:v>
                  </c:pt>
                  <c:pt idx="3">
                    <c:v>11539869.638940001</c:v>
                  </c:pt>
                  <c:pt idx="4">
                    <c:v>11720559.62922</c:v>
                  </c:pt>
                </c:numCache>
              </c:numRef>
            </c:minus>
            <c:spPr>
              <a:noFill/>
              <a:ln w="9525" cap="flat" cmpd="sng" algn="ctr">
                <a:solidFill>
                  <a:schemeClr val="tx1">
                    <a:lumMod val="65000"/>
                    <a:lumOff val="35000"/>
                  </a:schemeClr>
                </a:solidFill>
                <a:round/>
              </a:ln>
              <a:effectLst/>
            </c:spPr>
          </c:errBars>
          <c:cat>
            <c:numRef>
              <c:f>Connecticut!$A$6:$A$10</c:f>
              <c:numCache>
                <c:formatCode>General</c:formatCode>
                <c:ptCount val="5"/>
                <c:pt idx="0">
                  <c:v>2005</c:v>
                </c:pt>
                <c:pt idx="1">
                  <c:v>2006</c:v>
                </c:pt>
                <c:pt idx="2">
                  <c:v>2007</c:v>
                </c:pt>
                <c:pt idx="3">
                  <c:v>2008</c:v>
                </c:pt>
                <c:pt idx="4">
                  <c:v>2009</c:v>
                </c:pt>
              </c:numCache>
            </c:numRef>
          </c:cat>
          <c:val>
            <c:numRef>
              <c:f>Connecticut!$F$6:$F$10</c:f>
              <c:numCache>
                <c:formatCode>#,##0</c:formatCode>
                <c:ptCount val="5"/>
                <c:pt idx="0">
                  <c:v>157163860</c:v>
                </c:pt>
                <c:pt idx="1">
                  <c:v>146420196</c:v>
                </c:pt>
                <c:pt idx="2">
                  <c:v>146117439</c:v>
                </c:pt>
                <c:pt idx="3">
                  <c:v>143068059</c:v>
                </c:pt>
                <c:pt idx="4">
                  <c:v>140433257</c:v>
                </c:pt>
              </c:numCache>
            </c:numRef>
          </c:val>
          <c:extLst>
            <c:ext xmlns:c16="http://schemas.microsoft.com/office/drawing/2014/chart" uri="{C3380CC4-5D6E-409C-BE32-E72D297353CC}">
              <c16:uniqueId val="{00000001-4412-45CC-8A14-59C8AE400DA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CT-06:</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Connecticut!$G$11:$G$25</c:f>
                <c:numCache>
                  <c:formatCode>General</c:formatCode>
                  <c:ptCount val="15"/>
                  <c:pt idx="0">
                    <c:v>11400150.9154</c:v>
                  </c:pt>
                  <c:pt idx="1">
                    <c:v>11320010.411800001</c:v>
                  </c:pt>
                  <c:pt idx="2">
                    <c:v>11176492.03256</c:v>
                  </c:pt>
                  <c:pt idx="3">
                    <c:v>10069466.373819999</c:v>
                  </c:pt>
                  <c:pt idx="4">
                    <c:v>9600920.1805000007</c:v>
                  </c:pt>
                  <c:pt idx="5">
                    <c:v>10228496.882920001</c:v>
                  </c:pt>
                  <c:pt idx="6">
                    <c:v>10343287.597280001</c:v>
                  </c:pt>
                  <c:pt idx="7">
                    <c:v>10239680.998939998</c:v>
                  </c:pt>
                  <c:pt idx="8">
                    <c:v>10309917.11616</c:v>
                  </c:pt>
                  <c:pt idx="9">
                    <c:v>10727508.15484</c:v>
                  </c:pt>
                  <c:pt idx="10">
                    <c:v>10837463.030160001</c:v>
                  </c:pt>
                  <c:pt idx="11">
                    <c:v>10967524.95128</c:v>
                  </c:pt>
                  <c:pt idx="12">
                    <c:v>10999450.54164</c:v>
                  </c:pt>
                  <c:pt idx="13">
                    <c:v>11063428.552620001</c:v>
                  </c:pt>
                  <c:pt idx="14">
                    <c:v>11199562.66824</c:v>
                  </c:pt>
                </c:numCache>
              </c:numRef>
            </c:plus>
            <c:minus>
              <c:numRef>
                <c:f>Connecticut!$G$11:$G$25</c:f>
                <c:numCache>
                  <c:formatCode>General</c:formatCode>
                  <c:ptCount val="15"/>
                  <c:pt idx="0">
                    <c:v>11400150.9154</c:v>
                  </c:pt>
                  <c:pt idx="1">
                    <c:v>11320010.411800001</c:v>
                  </c:pt>
                  <c:pt idx="2">
                    <c:v>11176492.03256</c:v>
                  </c:pt>
                  <c:pt idx="3">
                    <c:v>10069466.373819999</c:v>
                  </c:pt>
                  <c:pt idx="4">
                    <c:v>9600920.1805000007</c:v>
                  </c:pt>
                  <c:pt idx="5">
                    <c:v>10228496.882920001</c:v>
                  </c:pt>
                  <c:pt idx="6">
                    <c:v>10343287.597280001</c:v>
                  </c:pt>
                  <c:pt idx="7">
                    <c:v>10239680.998939998</c:v>
                  </c:pt>
                  <c:pt idx="8">
                    <c:v>10309917.11616</c:v>
                  </c:pt>
                  <c:pt idx="9">
                    <c:v>10727508.15484</c:v>
                  </c:pt>
                  <c:pt idx="10">
                    <c:v>10837463.030160001</c:v>
                  </c:pt>
                  <c:pt idx="11">
                    <c:v>10967524.95128</c:v>
                  </c:pt>
                  <c:pt idx="12">
                    <c:v>10999450.54164</c:v>
                  </c:pt>
                  <c:pt idx="13">
                    <c:v>11063428.552620001</c:v>
                  </c:pt>
                  <c:pt idx="14">
                    <c:v>11199562.66824</c:v>
                  </c:pt>
                </c:numCache>
              </c:numRef>
            </c:minus>
            <c:spPr>
              <a:noFill/>
              <a:ln w="9525" cap="flat" cmpd="sng" algn="ctr">
                <a:solidFill>
                  <a:schemeClr val="tx1">
                    <a:lumMod val="65000"/>
                    <a:lumOff val="35000"/>
                  </a:schemeClr>
                </a:solidFill>
                <a:round/>
              </a:ln>
              <a:effectLst/>
            </c:spPr>
          </c:errBars>
          <c:cat>
            <c:numRef>
              <c:f>Connecticut!$A$11:$A$25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Connecticut!$B$11:$B$25</c:f>
              <c:numCache>
                <c:formatCode>#,##0</c:formatCode>
                <c:ptCount val="15"/>
                <c:pt idx="0">
                  <c:v>192245378</c:v>
                </c:pt>
                <c:pt idx="1">
                  <c:v>195847931</c:v>
                </c:pt>
                <c:pt idx="2">
                  <c:v>199295507</c:v>
                </c:pt>
                <c:pt idx="3">
                  <c:v>206088137</c:v>
                </c:pt>
                <c:pt idx="4">
                  <c:v>202979285</c:v>
                </c:pt>
                <c:pt idx="5">
                  <c:v>208065437</c:v>
                </c:pt>
                <c:pt idx="6">
                  <c:v>208030724</c:v>
                </c:pt>
                <c:pt idx="7">
                  <c:v>207029539</c:v>
                </c:pt>
                <c:pt idx="8">
                  <c:v>207526512</c:v>
                </c:pt>
                <c:pt idx="9">
                  <c:v>205823257</c:v>
                </c:pt>
                <c:pt idx="10">
                  <c:v>206349258</c:v>
                </c:pt>
                <c:pt idx="11">
                  <c:v>208270508</c:v>
                </c:pt>
                <c:pt idx="12">
                  <c:v>210959926</c:v>
                </c:pt>
                <c:pt idx="13">
                  <c:v>211214749</c:v>
                </c:pt>
                <c:pt idx="14">
                  <c:v>211551996</c:v>
                </c:pt>
              </c:numCache>
            </c:numRef>
          </c:val>
          <c:extLst>
            <c:ext xmlns:c16="http://schemas.microsoft.com/office/drawing/2014/chart" uri="{C3380CC4-5D6E-409C-BE32-E72D297353CC}">
              <c16:uniqueId val="{00000001-8A84-4EB9-8284-5F9F87B3F4F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CT-07: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Connecticut!$K$11:$K$25</c:f>
                <c:numCache>
                  <c:formatCode>General</c:formatCode>
                  <c:ptCount val="15"/>
                  <c:pt idx="0">
                    <c:v>11769241.139359999</c:v>
                  </c:pt>
                  <c:pt idx="1">
                    <c:v>11776652.762399999</c:v>
                  </c:pt>
                  <c:pt idx="2">
                    <c:v>11528133.197560001</c:v>
                  </c:pt>
                  <c:pt idx="3">
                    <c:v>11252135.861099999</c:v>
                  </c:pt>
                  <c:pt idx="4">
                    <c:v>10933015.221760001</c:v>
                  </c:pt>
                  <c:pt idx="5">
                    <c:v>11269333.418880001</c:v>
                  </c:pt>
                  <c:pt idx="6">
                    <c:v>11453433.15</c:v>
                  </c:pt>
                  <c:pt idx="7">
                    <c:v>11320410.920399999</c:v>
                  </c:pt>
                  <c:pt idx="8">
                    <c:v>11511607.242079999</c:v>
                  </c:pt>
                  <c:pt idx="9">
                    <c:v>11629580.0506</c:v>
                  </c:pt>
                  <c:pt idx="10">
                    <c:v>11151166.574999999</c:v>
                  </c:pt>
                  <c:pt idx="11">
                    <c:v>11352469.617999999</c:v>
                  </c:pt>
                  <c:pt idx="12">
                    <c:v>11676410.49956</c:v>
                  </c:pt>
                  <c:pt idx="13">
                    <c:v>11757685.739639999</c:v>
                  </c:pt>
                  <c:pt idx="14">
                    <c:v>11820639.255480001</c:v>
                  </c:pt>
                </c:numCache>
              </c:numRef>
            </c:plus>
            <c:minus>
              <c:numRef>
                <c:f>Connecticut!$K$11:$K$25</c:f>
                <c:numCache>
                  <c:formatCode>General</c:formatCode>
                  <c:ptCount val="15"/>
                  <c:pt idx="0">
                    <c:v>11769241.139359999</c:v>
                  </c:pt>
                  <c:pt idx="1">
                    <c:v>11776652.762399999</c:v>
                  </c:pt>
                  <c:pt idx="2">
                    <c:v>11528133.197560001</c:v>
                  </c:pt>
                  <c:pt idx="3">
                    <c:v>11252135.861099999</c:v>
                  </c:pt>
                  <c:pt idx="4">
                    <c:v>10933015.221760001</c:v>
                  </c:pt>
                  <c:pt idx="5">
                    <c:v>11269333.418880001</c:v>
                  </c:pt>
                  <c:pt idx="6">
                    <c:v>11453433.15</c:v>
                  </c:pt>
                  <c:pt idx="7">
                    <c:v>11320410.920399999</c:v>
                  </c:pt>
                  <c:pt idx="8">
                    <c:v>11511607.242079999</c:v>
                  </c:pt>
                  <c:pt idx="9">
                    <c:v>11629580.0506</c:v>
                  </c:pt>
                  <c:pt idx="10">
                    <c:v>11151166.574999999</c:v>
                  </c:pt>
                  <c:pt idx="11">
                    <c:v>11352469.617999999</c:v>
                  </c:pt>
                  <c:pt idx="12">
                    <c:v>11676410.49956</c:v>
                  </c:pt>
                  <c:pt idx="13">
                    <c:v>11757685.739639999</c:v>
                  </c:pt>
                  <c:pt idx="14">
                    <c:v>11820639.255480001</c:v>
                  </c:pt>
                </c:numCache>
              </c:numRef>
            </c:minus>
            <c:spPr>
              <a:noFill/>
              <a:ln w="9525" cap="flat" cmpd="sng" algn="ctr">
                <a:solidFill>
                  <a:schemeClr val="tx1">
                    <a:lumMod val="65000"/>
                    <a:lumOff val="35000"/>
                  </a:schemeClr>
                </a:solidFill>
                <a:round/>
              </a:ln>
              <a:effectLst/>
            </c:spPr>
          </c:errBars>
          <c:cat>
            <c:numRef>
              <c:f>Connecticut!$A$11:$A$25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Connecticut!$F$11:$F$25</c:f>
              <c:numCache>
                <c:formatCode>#,##0</c:formatCode>
                <c:ptCount val="15"/>
                <c:pt idx="0">
                  <c:v>143143288</c:v>
                </c:pt>
                <c:pt idx="1">
                  <c:v>144961260</c:v>
                </c:pt>
                <c:pt idx="2">
                  <c:v>147155134</c:v>
                </c:pt>
                <c:pt idx="3">
                  <c:v>152261649</c:v>
                </c:pt>
                <c:pt idx="4">
                  <c:v>148224176</c:v>
                </c:pt>
                <c:pt idx="5">
                  <c:v>152866704</c:v>
                </c:pt>
                <c:pt idx="6">
                  <c:v>152712442</c:v>
                </c:pt>
                <c:pt idx="7">
                  <c:v>151059660</c:v>
                </c:pt>
                <c:pt idx="8">
                  <c:v>150793912</c:v>
                </c:pt>
                <c:pt idx="9">
                  <c:v>148450090</c:v>
                </c:pt>
                <c:pt idx="10">
                  <c:v>148682221</c:v>
                </c:pt>
                <c:pt idx="11">
                  <c:v>150363836</c:v>
                </c:pt>
                <c:pt idx="12">
                  <c:v>153073027</c:v>
                </c:pt>
                <c:pt idx="13">
                  <c:v>153015171</c:v>
                </c:pt>
                <c:pt idx="14">
                  <c:v>153954666</c:v>
                </c:pt>
              </c:numCache>
            </c:numRef>
          </c:val>
          <c:extLst>
            <c:ext xmlns:c16="http://schemas.microsoft.com/office/drawing/2014/chart" uri="{C3380CC4-5D6E-409C-BE32-E72D297353CC}">
              <c16:uniqueId val="{00000001-5CDF-41A4-BFE8-BE1CA4C1F06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CT-04: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Connecticut!$I$8:$I$10</c:f>
                <c:numCache>
                  <c:formatCode>General</c:formatCode>
                  <c:ptCount val="3"/>
                  <c:pt idx="0">
                    <c:v>1853610.9465599998</c:v>
                  </c:pt>
                  <c:pt idx="1">
                    <c:v>1908359.78676</c:v>
                  </c:pt>
                  <c:pt idx="2">
                    <c:v>1822135.9409400001</c:v>
                  </c:pt>
                </c:numCache>
              </c:numRef>
            </c:plus>
            <c:minus>
              <c:numRef>
                <c:f>Connecticut!$I$8:$I$10</c:f>
                <c:numCache>
                  <c:formatCode>General</c:formatCode>
                  <c:ptCount val="3"/>
                  <c:pt idx="0">
                    <c:v>1853610.9465599998</c:v>
                  </c:pt>
                  <c:pt idx="1">
                    <c:v>1908359.78676</c:v>
                  </c:pt>
                  <c:pt idx="2">
                    <c:v>1822135.9409400001</c:v>
                  </c:pt>
                </c:numCache>
              </c:numRef>
            </c:minus>
            <c:spPr>
              <a:noFill/>
              <a:ln w="9525" cap="flat" cmpd="sng" algn="ctr">
                <a:solidFill>
                  <a:schemeClr val="tx1">
                    <a:lumMod val="65000"/>
                    <a:lumOff val="35000"/>
                  </a:schemeClr>
                </a:solidFill>
                <a:round/>
              </a:ln>
              <a:effectLst/>
            </c:spPr>
          </c:errBars>
          <c:cat>
            <c:numRef>
              <c:f>Connecticut!$A$6:$A$10</c:f>
              <c:numCache>
                <c:formatCode>General</c:formatCode>
                <c:ptCount val="5"/>
                <c:pt idx="0">
                  <c:v>2005</c:v>
                </c:pt>
                <c:pt idx="1">
                  <c:v>2006</c:v>
                </c:pt>
                <c:pt idx="2">
                  <c:v>2007</c:v>
                </c:pt>
                <c:pt idx="3">
                  <c:v>2008</c:v>
                </c:pt>
                <c:pt idx="4">
                  <c:v>2009</c:v>
                </c:pt>
              </c:numCache>
            </c:numRef>
          </c:cat>
          <c:val>
            <c:numRef>
              <c:f>Connecticut!$D$8:$D$10</c:f>
              <c:numCache>
                <c:formatCode>#,##0</c:formatCode>
                <c:ptCount val="3"/>
                <c:pt idx="0">
                  <c:v>927232</c:v>
                </c:pt>
                <c:pt idx="1">
                  <c:v>965994</c:v>
                </c:pt>
                <c:pt idx="2">
                  <c:v>910731</c:v>
                </c:pt>
              </c:numCache>
            </c:numRef>
          </c:val>
          <c:extLst>
            <c:ext xmlns:c16="http://schemas.microsoft.com/office/drawing/2014/chart" uri="{C3380CC4-5D6E-409C-BE32-E72D297353CC}">
              <c16:uniqueId val="{00000001-0296-4D7F-AFD5-23CF64BB6E8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CT-09: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Connecticut!$I$11:$I$25</c:f>
                <c:numCache>
                  <c:formatCode>General</c:formatCode>
                  <c:ptCount val="15"/>
                  <c:pt idx="0">
                    <c:v>1807645.3632999999</c:v>
                  </c:pt>
                  <c:pt idx="1">
                    <c:v>1799038.0444</c:v>
                  </c:pt>
                  <c:pt idx="2">
                    <c:v>1795833.83232</c:v>
                  </c:pt>
                  <c:pt idx="3">
                    <c:v>1826951.3914000001</c:v>
                  </c:pt>
                  <c:pt idx="4">
                    <c:v>1794066.3787199997</c:v>
                  </c:pt>
                  <c:pt idx="5">
                    <c:v>1826437.9723199999</c:v>
                  </c:pt>
                  <c:pt idx="6">
                    <c:v>1856264.0428800001</c:v>
                  </c:pt>
                  <c:pt idx="7">
                    <c:v>1863299.1242200001</c:v>
                  </c:pt>
                  <c:pt idx="8">
                    <c:v>1983155.1199199997</c:v>
                  </c:pt>
                  <c:pt idx="9">
                    <c:v>2005937.5910400001</c:v>
                  </c:pt>
                  <c:pt idx="10">
                    <c:v>2056260.70692</c:v>
                  </c:pt>
                  <c:pt idx="11">
                    <c:v>2030399.5486599999</c:v>
                  </c:pt>
                  <c:pt idx="12">
                    <c:v>1955152.8049999999</c:v>
                  </c:pt>
                  <c:pt idx="13">
                    <c:v>1978018.6392000001</c:v>
                  </c:pt>
                  <c:pt idx="14">
                    <c:v>1955152.8049999999</c:v>
                  </c:pt>
                </c:numCache>
              </c:numRef>
            </c:plus>
            <c:minus>
              <c:numRef>
                <c:f>Connecticut!$I$11:$I$25</c:f>
                <c:numCache>
                  <c:formatCode>General</c:formatCode>
                  <c:ptCount val="15"/>
                  <c:pt idx="0">
                    <c:v>1807645.3632999999</c:v>
                  </c:pt>
                  <c:pt idx="1">
                    <c:v>1799038.0444</c:v>
                  </c:pt>
                  <c:pt idx="2">
                    <c:v>1795833.83232</c:v>
                  </c:pt>
                  <c:pt idx="3">
                    <c:v>1826951.3914000001</c:v>
                  </c:pt>
                  <c:pt idx="4">
                    <c:v>1794066.3787199997</c:v>
                  </c:pt>
                  <c:pt idx="5">
                    <c:v>1826437.9723199999</c:v>
                  </c:pt>
                  <c:pt idx="6">
                    <c:v>1856264.0428800001</c:v>
                  </c:pt>
                  <c:pt idx="7">
                    <c:v>1863299.1242200001</c:v>
                  </c:pt>
                  <c:pt idx="8">
                    <c:v>1983155.1199199997</c:v>
                  </c:pt>
                  <c:pt idx="9">
                    <c:v>2005937.5910400001</c:v>
                  </c:pt>
                  <c:pt idx="10">
                    <c:v>2056260.70692</c:v>
                  </c:pt>
                  <c:pt idx="11">
                    <c:v>2030399.5486599999</c:v>
                  </c:pt>
                  <c:pt idx="12">
                    <c:v>1955152.8049999999</c:v>
                  </c:pt>
                  <c:pt idx="13">
                    <c:v>1978018.6392000001</c:v>
                  </c:pt>
                  <c:pt idx="14">
                    <c:v>1955152.8049999999</c:v>
                  </c:pt>
                </c:numCache>
              </c:numRef>
            </c:minus>
            <c:spPr>
              <a:noFill/>
              <a:ln w="9525" cap="flat" cmpd="sng" algn="ctr">
                <a:solidFill>
                  <a:schemeClr val="tx1">
                    <a:lumMod val="65000"/>
                    <a:lumOff val="35000"/>
                  </a:schemeClr>
                </a:solidFill>
                <a:round/>
              </a:ln>
              <a:effectLst/>
            </c:spPr>
          </c:errBars>
          <c:cat>
            <c:numRef>
              <c:f>Connecticut!$A$11:$A$25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Connecticut!$D$11:$D$25</c:f>
              <c:numCache>
                <c:formatCode>#,##0</c:formatCode>
                <c:ptCount val="15"/>
                <c:pt idx="0">
                  <c:v>899335</c:v>
                </c:pt>
                <c:pt idx="1">
                  <c:v>898405</c:v>
                </c:pt>
                <c:pt idx="2">
                  <c:v>896232</c:v>
                </c:pt>
                <c:pt idx="3">
                  <c:v>921121</c:v>
                </c:pt>
                <c:pt idx="4">
                  <c:v>883498</c:v>
                </c:pt>
                <c:pt idx="5">
                  <c:v>911833</c:v>
                </c:pt>
                <c:pt idx="6">
                  <c:v>929396</c:v>
                </c:pt>
                <c:pt idx="7">
                  <c:v>928021</c:v>
                </c:pt>
                <c:pt idx="8">
                  <c:v>984763</c:v>
                </c:pt>
                <c:pt idx="9">
                  <c:v>994062</c:v>
                </c:pt>
                <c:pt idx="10">
                  <c:v>987201</c:v>
                </c:pt>
                <c:pt idx="11">
                  <c:v>962521</c:v>
                </c:pt>
                <c:pt idx="12">
                  <c:v>893825</c:v>
                </c:pt>
                <c:pt idx="13">
                  <c:v>914733</c:v>
                </c:pt>
                <c:pt idx="14">
                  <c:v>893825</c:v>
                </c:pt>
              </c:numCache>
            </c:numRef>
          </c:val>
          <c:extLst>
            <c:ext xmlns:c16="http://schemas.microsoft.com/office/drawing/2014/chart" uri="{C3380CC4-5D6E-409C-BE32-E72D297353CC}">
              <c16:uniqueId val="{00000001-421C-4955-AB81-2AAB1F953039}"/>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CT-05: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Connecticut!$J$6:$J$10</c:f>
                <c:numCache>
                  <c:formatCode>General</c:formatCode>
                  <c:ptCount val="5"/>
                  <c:pt idx="0">
                    <c:v>15208390.123499999</c:v>
                  </c:pt>
                  <c:pt idx="1">
                    <c:v>10511401.844000001</c:v>
                  </c:pt>
                  <c:pt idx="2">
                    <c:v>8196039.7087000003</c:v>
                  </c:pt>
                  <c:pt idx="3">
                    <c:v>8705697.0436800011</c:v>
                  </c:pt>
                  <c:pt idx="4">
                    <c:v>9228583.0510200001</c:v>
                  </c:pt>
                </c:numCache>
              </c:numRef>
            </c:plus>
            <c:minus>
              <c:numRef>
                <c:f>Connecticut!$J$6:$J$10</c:f>
                <c:numCache>
                  <c:formatCode>General</c:formatCode>
                  <c:ptCount val="5"/>
                  <c:pt idx="0">
                    <c:v>15208390.123499999</c:v>
                  </c:pt>
                  <c:pt idx="1">
                    <c:v>10511401.844000001</c:v>
                  </c:pt>
                  <c:pt idx="2">
                    <c:v>8196039.7087000003</c:v>
                  </c:pt>
                  <c:pt idx="3">
                    <c:v>8705697.0436800011</c:v>
                  </c:pt>
                  <c:pt idx="4">
                    <c:v>9228583.0510200001</c:v>
                  </c:pt>
                </c:numCache>
              </c:numRef>
            </c:minus>
            <c:spPr>
              <a:noFill/>
              <a:ln w="9525" cap="flat" cmpd="sng" algn="ctr">
                <a:solidFill>
                  <a:schemeClr val="tx1">
                    <a:lumMod val="65000"/>
                    <a:lumOff val="35000"/>
                  </a:schemeClr>
                </a:solidFill>
                <a:round/>
              </a:ln>
              <a:effectLst/>
            </c:spPr>
          </c:errBars>
          <c:cat>
            <c:numRef>
              <c:f>Connecticut!$A$6:$A$10</c:f>
              <c:numCache>
                <c:formatCode>General</c:formatCode>
                <c:ptCount val="5"/>
                <c:pt idx="0">
                  <c:v>2005</c:v>
                </c:pt>
                <c:pt idx="1">
                  <c:v>2006</c:v>
                </c:pt>
                <c:pt idx="2">
                  <c:v>2007</c:v>
                </c:pt>
                <c:pt idx="3">
                  <c:v>2008</c:v>
                </c:pt>
                <c:pt idx="4">
                  <c:v>2009</c:v>
                </c:pt>
              </c:numCache>
            </c:numRef>
          </c:cat>
          <c:val>
            <c:numRef>
              <c:f>Connecticut!$E$6:$E$10</c:f>
              <c:numCache>
                <c:formatCode>#,##0</c:formatCode>
                <c:ptCount val="5"/>
                <c:pt idx="0">
                  <c:v>41861795</c:v>
                </c:pt>
                <c:pt idx="1">
                  <c:v>49751050</c:v>
                </c:pt>
                <c:pt idx="2">
                  <c:v>43342357</c:v>
                </c:pt>
                <c:pt idx="3">
                  <c:v>49599459</c:v>
                </c:pt>
                <c:pt idx="4">
                  <c:v>49419423</c:v>
                </c:pt>
              </c:numCache>
            </c:numRef>
          </c:val>
          <c:extLst>
            <c:ext xmlns:c16="http://schemas.microsoft.com/office/drawing/2014/chart" uri="{C3380CC4-5D6E-409C-BE32-E72D297353CC}">
              <c16:uniqueId val="{00000001-BDF4-4AF7-9BC5-E9ACC647CA8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CT-10: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Connecticut!$J$11:$J$25</c:f>
                <c:numCache>
                  <c:formatCode>General</c:formatCode>
                  <c:ptCount val="15"/>
                  <c:pt idx="0">
                    <c:v>9158523.4499999993</c:v>
                  </c:pt>
                  <c:pt idx="1">
                    <c:v>9375798.9834000003</c:v>
                  </c:pt>
                  <c:pt idx="2">
                    <c:v>9279289.23336</c:v>
                  </c:pt>
                  <c:pt idx="3">
                    <c:v>9337797.2754999995</c:v>
                  </c:pt>
                  <c:pt idx="4">
                    <c:v>9178645.0821800008</c:v>
                  </c:pt>
                  <c:pt idx="5">
                    <c:v>9284145.8090200014</c:v>
                  </c:pt>
                  <c:pt idx="6">
                    <c:v>9311377.4544000011</c:v>
                  </c:pt>
                  <c:pt idx="7">
                    <c:v>9408855.2065200005</c:v>
                  </c:pt>
                  <c:pt idx="8">
                    <c:v>9535110.2115199994</c:v>
                  </c:pt>
                  <c:pt idx="9">
                    <c:v>9979101.4079999998</c:v>
                  </c:pt>
                  <c:pt idx="10">
                    <c:v>9389581.4660999998</c:v>
                  </c:pt>
                  <c:pt idx="11">
                    <c:v>9486895.5565999988</c:v>
                  </c:pt>
                  <c:pt idx="12">
                    <c:v>9303549.2365199998</c:v>
                  </c:pt>
                  <c:pt idx="13">
                    <c:v>9250356.9320799988</c:v>
                  </c:pt>
                  <c:pt idx="14">
                    <c:v>9199576.6512000002</c:v>
                  </c:pt>
                </c:numCache>
              </c:numRef>
            </c:plus>
            <c:minus>
              <c:numRef>
                <c:f>Connecticut!$J$11:$J$25</c:f>
                <c:numCache>
                  <c:formatCode>General</c:formatCode>
                  <c:ptCount val="15"/>
                  <c:pt idx="0">
                    <c:v>9158523.4499999993</c:v>
                  </c:pt>
                  <c:pt idx="1">
                    <c:v>9375798.9834000003</c:v>
                  </c:pt>
                  <c:pt idx="2">
                    <c:v>9279289.23336</c:v>
                  </c:pt>
                  <c:pt idx="3">
                    <c:v>9337797.2754999995</c:v>
                  </c:pt>
                  <c:pt idx="4">
                    <c:v>9178645.0821800008</c:v>
                  </c:pt>
                  <c:pt idx="5">
                    <c:v>9284145.8090200014</c:v>
                  </c:pt>
                  <c:pt idx="6">
                    <c:v>9311377.4544000011</c:v>
                  </c:pt>
                  <c:pt idx="7">
                    <c:v>9408855.2065200005</c:v>
                  </c:pt>
                  <c:pt idx="8">
                    <c:v>9535110.2115199994</c:v>
                  </c:pt>
                  <c:pt idx="9">
                    <c:v>9979101.4079999998</c:v>
                  </c:pt>
                  <c:pt idx="10">
                    <c:v>9389581.4660999998</c:v>
                  </c:pt>
                  <c:pt idx="11">
                    <c:v>9486895.5565999988</c:v>
                  </c:pt>
                  <c:pt idx="12">
                    <c:v>9303549.2365199998</c:v>
                  </c:pt>
                  <c:pt idx="13">
                    <c:v>9250356.9320799988</c:v>
                  </c:pt>
                  <c:pt idx="14">
                    <c:v>9199576.6512000002</c:v>
                  </c:pt>
                </c:numCache>
              </c:numRef>
            </c:minus>
            <c:spPr>
              <a:noFill/>
              <a:ln w="9525" cap="flat" cmpd="sng" algn="ctr">
                <a:solidFill>
                  <a:schemeClr val="tx1">
                    <a:lumMod val="65000"/>
                    <a:lumOff val="35000"/>
                  </a:schemeClr>
                </a:solidFill>
                <a:round/>
              </a:ln>
              <a:effectLst/>
            </c:spPr>
          </c:errBars>
          <c:cat>
            <c:numRef>
              <c:f>Connecticut!$A$11:$A$25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Connecticut!$E$11:$E$25</c:f>
              <c:numCache>
                <c:formatCode>#,##0</c:formatCode>
                <c:ptCount val="15"/>
                <c:pt idx="0">
                  <c:v>48202755</c:v>
                </c:pt>
                <c:pt idx="1">
                  <c:v>49988265</c:v>
                </c:pt>
                <c:pt idx="2">
                  <c:v>51244142</c:v>
                </c:pt>
                <c:pt idx="3">
                  <c:v>52905367</c:v>
                </c:pt>
                <c:pt idx="4">
                  <c:v>53871611</c:v>
                </c:pt>
                <c:pt idx="5">
                  <c:v>54286901</c:v>
                </c:pt>
                <c:pt idx="6">
                  <c:v>54388887</c:v>
                </c:pt>
                <c:pt idx="7">
                  <c:v>55041858</c:v>
                </c:pt>
                <c:pt idx="8">
                  <c:v>55747838</c:v>
                </c:pt>
                <c:pt idx="9">
                  <c:v>56379104</c:v>
                </c:pt>
                <c:pt idx="10">
                  <c:v>56679835</c:v>
                </c:pt>
                <c:pt idx="11">
                  <c:v>56944151</c:v>
                </c:pt>
                <c:pt idx="12">
                  <c:v>56993073</c:v>
                </c:pt>
                <c:pt idx="13">
                  <c:v>57284846</c:v>
                </c:pt>
                <c:pt idx="14">
                  <c:v>56703505</c:v>
                </c:pt>
              </c:numCache>
            </c:numRef>
          </c:val>
          <c:extLst>
            <c:ext xmlns:c16="http://schemas.microsoft.com/office/drawing/2014/chart" uri="{C3380CC4-5D6E-409C-BE32-E72D297353CC}">
              <c16:uniqueId val="{00000001-8B99-4D70-8814-B3FE9A19F43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Delaware!$G$6:$G$11</c:f>
                <c:numCache>
                  <c:formatCode>General</c:formatCode>
                  <c:ptCount val="6"/>
                  <c:pt idx="0">
                    <c:v>11738435.8572</c:v>
                  </c:pt>
                  <c:pt idx="1">
                    <c:v>8796054.7344599999</c:v>
                  </c:pt>
                  <c:pt idx="2">
                    <c:v>4141525.91316</c:v>
                  </c:pt>
                  <c:pt idx="3">
                    <c:v>3399283.8912999998</c:v>
                  </c:pt>
                  <c:pt idx="4">
                    <c:v>3156384.1224000002</c:v>
                  </c:pt>
                  <c:pt idx="5">
                    <c:v>3276138.2459200001</c:v>
                  </c:pt>
                </c:numCache>
              </c:numRef>
            </c:plus>
            <c:minus>
              <c:numRef>
                <c:f>Delaware!$G$6:$G$11</c:f>
                <c:numCache>
                  <c:formatCode>General</c:formatCode>
                  <c:ptCount val="6"/>
                  <c:pt idx="0">
                    <c:v>11738435.8572</c:v>
                  </c:pt>
                  <c:pt idx="1">
                    <c:v>8796054.7344599999</c:v>
                  </c:pt>
                  <c:pt idx="2">
                    <c:v>4141525.91316</c:v>
                  </c:pt>
                  <c:pt idx="3">
                    <c:v>3399283.8912999998</c:v>
                  </c:pt>
                  <c:pt idx="4">
                    <c:v>3156384.1224000002</c:v>
                  </c:pt>
                  <c:pt idx="5">
                    <c:v>3276138.2459200001</c:v>
                  </c:pt>
                </c:numCache>
              </c:numRef>
            </c:minus>
            <c:spPr>
              <a:noFill/>
              <a:ln w="9525" cap="flat" cmpd="sng" algn="ctr">
                <a:solidFill>
                  <a:schemeClr val="tx1">
                    <a:lumMod val="65000"/>
                    <a:lumOff val="35000"/>
                  </a:schemeClr>
                </a:solidFill>
                <a:round/>
              </a:ln>
              <a:effectLst/>
            </c:spPr>
          </c:errBars>
          <c:cat>
            <c:numRef>
              <c:f>Delaware!$A$6:$A$11</c:f>
              <c:numCache>
                <c:formatCode>General</c:formatCode>
                <c:ptCount val="6"/>
                <c:pt idx="0">
                  <c:v>2004</c:v>
                </c:pt>
                <c:pt idx="1">
                  <c:v>2005</c:v>
                </c:pt>
                <c:pt idx="2">
                  <c:v>2006</c:v>
                </c:pt>
                <c:pt idx="3">
                  <c:v>2007</c:v>
                </c:pt>
                <c:pt idx="4">
                  <c:v>2008</c:v>
                </c:pt>
                <c:pt idx="5">
                  <c:v>2009</c:v>
                </c:pt>
              </c:numCache>
            </c:numRef>
          </c:cat>
          <c:val>
            <c:numRef>
              <c:f>Delaware!$B$6:$B$11</c:f>
              <c:numCache>
                <c:formatCode>#,##0</c:formatCode>
                <c:ptCount val="6"/>
                <c:pt idx="0">
                  <c:v>35004580</c:v>
                </c:pt>
                <c:pt idx="1">
                  <c:v>40352577</c:v>
                </c:pt>
                <c:pt idx="2">
                  <c:v>35494737</c:v>
                </c:pt>
                <c:pt idx="3">
                  <c:v>34580711</c:v>
                </c:pt>
                <c:pt idx="4">
                  <c:v>34923480</c:v>
                </c:pt>
                <c:pt idx="5">
                  <c:v>34897084</c:v>
                </c:pt>
              </c:numCache>
            </c:numRef>
          </c:val>
          <c:extLst>
            <c:ext xmlns:c16="http://schemas.microsoft.com/office/drawing/2014/chart" uri="{C3380CC4-5D6E-409C-BE32-E72D297353CC}">
              <c16:uniqueId val="{00000001-8003-4FAA-A235-ED8405FB733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AL-08:  Total Carbon Stocks on </a:t>
            </a:r>
            <a:r>
              <a:rPr lang="en-US" sz="1400" b="1" i="0" u="none" strike="noStrike" kern="1200" spc="0" baseline="0">
                <a:solidFill>
                  <a:sysClr val="windowText" lastClr="000000">
                    <a:lumMod val="65000"/>
                    <a:lumOff val="35000"/>
                  </a:sysClr>
                </a:solidFill>
              </a:rPr>
              <a:t>NATIONAL FOREST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'!$H$16:$H$30</c:f>
                <c:numCache>
                  <c:formatCode>General</c:formatCode>
                  <c:ptCount val="15"/>
                  <c:pt idx="0">
                    <c:v>9576129.0645000003</c:v>
                  </c:pt>
                  <c:pt idx="1">
                    <c:v>9670510.5529800002</c:v>
                  </c:pt>
                  <c:pt idx="2">
                    <c:v>9732426.3794799987</c:v>
                  </c:pt>
                  <c:pt idx="3">
                    <c:v>9760804.7296999991</c:v>
                  </c:pt>
                  <c:pt idx="4">
                    <c:v>3309312.1724999999</c:v>
                  </c:pt>
                  <c:pt idx="5">
                    <c:v>3277873.5628800001</c:v>
                  </c:pt>
                  <c:pt idx="6">
                    <c:v>3282471.9097199999</c:v>
                  </c:pt>
                  <c:pt idx="7">
                    <c:v>3296896.8130000001</c:v>
                  </c:pt>
                  <c:pt idx="8">
                    <c:v>3276203.2359000002</c:v>
                  </c:pt>
                  <c:pt idx="9">
                    <c:v>3226128.6566399997</c:v>
                  </c:pt>
                  <c:pt idx="10">
                    <c:v>3244286.5386000001</c:v>
                  </c:pt>
                  <c:pt idx="11">
                    <c:v>3246021.4310399997</c:v>
                  </c:pt>
                  <c:pt idx="12">
                    <c:v>3256714.5886800005</c:v>
                  </c:pt>
                  <c:pt idx="13">
                    <c:v>3280332.9229000001</c:v>
                  </c:pt>
                  <c:pt idx="14">
                    <c:v>3327723.4979999997</c:v>
                  </c:pt>
                </c:numCache>
              </c:numRef>
            </c:plus>
            <c:minus>
              <c:numRef>
                <c:f>'Alabama '!$H$16:$H$30</c:f>
                <c:numCache>
                  <c:formatCode>General</c:formatCode>
                  <c:ptCount val="15"/>
                  <c:pt idx="0">
                    <c:v>9576129.0645000003</c:v>
                  </c:pt>
                  <c:pt idx="1">
                    <c:v>9670510.5529800002</c:v>
                  </c:pt>
                  <c:pt idx="2">
                    <c:v>9732426.3794799987</c:v>
                  </c:pt>
                  <c:pt idx="3">
                    <c:v>9760804.7296999991</c:v>
                  </c:pt>
                  <c:pt idx="4">
                    <c:v>3309312.1724999999</c:v>
                  </c:pt>
                  <c:pt idx="5">
                    <c:v>3277873.5628800001</c:v>
                  </c:pt>
                  <c:pt idx="6">
                    <c:v>3282471.9097199999</c:v>
                  </c:pt>
                  <c:pt idx="7">
                    <c:v>3296896.8130000001</c:v>
                  </c:pt>
                  <c:pt idx="8">
                    <c:v>3276203.2359000002</c:v>
                  </c:pt>
                  <c:pt idx="9">
                    <c:v>3226128.6566399997</c:v>
                  </c:pt>
                  <c:pt idx="10">
                    <c:v>3244286.5386000001</c:v>
                  </c:pt>
                  <c:pt idx="11">
                    <c:v>3246021.4310399997</c:v>
                  </c:pt>
                  <c:pt idx="12">
                    <c:v>3256714.5886800005</c:v>
                  </c:pt>
                  <c:pt idx="13">
                    <c:v>3280332.9229000001</c:v>
                  </c:pt>
                  <c:pt idx="14">
                    <c:v>3327723.4979999997</c:v>
                  </c:pt>
                </c:numCache>
              </c:numRef>
            </c:minus>
            <c:spPr>
              <a:noFill/>
              <a:ln w="9525" cap="flat" cmpd="sng" algn="ctr">
                <a:solidFill>
                  <a:schemeClr val="tx1">
                    <a:lumMod val="65000"/>
                    <a:lumOff val="35000"/>
                  </a:schemeClr>
                </a:solidFill>
                <a:round/>
              </a:ln>
              <a:effectLst/>
            </c:spPr>
          </c:errBars>
          <c:cat>
            <c:numRef>
              <c:f>'Alabama '!$A$16:$A$30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'Alabama '!$C$16:$C$30</c:f>
              <c:numCache>
                <c:formatCode>#,##0</c:formatCode>
                <c:ptCount val="15"/>
                <c:pt idx="0">
                  <c:v>51734895</c:v>
                </c:pt>
                <c:pt idx="1">
                  <c:v>52965881</c:v>
                </c:pt>
                <c:pt idx="2">
                  <c:v>53229197</c:v>
                </c:pt>
                <c:pt idx="3">
                  <c:v>53366893</c:v>
                </c:pt>
                <c:pt idx="4">
                  <c:v>47725875</c:v>
                </c:pt>
                <c:pt idx="5">
                  <c:v>47588176</c:v>
                </c:pt>
                <c:pt idx="6">
                  <c:v>47905311</c:v>
                </c:pt>
                <c:pt idx="7">
                  <c:v>48172075</c:v>
                </c:pt>
                <c:pt idx="8">
                  <c:v>48680583</c:v>
                </c:pt>
                <c:pt idx="9">
                  <c:v>49419863</c:v>
                </c:pt>
                <c:pt idx="10">
                  <c:v>49470670</c:v>
                </c:pt>
                <c:pt idx="11">
                  <c:v>49724593</c:v>
                </c:pt>
                <c:pt idx="12">
                  <c:v>49980273</c:v>
                </c:pt>
                <c:pt idx="13">
                  <c:v>50544421</c:v>
                </c:pt>
                <c:pt idx="14">
                  <c:v>50420053</c:v>
                </c:pt>
              </c:numCache>
            </c:numRef>
          </c:val>
          <c:extLst>
            <c:ext xmlns:c16="http://schemas.microsoft.com/office/drawing/2014/chart" uri="{C3380CC4-5D6E-409C-BE32-E72D297353CC}">
              <c16:uniqueId val="{00000001-FC54-4036-A353-C5597C2589D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DE-02: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Delaware!$K$6:$K$11</c:f>
                <c:numCache>
                  <c:formatCode>General</c:formatCode>
                  <c:ptCount val="6"/>
                  <c:pt idx="0">
                    <c:v>11412402.474879999</c:v>
                  </c:pt>
                  <c:pt idx="1">
                    <c:v>8525116.8629999999</c:v>
                  </c:pt>
                  <c:pt idx="2">
                    <c:v>4202650.5697799996</c:v>
                  </c:pt>
                  <c:pt idx="3">
                    <c:v>3280921.0580799999</c:v>
                  </c:pt>
                  <c:pt idx="4">
                    <c:v>3142866.7267199997</c:v>
                  </c:pt>
                  <c:pt idx="5">
                    <c:v>3165919.5814399999</c:v>
                  </c:pt>
                </c:numCache>
              </c:numRef>
            </c:plus>
            <c:minus>
              <c:numRef>
                <c:f>Delaware!$K$6:$K$11</c:f>
                <c:numCache>
                  <c:formatCode>General</c:formatCode>
                  <c:ptCount val="6"/>
                  <c:pt idx="0">
                    <c:v>11412402.474879999</c:v>
                  </c:pt>
                  <c:pt idx="1">
                    <c:v>8525116.8629999999</c:v>
                  </c:pt>
                  <c:pt idx="2">
                    <c:v>4202650.5697799996</c:v>
                  </c:pt>
                  <c:pt idx="3">
                    <c:v>3280921.0580799999</c:v>
                  </c:pt>
                  <c:pt idx="4">
                    <c:v>3142866.7267199997</c:v>
                  </c:pt>
                  <c:pt idx="5">
                    <c:v>3165919.5814399999</c:v>
                  </c:pt>
                </c:numCache>
              </c:numRef>
            </c:minus>
            <c:spPr>
              <a:noFill/>
              <a:ln w="9525" cap="flat" cmpd="sng" algn="ctr">
                <a:solidFill>
                  <a:schemeClr val="tx1">
                    <a:lumMod val="65000"/>
                    <a:lumOff val="35000"/>
                  </a:schemeClr>
                </a:solidFill>
                <a:round/>
              </a:ln>
              <a:effectLst/>
            </c:spPr>
          </c:errBars>
          <c:cat>
            <c:numRef>
              <c:f>Delaware!$A$6:$A$11</c:f>
              <c:numCache>
                <c:formatCode>General</c:formatCode>
                <c:ptCount val="6"/>
                <c:pt idx="0">
                  <c:v>2004</c:v>
                </c:pt>
                <c:pt idx="1">
                  <c:v>2005</c:v>
                </c:pt>
                <c:pt idx="2">
                  <c:v>2006</c:v>
                </c:pt>
                <c:pt idx="3">
                  <c:v>2007</c:v>
                </c:pt>
                <c:pt idx="4">
                  <c:v>2008</c:v>
                </c:pt>
                <c:pt idx="5">
                  <c:v>2009</c:v>
                </c:pt>
              </c:numCache>
            </c:numRef>
          </c:cat>
          <c:val>
            <c:numRef>
              <c:f>Delaware!$F$6:$F$11</c:f>
              <c:numCache>
                <c:formatCode>#,##0</c:formatCode>
                <c:ptCount val="6"/>
                <c:pt idx="0">
                  <c:v>31840864</c:v>
                </c:pt>
                <c:pt idx="1">
                  <c:v>35091450</c:v>
                </c:pt>
                <c:pt idx="2">
                  <c:v>31144587</c:v>
                </c:pt>
                <c:pt idx="3">
                  <c:v>29659384</c:v>
                </c:pt>
                <c:pt idx="4">
                  <c:v>29295924</c:v>
                </c:pt>
                <c:pt idx="5">
                  <c:v>28954816</c:v>
                </c:pt>
              </c:numCache>
            </c:numRef>
          </c:val>
          <c:extLst>
            <c:ext xmlns:c16="http://schemas.microsoft.com/office/drawing/2014/chart" uri="{C3380CC4-5D6E-409C-BE32-E72D297353CC}">
              <c16:uniqueId val="{00000001-24AF-46FD-85B0-2120009E770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Delaware!$G$12:$G$26</c:f>
                <c:numCache>
                  <c:formatCode>General</c:formatCode>
                  <c:ptCount val="15"/>
                  <c:pt idx="0">
                    <c:v>3321065.5111199999</c:v>
                  </c:pt>
                  <c:pt idx="1">
                    <c:v>3443319.9262800002</c:v>
                  </c:pt>
                  <c:pt idx="2">
                    <c:v>3595977.5639999998</c:v>
                  </c:pt>
                  <c:pt idx="3">
                    <c:v>3110970.7042999994</c:v>
                  </c:pt>
                  <c:pt idx="4">
                    <c:v>3189033.6376800002</c:v>
                  </c:pt>
                  <c:pt idx="5">
                    <c:v>3199219.15</c:v>
                  </c:pt>
                  <c:pt idx="6">
                    <c:v>3150359.1257600002</c:v>
                  </c:pt>
                  <c:pt idx="7">
                    <c:v>3183244.9113600003</c:v>
                  </c:pt>
                  <c:pt idx="8">
                    <c:v>3208711.1208000006</c:v>
                  </c:pt>
                  <c:pt idx="9">
                    <c:v>3294906.3896000003</c:v>
                  </c:pt>
                  <c:pt idx="10">
                    <c:v>3292719.5368399997</c:v>
                  </c:pt>
                  <c:pt idx="11">
                    <c:v>3229638.1613599998</c:v>
                  </c:pt>
                  <c:pt idx="12">
                    <c:v>3429755.9258600003</c:v>
                  </c:pt>
                  <c:pt idx="13">
                    <c:v>3608546.3662200002</c:v>
                  </c:pt>
                  <c:pt idx="14">
                    <c:v>3620210.8447800004</c:v>
                  </c:pt>
                </c:numCache>
              </c:numRef>
            </c:plus>
            <c:minus>
              <c:numRef>
                <c:f>Delaware!$G$12:$G$26</c:f>
                <c:numCache>
                  <c:formatCode>General</c:formatCode>
                  <c:ptCount val="15"/>
                  <c:pt idx="0">
                    <c:v>3321065.5111199999</c:v>
                  </c:pt>
                  <c:pt idx="1">
                    <c:v>3443319.9262800002</c:v>
                  </c:pt>
                  <c:pt idx="2">
                    <c:v>3595977.5639999998</c:v>
                  </c:pt>
                  <c:pt idx="3">
                    <c:v>3110970.7042999994</c:v>
                  </c:pt>
                  <c:pt idx="4">
                    <c:v>3189033.6376800002</c:v>
                  </c:pt>
                  <c:pt idx="5">
                    <c:v>3199219.15</c:v>
                  </c:pt>
                  <c:pt idx="6">
                    <c:v>3150359.1257600002</c:v>
                  </c:pt>
                  <c:pt idx="7">
                    <c:v>3183244.9113600003</c:v>
                  </c:pt>
                  <c:pt idx="8">
                    <c:v>3208711.1208000006</c:v>
                  </c:pt>
                  <c:pt idx="9">
                    <c:v>3294906.3896000003</c:v>
                  </c:pt>
                  <c:pt idx="10">
                    <c:v>3292719.5368399997</c:v>
                  </c:pt>
                  <c:pt idx="11">
                    <c:v>3229638.1613599998</c:v>
                  </c:pt>
                  <c:pt idx="12">
                    <c:v>3429755.9258600003</c:v>
                  </c:pt>
                  <c:pt idx="13">
                    <c:v>3608546.3662200002</c:v>
                  </c:pt>
                  <c:pt idx="14">
                    <c:v>3620210.8447800004</c:v>
                  </c:pt>
                </c:numCache>
              </c:numRef>
            </c:minus>
            <c:spPr>
              <a:noFill/>
              <a:ln w="9525" cap="flat" cmpd="sng" algn="ctr">
                <a:solidFill>
                  <a:schemeClr val="tx1">
                    <a:lumMod val="65000"/>
                    <a:lumOff val="35000"/>
                  </a:schemeClr>
                </a:solidFill>
                <a:round/>
              </a:ln>
              <a:effectLst/>
            </c:spPr>
          </c:errBars>
          <c:cat>
            <c:numRef>
              <c:f>Delaware!$A$12:$A$26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Delaware!$B$12:$B$26</c:f>
              <c:numCache>
                <c:formatCode>#,##0</c:formatCode>
                <c:ptCount val="15"/>
                <c:pt idx="0">
                  <c:v>34436598</c:v>
                </c:pt>
                <c:pt idx="1">
                  <c:v>34426314</c:v>
                </c:pt>
                <c:pt idx="2">
                  <c:v>35254682</c:v>
                </c:pt>
                <c:pt idx="3">
                  <c:v>37239295</c:v>
                </c:pt>
                <c:pt idx="4">
                  <c:v>37359813</c:v>
                </c:pt>
                <c:pt idx="5">
                  <c:v>37505500</c:v>
                </c:pt>
                <c:pt idx="6">
                  <c:v>37010798</c:v>
                </c:pt>
                <c:pt idx="7">
                  <c:v>37118061</c:v>
                </c:pt>
                <c:pt idx="8">
                  <c:v>37484943</c:v>
                </c:pt>
                <c:pt idx="9">
                  <c:v>37063064</c:v>
                </c:pt>
                <c:pt idx="10">
                  <c:v>36963623</c:v>
                </c:pt>
                <c:pt idx="11">
                  <c:v>37003187</c:v>
                </c:pt>
                <c:pt idx="12">
                  <c:v>37030403</c:v>
                </c:pt>
                <c:pt idx="13">
                  <c:v>37270671</c:v>
                </c:pt>
                <c:pt idx="14">
                  <c:v>37406601</c:v>
                </c:pt>
              </c:numCache>
            </c:numRef>
          </c:val>
          <c:extLst>
            <c:ext xmlns:c16="http://schemas.microsoft.com/office/drawing/2014/chart" uri="{C3380CC4-5D6E-409C-BE32-E72D297353CC}">
              <c16:uniqueId val="{00000001-C0BC-4C26-A283-9BBD2A60D05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DE-07: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Delaware!$K$12:$K$26</c:f>
                <c:numCache>
                  <c:formatCode>General</c:formatCode>
                  <c:ptCount val="15"/>
                  <c:pt idx="0">
                    <c:v>3098911.1191199999</c:v>
                  </c:pt>
                  <c:pt idx="1">
                    <c:v>3195075.24994</c:v>
                  </c:pt>
                  <c:pt idx="2">
                    <c:v>3320732.4936000002</c:v>
                  </c:pt>
                  <c:pt idx="3">
                    <c:v>2971750.48912</c:v>
                  </c:pt>
                  <c:pt idx="4">
                    <c:v>2941262.5659999996</c:v>
                  </c:pt>
                  <c:pt idx="5">
                    <c:v>2946089.9648000002</c:v>
                  </c:pt>
                  <c:pt idx="6">
                    <c:v>2900760.1243200004</c:v>
                  </c:pt>
                  <c:pt idx="7">
                    <c:v>2908224.7247999995</c:v>
                  </c:pt>
                  <c:pt idx="8">
                    <c:v>2936559.0322999996</c:v>
                  </c:pt>
                  <c:pt idx="9">
                    <c:v>3242277.6601599995</c:v>
                  </c:pt>
                  <c:pt idx="10">
                    <c:v>3221280.2001399999</c:v>
                  </c:pt>
                  <c:pt idx="11">
                    <c:v>3160336.99878</c:v>
                  </c:pt>
                  <c:pt idx="12">
                    <c:v>3138753.6144999997</c:v>
                  </c:pt>
                  <c:pt idx="13">
                    <c:v>3327172.0821600002</c:v>
                  </c:pt>
                  <c:pt idx="14">
                    <c:v>3362143.1390399998</c:v>
                  </c:pt>
                </c:numCache>
              </c:numRef>
            </c:plus>
            <c:minus>
              <c:numRef>
                <c:f>Delaware!$K$12:$K$26</c:f>
                <c:numCache>
                  <c:formatCode>General</c:formatCode>
                  <c:ptCount val="15"/>
                  <c:pt idx="0">
                    <c:v>3098911.1191199999</c:v>
                  </c:pt>
                  <c:pt idx="1">
                    <c:v>3195075.24994</c:v>
                  </c:pt>
                  <c:pt idx="2">
                    <c:v>3320732.4936000002</c:v>
                  </c:pt>
                  <c:pt idx="3">
                    <c:v>2971750.48912</c:v>
                  </c:pt>
                  <c:pt idx="4">
                    <c:v>2941262.5659999996</c:v>
                  </c:pt>
                  <c:pt idx="5">
                    <c:v>2946089.9648000002</c:v>
                  </c:pt>
                  <c:pt idx="6">
                    <c:v>2900760.1243200004</c:v>
                  </c:pt>
                  <c:pt idx="7">
                    <c:v>2908224.7247999995</c:v>
                  </c:pt>
                  <c:pt idx="8">
                    <c:v>2936559.0322999996</c:v>
                  </c:pt>
                  <c:pt idx="9">
                    <c:v>3242277.6601599995</c:v>
                  </c:pt>
                  <c:pt idx="10">
                    <c:v>3221280.2001399999</c:v>
                  </c:pt>
                  <c:pt idx="11">
                    <c:v>3160336.99878</c:v>
                  </c:pt>
                  <c:pt idx="12">
                    <c:v>3138753.6144999997</c:v>
                  </c:pt>
                  <c:pt idx="13">
                    <c:v>3327172.0821600002</c:v>
                  </c:pt>
                  <c:pt idx="14">
                    <c:v>3362143.1390399998</c:v>
                  </c:pt>
                </c:numCache>
              </c:numRef>
            </c:minus>
            <c:spPr>
              <a:noFill/>
              <a:ln w="9525" cap="flat" cmpd="sng" algn="ctr">
                <a:solidFill>
                  <a:schemeClr val="tx1">
                    <a:lumMod val="65000"/>
                    <a:lumOff val="35000"/>
                  </a:schemeClr>
                </a:solidFill>
                <a:round/>
              </a:ln>
              <a:effectLst/>
            </c:spPr>
          </c:errBars>
          <c:cat>
            <c:numRef>
              <c:f>Delaware!$A$12:$A$26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Delaware!$F$12:$F$26</c:f>
              <c:numCache>
                <c:formatCode>#,##0</c:formatCode>
                <c:ptCount val="15"/>
                <c:pt idx="0">
                  <c:v>28393908</c:v>
                </c:pt>
                <c:pt idx="1">
                  <c:v>27933863</c:v>
                </c:pt>
                <c:pt idx="2">
                  <c:v>28651704</c:v>
                </c:pt>
                <c:pt idx="3">
                  <c:v>30102821</c:v>
                </c:pt>
                <c:pt idx="4">
                  <c:v>30043540</c:v>
                </c:pt>
                <c:pt idx="5">
                  <c:v>30185348</c:v>
                </c:pt>
                <c:pt idx="6">
                  <c:v>29647998</c:v>
                </c:pt>
                <c:pt idx="7">
                  <c:v>29687880</c:v>
                </c:pt>
                <c:pt idx="8">
                  <c:v>30056899</c:v>
                </c:pt>
                <c:pt idx="9">
                  <c:v>30149504</c:v>
                </c:pt>
                <c:pt idx="10">
                  <c:v>29832193</c:v>
                </c:pt>
                <c:pt idx="11">
                  <c:v>29752749</c:v>
                </c:pt>
                <c:pt idx="12">
                  <c:v>30093515</c:v>
                </c:pt>
                <c:pt idx="13">
                  <c:v>30170222</c:v>
                </c:pt>
                <c:pt idx="14">
                  <c:v>30062081</c:v>
                </c:pt>
              </c:numCache>
            </c:numRef>
          </c:val>
          <c:extLst>
            <c:ext xmlns:c16="http://schemas.microsoft.com/office/drawing/2014/chart" uri="{C3380CC4-5D6E-409C-BE32-E72D297353CC}">
              <c16:uniqueId val="{00000001-BD7F-45E0-8B3B-77935BCCC31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DE-04: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Delaware!$I$9:$I$11</c:f>
                <c:numCache>
                  <c:formatCode>General</c:formatCode>
                  <c:ptCount val="3"/>
                  <c:pt idx="0">
                    <c:v>579693.70837999997</c:v>
                  </c:pt>
                  <c:pt idx="1">
                    <c:v>406660.65692000004</c:v>
                  </c:pt>
                  <c:pt idx="2">
                    <c:v>419672.64981999999</c:v>
                  </c:pt>
                </c:numCache>
              </c:numRef>
            </c:plus>
            <c:minus>
              <c:numRef>
                <c:f>Delaware!$I$9:$I$11</c:f>
                <c:numCache>
                  <c:formatCode>General</c:formatCode>
                  <c:ptCount val="3"/>
                  <c:pt idx="0">
                    <c:v>579693.70837999997</c:v>
                  </c:pt>
                  <c:pt idx="1">
                    <c:v>406660.65692000004</c:v>
                  </c:pt>
                  <c:pt idx="2">
                    <c:v>419672.64981999999</c:v>
                  </c:pt>
                </c:numCache>
              </c:numRef>
            </c:minus>
            <c:spPr>
              <a:noFill/>
              <a:ln w="9525" cap="flat" cmpd="sng" algn="ctr">
                <a:solidFill>
                  <a:schemeClr val="tx1">
                    <a:lumMod val="65000"/>
                    <a:lumOff val="35000"/>
                  </a:schemeClr>
                </a:solidFill>
                <a:round/>
              </a:ln>
              <a:effectLst/>
            </c:spPr>
          </c:errBars>
          <c:cat>
            <c:numRef>
              <c:f>Delaware!$A$9:$A$11</c:f>
              <c:numCache>
                <c:formatCode>General</c:formatCode>
                <c:ptCount val="3"/>
                <c:pt idx="0">
                  <c:v>2007</c:v>
                </c:pt>
                <c:pt idx="1">
                  <c:v>2008</c:v>
                </c:pt>
                <c:pt idx="2">
                  <c:v>2009</c:v>
                </c:pt>
              </c:numCache>
            </c:numRef>
          </c:cat>
          <c:val>
            <c:numRef>
              <c:f>Delaware!$D$9:$D$11</c:f>
              <c:numCache>
                <c:formatCode>#,##0</c:formatCode>
                <c:ptCount val="3"/>
                <c:pt idx="0">
                  <c:v>331963</c:v>
                </c:pt>
                <c:pt idx="1">
                  <c:v>287539</c:v>
                </c:pt>
                <c:pt idx="2">
                  <c:v>285379</c:v>
                </c:pt>
              </c:numCache>
            </c:numRef>
          </c:val>
          <c:extLst>
            <c:ext xmlns:c16="http://schemas.microsoft.com/office/drawing/2014/chart" uri="{C3380CC4-5D6E-409C-BE32-E72D297353CC}">
              <c16:uniqueId val="{00000001-88BC-4934-9407-FDE2A0D08012}"/>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DE-09: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Delaware!$I$12:$I$26</c:f>
                <c:numCache>
                  <c:formatCode>General</c:formatCode>
                  <c:ptCount val="15"/>
                  <c:pt idx="0">
                    <c:v>418241.76065999997</c:v>
                  </c:pt>
                  <c:pt idx="1">
                    <c:v>418241.76065999997</c:v>
                  </c:pt>
                  <c:pt idx="2">
                    <c:v>423449.66201999999</c:v>
                  </c:pt>
                  <c:pt idx="3">
                    <c:v>403813.11040000001</c:v>
                  </c:pt>
                  <c:pt idx="4">
                    <c:v>463638.55210000003</c:v>
                  </c:pt>
                  <c:pt idx="5">
                    <c:v>463638.55210000003</c:v>
                  </c:pt>
                  <c:pt idx="6">
                    <c:v>463638.55210000003</c:v>
                  </c:pt>
                  <c:pt idx="7">
                    <c:v>463638.55210000003</c:v>
                  </c:pt>
                  <c:pt idx="8">
                    <c:v>463638.55210000003</c:v>
                  </c:pt>
                  <c:pt idx="9">
                    <c:v>375960.97408000001</c:v>
                  </c:pt>
                  <c:pt idx="10">
                    <c:v>387171.97080000001</c:v>
                  </c:pt>
                  <c:pt idx="11">
                    <c:v>392999.46048000001</c:v>
                  </c:pt>
                  <c:pt idx="12">
                    <c:v>387519.45187999995</c:v>
                  </c:pt>
                  <c:pt idx="13">
                    <c:v>387519.45187999995</c:v>
                  </c:pt>
                  <c:pt idx="14">
                    <c:v>387519.45187999995</c:v>
                  </c:pt>
                </c:numCache>
              </c:numRef>
            </c:plus>
            <c:minus>
              <c:numRef>
                <c:f>Delaware!$I$12:$I$26</c:f>
                <c:numCache>
                  <c:formatCode>General</c:formatCode>
                  <c:ptCount val="15"/>
                  <c:pt idx="0">
                    <c:v>418241.76065999997</c:v>
                  </c:pt>
                  <c:pt idx="1">
                    <c:v>418241.76065999997</c:v>
                  </c:pt>
                  <c:pt idx="2">
                    <c:v>423449.66201999999</c:v>
                  </c:pt>
                  <c:pt idx="3">
                    <c:v>403813.11040000001</c:v>
                  </c:pt>
                  <c:pt idx="4">
                    <c:v>463638.55210000003</c:v>
                  </c:pt>
                  <c:pt idx="5">
                    <c:v>463638.55210000003</c:v>
                  </c:pt>
                  <c:pt idx="6">
                    <c:v>463638.55210000003</c:v>
                  </c:pt>
                  <c:pt idx="7">
                    <c:v>463638.55210000003</c:v>
                  </c:pt>
                  <c:pt idx="8">
                    <c:v>463638.55210000003</c:v>
                  </c:pt>
                  <c:pt idx="9">
                    <c:v>375960.97408000001</c:v>
                  </c:pt>
                  <c:pt idx="10">
                    <c:v>387171.97080000001</c:v>
                  </c:pt>
                  <c:pt idx="11">
                    <c:v>392999.46048000001</c:v>
                  </c:pt>
                  <c:pt idx="12">
                    <c:v>387519.45187999995</c:v>
                  </c:pt>
                  <c:pt idx="13">
                    <c:v>387519.45187999995</c:v>
                  </c:pt>
                  <c:pt idx="14">
                    <c:v>387519.45187999995</c:v>
                  </c:pt>
                </c:numCache>
              </c:numRef>
            </c:minus>
            <c:spPr>
              <a:noFill/>
              <a:ln w="9525" cap="flat" cmpd="sng" algn="ctr">
                <a:solidFill>
                  <a:schemeClr val="tx1">
                    <a:lumMod val="65000"/>
                    <a:lumOff val="35000"/>
                  </a:schemeClr>
                </a:solidFill>
                <a:round/>
              </a:ln>
              <a:effectLst/>
            </c:spPr>
          </c:errBars>
          <c:cat>
            <c:numRef>
              <c:f>Delaware!$A$12:$A$26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Delaware!$D$12:$D$26</c:f>
              <c:numCache>
                <c:formatCode>#,##0</c:formatCode>
                <c:ptCount val="15"/>
                <c:pt idx="0">
                  <c:v>294981</c:v>
                </c:pt>
                <c:pt idx="1">
                  <c:v>294981</c:v>
                </c:pt>
                <c:pt idx="2">
                  <c:v>298553</c:v>
                </c:pt>
                <c:pt idx="3">
                  <c:v>276070</c:v>
                </c:pt>
                <c:pt idx="4">
                  <c:v>328435</c:v>
                </c:pt>
                <c:pt idx="5">
                  <c:v>328435</c:v>
                </c:pt>
                <c:pt idx="6">
                  <c:v>328435</c:v>
                </c:pt>
                <c:pt idx="7">
                  <c:v>328435</c:v>
                </c:pt>
                <c:pt idx="8">
                  <c:v>328435</c:v>
                </c:pt>
                <c:pt idx="9">
                  <c:v>261928</c:v>
                </c:pt>
                <c:pt idx="10">
                  <c:v>272158</c:v>
                </c:pt>
                <c:pt idx="11">
                  <c:v>278344</c:v>
                </c:pt>
                <c:pt idx="12">
                  <c:v>269294</c:v>
                </c:pt>
                <c:pt idx="13">
                  <c:v>269294</c:v>
                </c:pt>
                <c:pt idx="14">
                  <c:v>269294</c:v>
                </c:pt>
              </c:numCache>
            </c:numRef>
          </c:val>
          <c:extLst>
            <c:ext xmlns:c16="http://schemas.microsoft.com/office/drawing/2014/chart" uri="{C3380CC4-5D6E-409C-BE32-E72D297353CC}">
              <c16:uniqueId val="{00000001-3EB3-450F-B62A-438A3ADF1513}"/>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DE-05: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Delaware!$J$6:$J$11</c:f>
                <c:numCache>
                  <c:formatCode>General</c:formatCode>
                  <c:ptCount val="6"/>
                  <c:pt idx="0">
                    <c:v>3863276.8819199996</c:v>
                  </c:pt>
                  <c:pt idx="1">
                    <c:v>3709304.9800800001</c:v>
                  </c:pt>
                  <c:pt idx="2">
                    <c:v>2909032.3080000002</c:v>
                  </c:pt>
                  <c:pt idx="3">
                    <c:v>2301290.6841599997</c:v>
                  </c:pt>
                  <c:pt idx="4">
                    <c:v>2219524.6658800002</c:v>
                  </c:pt>
                  <c:pt idx="5">
                    <c:v>2146336.44496</c:v>
                  </c:pt>
                </c:numCache>
              </c:numRef>
            </c:plus>
            <c:minus>
              <c:numRef>
                <c:f>Delaware!$J$6:$J$11</c:f>
                <c:numCache>
                  <c:formatCode>General</c:formatCode>
                  <c:ptCount val="6"/>
                  <c:pt idx="0">
                    <c:v>3863276.8819199996</c:v>
                  </c:pt>
                  <c:pt idx="1">
                    <c:v>3709304.9800800001</c:v>
                  </c:pt>
                  <c:pt idx="2">
                    <c:v>2909032.3080000002</c:v>
                  </c:pt>
                  <c:pt idx="3">
                    <c:v>2301290.6841599997</c:v>
                  </c:pt>
                  <c:pt idx="4">
                    <c:v>2219524.6658800002</c:v>
                  </c:pt>
                  <c:pt idx="5">
                    <c:v>2146336.44496</c:v>
                  </c:pt>
                </c:numCache>
              </c:numRef>
            </c:minus>
            <c:spPr>
              <a:noFill/>
              <a:ln w="9525" cap="flat" cmpd="sng" algn="ctr">
                <a:solidFill>
                  <a:schemeClr val="tx1">
                    <a:lumMod val="65000"/>
                    <a:lumOff val="35000"/>
                  </a:schemeClr>
                </a:solidFill>
                <a:round/>
              </a:ln>
              <a:effectLst/>
            </c:spPr>
          </c:errBars>
          <c:cat>
            <c:numRef>
              <c:f>Delaware!$A$6:$A$11</c:f>
              <c:numCache>
                <c:formatCode>General</c:formatCode>
                <c:ptCount val="6"/>
                <c:pt idx="0">
                  <c:v>2004</c:v>
                </c:pt>
                <c:pt idx="1">
                  <c:v>2005</c:v>
                </c:pt>
                <c:pt idx="2">
                  <c:v>2006</c:v>
                </c:pt>
                <c:pt idx="3">
                  <c:v>2007</c:v>
                </c:pt>
                <c:pt idx="4">
                  <c:v>2008</c:v>
                </c:pt>
                <c:pt idx="5">
                  <c:v>2009</c:v>
                </c:pt>
              </c:numCache>
            </c:numRef>
          </c:cat>
          <c:val>
            <c:numRef>
              <c:f>Delaware!$E$6:$E$11</c:f>
              <c:numCache>
                <c:formatCode>#,##0</c:formatCode>
                <c:ptCount val="6"/>
                <c:pt idx="0">
                  <c:v>3163716</c:v>
                </c:pt>
                <c:pt idx="1">
                  <c:v>5261127</c:v>
                </c:pt>
                <c:pt idx="2">
                  <c:v>4350150</c:v>
                </c:pt>
                <c:pt idx="3">
                  <c:v>4589364</c:v>
                </c:pt>
                <c:pt idx="4">
                  <c:v>5340017</c:v>
                </c:pt>
                <c:pt idx="5">
                  <c:v>5656888</c:v>
                </c:pt>
              </c:numCache>
            </c:numRef>
          </c:val>
          <c:extLst>
            <c:ext xmlns:c16="http://schemas.microsoft.com/office/drawing/2014/chart" uri="{C3380CC4-5D6E-409C-BE32-E72D297353CC}">
              <c16:uniqueId val="{00000001-B738-4741-90F5-BDA3A8BDB6C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DE-10: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Delaware!$J$12:$J$26</c:f>
                <c:numCache>
                  <c:formatCode>General</c:formatCode>
                  <c:ptCount val="15"/>
                  <c:pt idx="0">
                    <c:v>2064117.2560799997</c:v>
                  </c:pt>
                  <c:pt idx="1">
                    <c:v>2228734.5210200003</c:v>
                  </c:pt>
                  <c:pt idx="2">
                    <c:v>2184735.4395000003</c:v>
                  </c:pt>
                  <c:pt idx="3">
                    <c:v>2278065.7522400003</c:v>
                  </c:pt>
                  <c:pt idx="4">
                    <c:v>2219477.1055600001</c:v>
                  </c:pt>
                  <c:pt idx="5">
                    <c:v>2211480.0870999997</c:v>
                  </c:pt>
                  <c:pt idx="6">
                    <c:v>2216950.4733999996</c:v>
                  </c:pt>
                  <c:pt idx="7">
                    <c:v>2256082.66928</c:v>
                  </c:pt>
                  <c:pt idx="8">
                    <c:v>2258669.60726</c:v>
                  </c:pt>
                  <c:pt idx="9">
                    <c:v>2395119.6505600004</c:v>
                  </c:pt>
                  <c:pt idx="10">
                    <c:v>2406095.0813800003</c:v>
                  </c:pt>
                  <c:pt idx="11">
                    <c:v>2444973.92392</c:v>
                  </c:pt>
                  <c:pt idx="12">
                    <c:v>2279784.0824000002</c:v>
                  </c:pt>
                  <c:pt idx="13">
                    <c:v>2302782.3505000002</c:v>
                  </c:pt>
                  <c:pt idx="14">
                    <c:v>2403454.2722</c:v>
                  </c:pt>
                </c:numCache>
              </c:numRef>
            </c:plus>
            <c:minus>
              <c:numRef>
                <c:f>Delaware!$J$12:$J$26</c:f>
                <c:numCache>
                  <c:formatCode>General</c:formatCode>
                  <c:ptCount val="15"/>
                  <c:pt idx="0">
                    <c:v>2064117.2560799997</c:v>
                  </c:pt>
                  <c:pt idx="1">
                    <c:v>2228734.5210200003</c:v>
                  </c:pt>
                  <c:pt idx="2">
                    <c:v>2184735.4395000003</c:v>
                  </c:pt>
                  <c:pt idx="3">
                    <c:v>2278065.7522400003</c:v>
                  </c:pt>
                  <c:pt idx="4">
                    <c:v>2219477.1055600001</c:v>
                  </c:pt>
                  <c:pt idx="5">
                    <c:v>2211480.0870999997</c:v>
                  </c:pt>
                  <c:pt idx="6">
                    <c:v>2216950.4733999996</c:v>
                  </c:pt>
                  <c:pt idx="7">
                    <c:v>2256082.66928</c:v>
                  </c:pt>
                  <c:pt idx="8">
                    <c:v>2258669.60726</c:v>
                  </c:pt>
                  <c:pt idx="9">
                    <c:v>2395119.6505600004</c:v>
                  </c:pt>
                  <c:pt idx="10">
                    <c:v>2406095.0813800003</c:v>
                  </c:pt>
                  <c:pt idx="11">
                    <c:v>2444973.92392</c:v>
                  </c:pt>
                  <c:pt idx="12">
                    <c:v>2279784.0824000002</c:v>
                  </c:pt>
                  <c:pt idx="13">
                    <c:v>2302782.3505000002</c:v>
                  </c:pt>
                  <c:pt idx="14">
                    <c:v>2403454.2722</c:v>
                  </c:pt>
                </c:numCache>
              </c:numRef>
            </c:minus>
            <c:spPr>
              <a:noFill/>
              <a:ln w="9525" cap="flat" cmpd="sng" algn="ctr">
                <a:solidFill>
                  <a:schemeClr val="tx1">
                    <a:lumMod val="65000"/>
                    <a:lumOff val="35000"/>
                  </a:schemeClr>
                </a:solidFill>
                <a:round/>
              </a:ln>
              <a:effectLst/>
            </c:spPr>
          </c:errBars>
          <c:cat>
            <c:numRef>
              <c:f>Delaware!$A$12:$A$26</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Delaware!$E$12:$E$26</c:f>
              <c:numCache>
                <c:formatCode>#,##0</c:formatCode>
                <c:ptCount val="15"/>
                <c:pt idx="0">
                  <c:v>5747709</c:v>
                </c:pt>
                <c:pt idx="1">
                  <c:v>6197471</c:v>
                </c:pt>
                <c:pt idx="2">
                  <c:v>6304425</c:v>
                </c:pt>
                <c:pt idx="3">
                  <c:v>6860404</c:v>
                </c:pt>
                <c:pt idx="4">
                  <c:v>6987838</c:v>
                </c:pt>
                <c:pt idx="5">
                  <c:v>6991717</c:v>
                </c:pt>
                <c:pt idx="6">
                  <c:v>7034365</c:v>
                </c:pt>
                <c:pt idx="7">
                  <c:v>7101746</c:v>
                </c:pt>
                <c:pt idx="8">
                  <c:v>7099609</c:v>
                </c:pt>
                <c:pt idx="9">
                  <c:v>6651632</c:v>
                </c:pt>
                <c:pt idx="10">
                  <c:v>6859271</c:v>
                </c:pt>
                <c:pt idx="11">
                  <c:v>6972094</c:v>
                </c:pt>
                <c:pt idx="12">
                  <c:v>6667595</c:v>
                </c:pt>
                <c:pt idx="13">
                  <c:v>6831155</c:v>
                </c:pt>
                <c:pt idx="14">
                  <c:v>7075226</c:v>
                </c:pt>
              </c:numCache>
            </c:numRef>
          </c:val>
          <c:extLst>
            <c:ext xmlns:c16="http://schemas.microsoft.com/office/drawing/2014/chart" uri="{C3380CC4-5D6E-409C-BE32-E72D297353CC}">
              <c16:uniqueId val="{00000001-70F7-4C0D-8F72-5EF09BAEC94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Florida!$G$6:$G$8</c:f>
                <c:numCache>
                  <c:formatCode>General</c:formatCode>
                  <c:ptCount val="3"/>
                  <c:pt idx="0">
                    <c:v>26611713.37836</c:v>
                  </c:pt>
                  <c:pt idx="1">
                    <c:v>21739813.134800002</c:v>
                  </c:pt>
                  <c:pt idx="2">
                    <c:v>21819177.770520002</c:v>
                  </c:pt>
                </c:numCache>
              </c:numRef>
            </c:plus>
            <c:minus>
              <c:numRef>
                <c:f>Florida!$G$6:$G$8</c:f>
                <c:numCache>
                  <c:formatCode>General</c:formatCode>
                  <c:ptCount val="3"/>
                  <c:pt idx="0">
                    <c:v>26611713.37836</c:v>
                  </c:pt>
                  <c:pt idx="1">
                    <c:v>21739813.134800002</c:v>
                  </c:pt>
                  <c:pt idx="2">
                    <c:v>21819177.770520002</c:v>
                  </c:pt>
                </c:numCache>
              </c:numRef>
            </c:minus>
            <c:spPr>
              <a:noFill/>
              <a:ln w="9525" cap="flat" cmpd="sng" algn="ctr">
                <a:solidFill>
                  <a:schemeClr val="tx1">
                    <a:lumMod val="65000"/>
                    <a:lumOff val="35000"/>
                  </a:schemeClr>
                </a:solidFill>
                <a:round/>
              </a:ln>
              <a:effectLst/>
            </c:spPr>
          </c:errBars>
          <c:cat>
            <c:numRef>
              <c:f>Florida!$A$6:$A$8</c:f>
              <c:numCache>
                <c:formatCode>General</c:formatCode>
                <c:ptCount val="3"/>
                <c:pt idx="0">
                  <c:v>2004</c:v>
                </c:pt>
                <c:pt idx="1">
                  <c:v>2007</c:v>
                </c:pt>
                <c:pt idx="2">
                  <c:v>2009</c:v>
                </c:pt>
              </c:numCache>
            </c:numRef>
          </c:cat>
          <c:val>
            <c:numRef>
              <c:f>Florida!$B$6:$B$8</c:f>
              <c:numCache>
                <c:formatCode>#,##0</c:formatCode>
                <c:ptCount val="3"/>
                <c:pt idx="0">
                  <c:v>983433606</c:v>
                </c:pt>
                <c:pt idx="1">
                  <c:v>1010214365</c:v>
                </c:pt>
                <c:pt idx="2">
                  <c:v>1015790399</c:v>
                </c:pt>
              </c:numCache>
            </c:numRef>
          </c:val>
          <c:extLst>
            <c:ext xmlns:c16="http://schemas.microsoft.com/office/drawing/2014/chart" uri="{C3380CC4-5D6E-409C-BE32-E72D297353CC}">
              <c16:uniqueId val="{00000001-42F9-4BF6-93DF-78CF983EFE4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FL-02: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Florida!$K$6:$K$8</c:f>
                <c:numCache>
                  <c:formatCode>General</c:formatCode>
                  <c:ptCount val="3"/>
                  <c:pt idx="0">
                    <c:v>29125705.979879998</c:v>
                  </c:pt>
                  <c:pt idx="1">
                    <c:v>23426533.210080005</c:v>
                  </c:pt>
                  <c:pt idx="2">
                    <c:v>23473407.06256</c:v>
                  </c:pt>
                </c:numCache>
              </c:numRef>
            </c:plus>
            <c:minus>
              <c:numRef>
                <c:f>Florida!$K$6:$K$8</c:f>
                <c:numCache>
                  <c:formatCode>General</c:formatCode>
                  <c:ptCount val="3"/>
                  <c:pt idx="0">
                    <c:v>29125705.979879998</c:v>
                  </c:pt>
                  <c:pt idx="1">
                    <c:v>23426533.210080005</c:v>
                  </c:pt>
                  <c:pt idx="2">
                    <c:v>23473407.06256</c:v>
                  </c:pt>
                </c:numCache>
              </c:numRef>
            </c:minus>
            <c:spPr>
              <a:noFill/>
              <a:ln w="9525" cap="flat" cmpd="sng" algn="ctr">
                <a:solidFill>
                  <a:schemeClr val="tx1">
                    <a:lumMod val="65000"/>
                    <a:lumOff val="35000"/>
                  </a:schemeClr>
                </a:solidFill>
                <a:round/>
              </a:ln>
              <a:effectLst/>
            </c:spPr>
          </c:errBars>
          <c:cat>
            <c:numRef>
              <c:f>Florida!$A$6:$A$8</c:f>
              <c:numCache>
                <c:formatCode>General</c:formatCode>
                <c:ptCount val="3"/>
                <c:pt idx="0">
                  <c:v>2004</c:v>
                </c:pt>
                <c:pt idx="1">
                  <c:v>2007</c:v>
                </c:pt>
                <c:pt idx="2">
                  <c:v>2009</c:v>
                </c:pt>
              </c:numCache>
            </c:numRef>
          </c:cat>
          <c:val>
            <c:numRef>
              <c:f>Florida!$F$6:$F$8</c:f>
              <c:numCache>
                <c:formatCode>#,##0</c:formatCode>
                <c:ptCount val="3"/>
                <c:pt idx="0">
                  <c:v>720220227</c:v>
                </c:pt>
                <c:pt idx="1">
                  <c:v>726629442</c:v>
                </c:pt>
                <c:pt idx="2">
                  <c:v>719601688</c:v>
                </c:pt>
              </c:numCache>
            </c:numRef>
          </c:val>
          <c:extLst>
            <c:ext xmlns:c16="http://schemas.microsoft.com/office/drawing/2014/chart" uri="{C3380CC4-5D6E-409C-BE32-E72D297353CC}">
              <c16:uniqueId val="{00000001-DCB5-4302-98B8-3E5747F01EB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Florida!$G$9:$G$22</c:f>
                <c:numCache>
                  <c:formatCode>General</c:formatCode>
                  <c:ptCount val="14"/>
                  <c:pt idx="0">
                    <c:v>22095481.382100001</c:v>
                  </c:pt>
                  <c:pt idx="1">
                    <c:v>22292033.601599999</c:v>
                  </c:pt>
                  <c:pt idx="2">
                    <c:v>22734975.175960001</c:v>
                  </c:pt>
                  <c:pt idx="3">
                    <c:v>22740569.413440004</c:v>
                  </c:pt>
                  <c:pt idx="4">
                    <c:v>21479151.964159999</c:v>
                  </c:pt>
                  <c:pt idx="5">
                    <c:v>21630519.346219998</c:v>
                  </c:pt>
                  <c:pt idx="6">
                    <c:v>21937188.861760002</c:v>
                  </c:pt>
                  <c:pt idx="7">
                    <c:v>22293462.22092</c:v>
                  </c:pt>
                  <c:pt idx="8">
                    <c:v>22561855.836520001</c:v>
                  </c:pt>
                  <c:pt idx="9">
                    <c:v>22964196.82316</c:v>
                  </c:pt>
                  <c:pt idx="10">
                    <c:v>23206582.357360002</c:v>
                  </c:pt>
                  <c:pt idx="11">
                    <c:v>23359506.560299996</c:v>
                  </c:pt>
                  <c:pt idx="12">
                    <c:v>23533409.831880003</c:v>
                  </c:pt>
                  <c:pt idx="13">
                    <c:v>23819358.691599999</c:v>
                  </c:pt>
                </c:numCache>
              </c:numRef>
            </c:plus>
            <c:minus>
              <c:numRef>
                <c:f>Florida!$G$9:$G$22</c:f>
                <c:numCache>
                  <c:formatCode>General</c:formatCode>
                  <c:ptCount val="14"/>
                  <c:pt idx="0">
                    <c:v>22095481.382100001</c:v>
                  </c:pt>
                  <c:pt idx="1">
                    <c:v>22292033.601599999</c:v>
                  </c:pt>
                  <c:pt idx="2">
                    <c:v>22734975.175960001</c:v>
                  </c:pt>
                  <c:pt idx="3">
                    <c:v>22740569.413440004</c:v>
                  </c:pt>
                  <c:pt idx="4">
                    <c:v>21479151.964159999</c:v>
                  </c:pt>
                  <c:pt idx="5">
                    <c:v>21630519.346219998</c:v>
                  </c:pt>
                  <c:pt idx="6">
                    <c:v>21937188.861760002</c:v>
                  </c:pt>
                  <c:pt idx="7">
                    <c:v>22293462.22092</c:v>
                  </c:pt>
                  <c:pt idx="8">
                    <c:v>22561855.836520001</c:v>
                  </c:pt>
                  <c:pt idx="9">
                    <c:v>22964196.82316</c:v>
                  </c:pt>
                  <c:pt idx="10">
                    <c:v>23206582.357360002</c:v>
                  </c:pt>
                  <c:pt idx="11">
                    <c:v>23359506.560299996</c:v>
                  </c:pt>
                  <c:pt idx="12">
                    <c:v>23533409.831880003</c:v>
                  </c:pt>
                  <c:pt idx="13">
                    <c:v>23819358.691599999</c:v>
                  </c:pt>
                </c:numCache>
              </c:numRef>
            </c:minus>
            <c:spPr>
              <a:noFill/>
              <a:ln w="9525" cap="flat" cmpd="sng" algn="ctr">
                <a:solidFill>
                  <a:schemeClr val="tx1">
                    <a:lumMod val="65000"/>
                    <a:lumOff val="35000"/>
                  </a:schemeClr>
                </a:solidFill>
                <a:round/>
              </a:ln>
              <a:effectLst/>
            </c:spPr>
          </c:errBars>
          <c:cat>
            <c:numRef>
              <c:f>Florida!$A$9:$A$22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Florida!$B$9:$B$22</c:f>
              <c:numCache>
                <c:formatCode>#,##0</c:formatCode>
                <c:ptCount val="14"/>
                <c:pt idx="0">
                  <c:v>1025788365</c:v>
                </c:pt>
                <c:pt idx="1">
                  <c:v>1029179760</c:v>
                </c:pt>
                <c:pt idx="2">
                  <c:v>1031532449</c:v>
                </c:pt>
                <c:pt idx="3">
                  <c:v>1029917093</c:v>
                </c:pt>
                <c:pt idx="4">
                  <c:v>1048786717</c:v>
                </c:pt>
                <c:pt idx="5">
                  <c:v>1046975767</c:v>
                </c:pt>
                <c:pt idx="6">
                  <c:v>1046621606</c:v>
                </c:pt>
                <c:pt idx="7">
                  <c:v>1049598033</c:v>
                </c:pt>
                <c:pt idx="8">
                  <c:v>1046468267</c:v>
                </c:pt>
                <c:pt idx="9">
                  <c:v>1050512206</c:v>
                </c:pt>
                <c:pt idx="10">
                  <c:v>1052930234</c:v>
                </c:pt>
                <c:pt idx="11">
                  <c:v>1053178835</c:v>
                </c:pt>
                <c:pt idx="12">
                  <c:v>1051537526</c:v>
                </c:pt>
                <c:pt idx="13">
                  <c:v>1052091815</c:v>
                </c:pt>
              </c:numCache>
            </c:numRef>
          </c:val>
          <c:extLst>
            <c:ext xmlns:c16="http://schemas.microsoft.com/office/drawing/2014/chart" uri="{C3380CC4-5D6E-409C-BE32-E72D297353CC}">
              <c16:uniqueId val="{00000001-8629-41A4-BE1B-5EBA345AB8AB}"/>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AL-04: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'Alabama '!$I$6:$I$15</c:f>
                <c:numCache>
                  <c:formatCode>General</c:formatCode>
                  <c:ptCount val="10"/>
                  <c:pt idx="0">
                    <c:v>5836357.8715200005</c:v>
                  </c:pt>
                  <c:pt idx="1">
                    <c:v>5611550.7910000002</c:v>
                  </c:pt>
                  <c:pt idx="2">
                    <c:v>5308190.20328</c:v>
                  </c:pt>
                  <c:pt idx="3">
                    <c:v>5272034.9265600005</c:v>
                  </c:pt>
                  <c:pt idx="4">
                    <c:v>5091547.6439999994</c:v>
                  </c:pt>
                  <c:pt idx="5">
                    <c:v>4927379.8131599994</c:v>
                  </c:pt>
                  <c:pt idx="6">
                    <c:v>5022032.8723600004</c:v>
                  </c:pt>
                  <c:pt idx="7">
                    <c:v>5191426.17576</c:v>
                  </c:pt>
                  <c:pt idx="8">
                    <c:v>5371091.473100001</c:v>
                  </c:pt>
                  <c:pt idx="9">
                    <c:v>5425531.8090999993</c:v>
                  </c:pt>
                </c:numCache>
              </c:numRef>
            </c:plus>
            <c:minus>
              <c:numRef>
                <c:f>'Alabama '!$I$6:$I$15</c:f>
                <c:numCache>
                  <c:formatCode>General</c:formatCode>
                  <c:ptCount val="10"/>
                  <c:pt idx="0">
                    <c:v>5836357.8715200005</c:v>
                  </c:pt>
                  <c:pt idx="1">
                    <c:v>5611550.7910000002</c:v>
                  </c:pt>
                  <c:pt idx="2">
                    <c:v>5308190.20328</c:v>
                  </c:pt>
                  <c:pt idx="3">
                    <c:v>5272034.9265600005</c:v>
                  </c:pt>
                  <c:pt idx="4">
                    <c:v>5091547.6439999994</c:v>
                  </c:pt>
                  <c:pt idx="5">
                    <c:v>4927379.8131599994</c:v>
                  </c:pt>
                  <c:pt idx="6">
                    <c:v>5022032.8723600004</c:v>
                  </c:pt>
                  <c:pt idx="7">
                    <c:v>5191426.17576</c:v>
                  </c:pt>
                  <c:pt idx="8">
                    <c:v>5371091.473100001</c:v>
                  </c:pt>
                  <c:pt idx="9">
                    <c:v>5425531.8090999993</c:v>
                  </c:pt>
                </c:numCache>
              </c:numRef>
            </c:minus>
            <c:spPr>
              <a:noFill/>
              <a:ln w="9525" cap="flat" cmpd="sng" algn="ctr">
                <a:solidFill>
                  <a:schemeClr val="tx1">
                    <a:lumMod val="65000"/>
                    <a:lumOff val="35000"/>
                  </a:schemeClr>
                </a:solidFill>
                <a:round/>
              </a:ln>
              <a:effectLst/>
            </c:spPr>
          </c:errBars>
          <c:cat>
            <c:numRef>
              <c:f>'Alabama '!$A$6:$A$15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'Alabama '!$D$6:$D$15</c:f>
              <c:numCache>
                <c:formatCode>#,##0</c:formatCode>
                <c:ptCount val="10"/>
                <c:pt idx="0">
                  <c:v>18371814</c:v>
                </c:pt>
                <c:pt idx="1">
                  <c:v>16962550</c:v>
                </c:pt>
                <c:pt idx="2">
                  <c:v>15727039</c:v>
                </c:pt>
                <c:pt idx="3">
                  <c:v>15668197</c:v>
                </c:pt>
                <c:pt idx="4">
                  <c:v>14572260</c:v>
                </c:pt>
                <c:pt idx="5">
                  <c:v>13628111</c:v>
                </c:pt>
                <c:pt idx="6">
                  <c:v>14346206</c:v>
                </c:pt>
                <c:pt idx="7">
                  <c:v>15214308</c:v>
                </c:pt>
                <c:pt idx="8">
                  <c:v>16043645</c:v>
                </c:pt>
                <c:pt idx="9">
                  <c:v>16146455</c:v>
                </c:pt>
              </c:numCache>
            </c:numRef>
          </c:val>
          <c:extLst>
            <c:ext xmlns:c16="http://schemas.microsoft.com/office/drawing/2014/chart" uri="{C3380CC4-5D6E-409C-BE32-E72D297353CC}">
              <c16:uniqueId val="{00000001-E850-4E0E-95EA-5FDB14615207}"/>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FL-07: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Florida!$K$9:$K$22</c:f>
                <c:numCache>
                  <c:formatCode>General</c:formatCode>
                  <c:ptCount val="14"/>
                  <c:pt idx="0">
                    <c:v>23731332.304499999</c:v>
                  </c:pt>
                  <c:pt idx="1">
                    <c:v>23889106.938960001</c:v>
                  </c:pt>
                  <c:pt idx="2">
                    <c:v>24150926.347680002</c:v>
                  </c:pt>
                  <c:pt idx="3">
                    <c:v>24138266.379319996</c:v>
                  </c:pt>
                  <c:pt idx="4">
                    <c:v>22397311.221039999</c:v>
                  </c:pt>
                  <c:pt idx="5">
                    <c:v>22496312.164759997</c:v>
                  </c:pt>
                  <c:pt idx="6">
                    <c:v>22711844.775520001</c:v>
                  </c:pt>
                  <c:pt idx="7">
                    <c:v>23089750.379280001</c:v>
                  </c:pt>
                  <c:pt idx="8">
                    <c:v>23232889.270860001</c:v>
                  </c:pt>
                  <c:pt idx="9">
                    <c:v>23506264.614799999</c:v>
                  </c:pt>
                  <c:pt idx="10">
                    <c:v>23650762.025279999</c:v>
                  </c:pt>
                  <c:pt idx="11">
                    <c:v>23703811.97436</c:v>
                  </c:pt>
                  <c:pt idx="12">
                    <c:v>23801089.311560001</c:v>
                  </c:pt>
                  <c:pt idx="13">
                    <c:v>23989416.16248</c:v>
                  </c:pt>
                </c:numCache>
              </c:numRef>
            </c:plus>
            <c:minus>
              <c:numRef>
                <c:f>Florida!$K$9:$K$22</c:f>
                <c:numCache>
                  <c:formatCode>General</c:formatCode>
                  <c:ptCount val="14"/>
                  <c:pt idx="0">
                    <c:v>23731332.304499999</c:v>
                  </c:pt>
                  <c:pt idx="1">
                    <c:v>23889106.938960001</c:v>
                  </c:pt>
                  <c:pt idx="2">
                    <c:v>24150926.347680002</c:v>
                  </c:pt>
                  <c:pt idx="3">
                    <c:v>24138266.379319996</c:v>
                  </c:pt>
                  <c:pt idx="4">
                    <c:v>22397311.221039999</c:v>
                  </c:pt>
                  <c:pt idx="5">
                    <c:v>22496312.164759997</c:v>
                  </c:pt>
                  <c:pt idx="6">
                    <c:v>22711844.775520001</c:v>
                  </c:pt>
                  <c:pt idx="7">
                    <c:v>23089750.379280001</c:v>
                  </c:pt>
                  <c:pt idx="8">
                    <c:v>23232889.270860001</c:v>
                  </c:pt>
                  <c:pt idx="9">
                    <c:v>23506264.614799999</c:v>
                  </c:pt>
                  <c:pt idx="10">
                    <c:v>23650762.025279999</c:v>
                  </c:pt>
                  <c:pt idx="11">
                    <c:v>23703811.97436</c:v>
                  </c:pt>
                  <c:pt idx="12">
                    <c:v>23801089.311560001</c:v>
                  </c:pt>
                  <c:pt idx="13">
                    <c:v>23989416.16248</c:v>
                  </c:pt>
                </c:numCache>
              </c:numRef>
            </c:minus>
            <c:spPr>
              <a:noFill/>
              <a:ln w="9525" cap="flat" cmpd="sng" algn="ctr">
                <a:solidFill>
                  <a:schemeClr val="tx1">
                    <a:lumMod val="65000"/>
                    <a:lumOff val="35000"/>
                  </a:schemeClr>
                </a:solidFill>
                <a:round/>
              </a:ln>
              <a:effectLst/>
            </c:spPr>
          </c:errBars>
          <c:cat>
            <c:numRef>
              <c:f>Florida!$A$9:$A$22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Florida!$F$9:$F$22</c:f>
              <c:numCache>
                <c:formatCode>#,##0</c:formatCode>
                <c:ptCount val="14"/>
                <c:pt idx="0">
                  <c:v>720441175</c:v>
                </c:pt>
                <c:pt idx="1">
                  <c:v>722598516</c:v>
                </c:pt>
                <c:pt idx="2">
                  <c:v>722216697</c:v>
                </c:pt>
                <c:pt idx="3">
                  <c:v>717546563</c:v>
                </c:pt>
                <c:pt idx="4">
                  <c:v>728131054</c:v>
                </c:pt>
                <c:pt idx="5">
                  <c:v>724285646</c:v>
                </c:pt>
                <c:pt idx="6">
                  <c:v>720553451</c:v>
                </c:pt>
                <c:pt idx="7">
                  <c:v>720653882</c:v>
                </c:pt>
                <c:pt idx="8">
                  <c:v>715739041</c:v>
                </c:pt>
                <c:pt idx="9">
                  <c:v>717091660</c:v>
                </c:pt>
                <c:pt idx="10">
                  <c:v>716255664</c:v>
                </c:pt>
                <c:pt idx="11">
                  <c:v>714400602</c:v>
                </c:pt>
                <c:pt idx="12">
                  <c:v>709210051</c:v>
                </c:pt>
                <c:pt idx="13">
                  <c:v>708907097</c:v>
                </c:pt>
              </c:numCache>
            </c:numRef>
          </c:val>
          <c:extLst>
            <c:ext xmlns:c16="http://schemas.microsoft.com/office/drawing/2014/chart" uri="{C3380CC4-5D6E-409C-BE32-E72D297353CC}">
              <c16:uniqueId val="{00000001-7060-4C5B-AD39-BF2792E4885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FL-04: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Florida!$I$6:$I$8</c:f>
                <c:numCache>
                  <c:formatCode>General</c:formatCode>
                  <c:ptCount val="3"/>
                  <c:pt idx="0">
                    <c:v>8456022.1506000012</c:v>
                  </c:pt>
                  <c:pt idx="1">
                    <c:v>6706627.3177199997</c:v>
                  </c:pt>
                  <c:pt idx="2">
                    <c:v>6748721.5216800012</c:v>
                  </c:pt>
                </c:numCache>
              </c:numRef>
            </c:plus>
            <c:minus>
              <c:numRef>
                <c:f>Florida!$I$6:$I$8</c:f>
                <c:numCache>
                  <c:formatCode>General</c:formatCode>
                  <c:ptCount val="3"/>
                  <c:pt idx="0">
                    <c:v>8456022.1506000012</c:v>
                  </c:pt>
                  <c:pt idx="1">
                    <c:v>6706627.3177199997</c:v>
                  </c:pt>
                  <c:pt idx="2">
                    <c:v>6748721.5216800012</c:v>
                  </c:pt>
                </c:numCache>
              </c:numRef>
            </c:minus>
            <c:spPr>
              <a:noFill/>
              <a:ln w="9525" cap="flat" cmpd="sng" algn="ctr">
                <a:solidFill>
                  <a:schemeClr val="tx1">
                    <a:lumMod val="65000"/>
                    <a:lumOff val="35000"/>
                  </a:schemeClr>
                </a:solidFill>
                <a:round/>
              </a:ln>
              <a:effectLst/>
            </c:spPr>
          </c:errBars>
          <c:cat>
            <c:numRef>
              <c:f>Florida!$A$6:$A$8</c:f>
              <c:numCache>
                <c:formatCode>General</c:formatCode>
                <c:ptCount val="3"/>
                <c:pt idx="0">
                  <c:v>2004</c:v>
                </c:pt>
                <c:pt idx="1">
                  <c:v>2007</c:v>
                </c:pt>
                <c:pt idx="2">
                  <c:v>2009</c:v>
                </c:pt>
              </c:numCache>
            </c:numRef>
          </c:cat>
          <c:val>
            <c:numRef>
              <c:f>Florida!$D$6:$D$8</c:f>
              <c:numCache>
                <c:formatCode>#,##0</c:formatCode>
                <c:ptCount val="3"/>
                <c:pt idx="0">
                  <c:v>32366310</c:v>
                </c:pt>
                <c:pt idx="1">
                  <c:v>33063633</c:v>
                </c:pt>
                <c:pt idx="2">
                  <c:v>32965619</c:v>
                </c:pt>
              </c:numCache>
            </c:numRef>
          </c:val>
          <c:extLst>
            <c:ext xmlns:c16="http://schemas.microsoft.com/office/drawing/2014/chart" uri="{C3380CC4-5D6E-409C-BE32-E72D297353CC}">
              <c16:uniqueId val="{00000001-F7DC-41B6-85BE-D3EE1FFBF71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FL-09: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Florida!$I$9:$I$22</c:f>
                <c:numCache>
                  <c:formatCode>General</c:formatCode>
                  <c:ptCount val="14"/>
                  <c:pt idx="0">
                    <c:v>6776982.3232000005</c:v>
                  </c:pt>
                  <c:pt idx="1">
                    <c:v>6782639.1941000009</c:v>
                  </c:pt>
                  <c:pt idx="2">
                    <c:v>6825891.0937200002</c:v>
                  </c:pt>
                  <c:pt idx="3">
                    <c:v>6902023.1685599992</c:v>
                  </c:pt>
                  <c:pt idx="4">
                    <c:v>6998743.7540800003</c:v>
                  </c:pt>
                  <c:pt idx="5">
                    <c:v>7034979.1176800001</c:v>
                  </c:pt>
                  <c:pt idx="6">
                    <c:v>7146811.3564799996</c:v>
                  </c:pt>
                  <c:pt idx="7">
                    <c:v>7103849.0073600002</c:v>
                  </c:pt>
                  <c:pt idx="8">
                    <c:v>7003860.2531999992</c:v>
                  </c:pt>
                  <c:pt idx="9">
                    <c:v>7047254.9997000005</c:v>
                  </c:pt>
                  <c:pt idx="10">
                    <c:v>6959801.0087000001</c:v>
                  </c:pt>
                  <c:pt idx="11">
                    <c:v>7007381.4227199992</c:v>
                  </c:pt>
                  <c:pt idx="12">
                    <c:v>6963568.9708800009</c:v>
                  </c:pt>
                  <c:pt idx="13">
                    <c:v>7028451.7398599992</c:v>
                  </c:pt>
                </c:numCache>
              </c:numRef>
            </c:plus>
            <c:minus>
              <c:numRef>
                <c:f>Florida!$I$9:$I$22</c:f>
                <c:numCache>
                  <c:formatCode>General</c:formatCode>
                  <c:ptCount val="14"/>
                  <c:pt idx="0">
                    <c:v>6776982.3232000005</c:v>
                  </c:pt>
                  <c:pt idx="1">
                    <c:v>6782639.1941000009</c:v>
                  </c:pt>
                  <c:pt idx="2">
                    <c:v>6825891.0937200002</c:v>
                  </c:pt>
                  <c:pt idx="3">
                    <c:v>6902023.1685599992</c:v>
                  </c:pt>
                  <c:pt idx="4">
                    <c:v>6998743.7540800003</c:v>
                  </c:pt>
                  <c:pt idx="5">
                    <c:v>7034979.1176800001</c:v>
                  </c:pt>
                  <c:pt idx="6">
                    <c:v>7146811.3564799996</c:v>
                  </c:pt>
                  <c:pt idx="7">
                    <c:v>7103849.0073600002</c:v>
                  </c:pt>
                  <c:pt idx="8">
                    <c:v>7003860.2531999992</c:v>
                  </c:pt>
                  <c:pt idx="9">
                    <c:v>7047254.9997000005</c:v>
                  </c:pt>
                  <c:pt idx="10">
                    <c:v>6959801.0087000001</c:v>
                  </c:pt>
                  <c:pt idx="11">
                    <c:v>7007381.4227199992</c:v>
                  </c:pt>
                  <c:pt idx="12">
                    <c:v>6963568.9708800009</c:v>
                  </c:pt>
                  <c:pt idx="13">
                    <c:v>7028451.7398599992</c:v>
                  </c:pt>
                </c:numCache>
              </c:numRef>
            </c:minus>
            <c:spPr>
              <a:noFill/>
              <a:ln w="9525" cap="flat" cmpd="sng" algn="ctr">
                <a:solidFill>
                  <a:schemeClr val="tx1">
                    <a:lumMod val="65000"/>
                    <a:lumOff val="35000"/>
                  </a:schemeClr>
                </a:solidFill>
                <a:round/>
              </a:ln>
              <a:effectLst/>
            </c:spPr>
          </c:errBars>
          <c:cat>
            <c:numRef>
              <c:f>Florida!$A$9:$A$22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Florida!$D$9:$D$22</c:f>
              <c:numCache>
                <c:formatCode>#,##0</c:formatCode>
                <c:ptCount val="14"/>
                <c:pt idx="0">
                  <c:v>33090734</c:v>
                </c:pt>
                <c:pt idx="1">
                  <c:v>33037697</c:v>
                </c:pt>
                <c:pt idx="2">
                  <c:v>33496374</c:v>
                </c:pt>
                <c:pt idx="3">
                  <c:v>33773846</c:v>
                </c:pt>
                <c:pt idx="4">
                  <c:v>34331128</c:v>
                </c:pt>
                <c:pt idx="5">
                  <c:v>34256813</c:v>
                </c:pt>
                <c:pt idx="6">
                  <c:v>34951151</c:v>
                </c:pt>
                <c:pt idx="7">
                  <c:v>34471317</c:v>
                </c:pt>
                <c:pt idx="8">
                  <c:v>33769818</c:v>
                </c:pt>
                <c:pt idx="9">
                  <c:v>34193377</c:v>
                </c:pt>
                <c:pt idx="10">
                  <c:v>33920465</c:v>
                </c:pt>
                <c:pt idx="11">
                  <c:v>34135724</c:v>
                </c:pt>
                <c:pt idx="12">
                  <c:v>33895877</c:v>
                </c:pt>
                <c:pt idx="13">
                  <c:v>34141901</c:v>
                </c:pt>
              </c:numCache>
            </c:numRef>
          </c:val>
          <c:extLst>
            <c:ext xmlns:c16="http://schemas.microsoft.com/office/drawing/2014/chart" uri="{C3380CC4-5D6E-409C-BE32-E72D297353CC}">
              <c16:uniqueId val="{00000001-C659-495A-8494-C09557CB0DE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FL-05: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Florida!$J$6:$J$8</c:f>
                <c:numCache>
                  <c:formatCode>General</c:formatCode>
                  <c:ptCount val="3"/>
                  <c:pt idx="0">
                    <c:v>21714377.684119996</c:v>
                  </c:pt>
                  <c:pt idx="1">
                    <c:v>17377182.524080001</c:v>
                  </c:pt>
                  <c:pt idx="2">
                    <c:v>17778339.197639998</c:v>
                  </c:pt>
                </c:numCache>
              </c:numRef>
            </c:plus>
            <c:minus>
              <c:numRef>
                <c:f>Florida!$J$6:$J$8</c:f>
                <c:numCache>
                  <c:formatCode>General</c:formatCode>
                  <c:ptCount val="3"/>
                  <c:pt idx="0">
                    <c:v>21714377.684119996</c:v>
                  </c:pt>
                  <c:pt idx="1">
                    <c:v>17377182.524080001</c:v>
                  </c:pt>
                  <c:pt idx="2">
                    <c:v>17778339.197639998</c:v>
                  </c:pt>
                </c:numCache>
              </c:numRef>
            </c:minus>
            <c:spPr>
              <a:noFill/>
              <a:ln w="9525" cap="flat" cmpd="sng" algn="ctr">
                <a:solidFill>
                  <a:schemeClr val="tx1">
                    <a:lumMod val="65000"/>
                    <a:lumOff val="35000"/>
                  </a:schemeClr>
                </a:solidFill>
                <a:round/>
              </a:ln>
              <a:effectLst/>
            </c:spPr>
          </c:errBars>
          <c:cat>
            <c:numRef>
              <c:f>Florida!$A$6:$A$8</c:f>
              <c:numCache>
                <c:formatCode>General</c:formatCode>
                <c:ptCount val="3"/>
                <c:pt idx="0">
                  <c:v>2004</c:v>
                </c:pt>
                <c:pt idx="1">
                  <c:v>2007</c:v>
                </c:pt>
                <c:pt idx="2">
                  <c:v>2009</c:v>
                </c:pt>
              </c:numCache>
            </c:numRef>
          </c:cat>
          <c:val>
            <c:numRef>
              <c:f>Florida!$E$6:$E$8</c:f>
              <c:numCache>
                <c:formatCode>#,##0</c:formatCode>
                <c:ptCount val="3"/>
                <c:pt idx="0">
                  <c:v>164229146</c:v>
                </c:pt>
                <c:pt idx="1">
                  <c:v>179035468</c:v>
                </c:pt>
                <c:pt idx="2">
                  <c:v>188409699</c:v>
                </c:pt>
              </c:numCache>
            </c:numRef>
          </c:val>
          <c:extLst>
            <c:ext xmlns:c16="http://schemas.microsoft.com/office/drawing/2014/chart" uri="{C3380CC4-5D6E-409C-BE32-E72D297353CC}">
              <c16:uniqueId val="{00000001-BF61-4A54-B420-D5591FAA3C9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FL-10: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Florida!$J$9:$J$22</c:f>
                <c:numCache>
                  <c:formatCode>General</c:formatCode>
                  <c:ptCount val="14"/>
                  <c:pt idx="0">
                    <c:v>18065331.920159999</c:v>
                  </c:pt>
                  <c:pt idx="1">
                    <c:v>18096652.4091</c:v>
                  </c:pt>
                  <c:pt idx="2">
                    <c:v>18226745.9934</c:v>
                  </c:pt>
                  <c:pt idx="3">
                    <c:v>18308327.26314</c:v>
                  </c:pt>
                  <c:pt idx="4">
                    <c:v>18715313.550160002</c:v>
                  </c:pt>
                  <c:pt idx="5">
                    <c:v>18815261.372079998</c:v>
                  </c:pt>
                  <c:pt idx="6">
                    <c:v>19008059.241980001</c:v>
                  </c:pt>
                  <c:pt idx="7">
                    <c:v>19074055.575120002</c:v>
                  </c:pt>
                  <c:pt idx="8">
                    <c:v>19222846.410879999</c:v>
                  </c:pt>
                  <c:pt idx="9">
                    <c:v>19281999.099600002</c:v>
                  </c:pt>
                  <c:pt idx="10">
                    <c:v>19469048.353739999</c:v>
                  </c:pt>
                  <c:pt idx="11">
                    <c:v>19557606.3972</c:v>
                  </c:pt>
                  <c:pt idx="12">
                    <c:v>19641138.546399999</c:v>
                  </c:pt>
                  <c:pt idx="13">
                    <c:v>19709866.030159999</c:v>
                  </c:pt>
                </c:numCache>
              </c:numRef>
            </c:plus>
            <c:minus>
              <c:numRef>
                <c:f>Florida!$J$9:$J$22</c:f>
                <c:numCache>
                  <c:formatCode>General</c:formatCode>
                  <c:ptCount val="14"/>
                  <c:pt idx="0">
                    <c:v>18065331.920159999</c:v>
                  </c:pt>
                  <c:pt idx="1">
                    <c:v>18096652.4091</c:v>
                  </c:pt>
                  <c:pt idx="2">
                    <c:v>18226745.9934</c:v>
                  </c:pt>
                  <c:pt idx="3">
                    <c:v>18308327.26314</c:v>
                  </c:pt>
                  <c:pt idx="4">
                    <c:v>18715313.550160002</c:v>
                  </c:pt>
                  <c:pt idx="5">
                    <c:v>18815261.372079998</c:v>
                  </c:pt>
                  <c:pt idx="6">
                    <c:v>19008059.241980001</c:v>
                  </c:pt>
                  <c:pt idx="7">
                    <c:v>19074055.575120002</c:v>
                  </c:pt>
                  <c:pt idx="8">
                    <c:v>19222846.410879999</c:v>
                  </c:pt>
                  <c:pt idx="9">
                    <c:v>19281999.099600002</c:v>
                  </c:pt>
                  <c:pt idx="10">
                    <c:v>19469048.353739999</c:v>
                  </c:pt>
                  <c:pt idx="11">
                    <c:v>19557606.3972</c:v>
                  </c:pt>
                  <c:pt idx="12">
                    <c:v>19641138.546399999</c:v>
                  </c:pt>
                  <c:pt idx="13">
                    <c:v>19709866.030159999</c:v>
                  </c:pt>
                </c:numCache>
              </c:numRef>
            </c:minus>
            <c:spPr>
              <a:noFill/>
              <a:ln w="9525" cap="flat" cmpd="sng" algn="ctr">
                <a:solidFill>
                  <a:schemeClr val="tx1">
                    <a:lumMod val="65000"/>
                    <a:lumOff val="35000"/>
                  </a:schemeClr>
                </a:solidFill>
                <a:round/>
              </a:ln>
              <a:effectLst/>
            </c:spPr>
          </c:errBars>
          <c:cat>
            <c:numRef>
              <c:f>Florida!$A$9:$A$22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Florida!$E$9:$E$22</c:f>
              <c:numCache>
                <c:formatCode>#,##0</c:formatCode>
                <c:ptCount val="14"/>
                <c:pt idx="0">
                  <c:v>196191702</c:v>
                </c:pt>
                <c:pt idx="1">
                  <c:v>197432385</c:v>
                </c:pt>
                <c:pt idx="2">
                  <c:v>199942365</c:v>
                </c:pt>
                <c:pt idx="3">
                  <c:v>201944929</c:v>
                </c:pt>
                <c:pt idx="4">
                  <c:v>208689937</c:v>
                </c:pt>
                <c:pt idx="5">
                  <c:v>209804431</c:v>
                </c:pt>
                <c:pt idx="6">
                  <c:v>212001553</c:v>
                </c:pt>
                <c:pt idx="7">
                  <c:v>214218953</c:v>
                </c:pt>
                <c:pt idx="8">
                  <c:v>216864242</c:v>
                </c:pt>
                <c:pt idx="9">
                  <c:v>218864916</c:v>
                </c:pt>
                <c:pt idx="10">
                  <c:v>222097289</c:v>
                </c:pt>
                <c:pt idx="11">
                  <c:v>223260347</c:v>
                </c:pt>
                <c:pt idx="12">
                  <c:v>226280398</c:v>
                </c:pt>
                <c:pt idx="13">
                  <c:v>226758698</c:v>
                </c:pt>
              </c:numCache>
            </c:numRef>
          </c:val>
          <c:extLst>
            <c:ext xmlns:c16="http://schemas.microsoft.com/office/drawing/2014/chart" uri="{C3380CC4-5D6E-409C-BE32-E72D297353CC}">
              <c16:uniqueId val="{00000001-B91A-488A-A6FC-F989C4078E3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Florida!$H$6:$H$8</c:f>
                <c:numCache>
                  <c:formatCode>General</c:formatCode>
                  <c:ptCount val="3"/>
                  <c:pt idx="0">
                    <c:v>12967845.085840002</c:v>
                  </c:pt>
                  <c:pt idx="1">
                    <c:v>10584190.80532</c:v>
                  </c:pt>
                  <c:pt idx="2">
                    <c:v>10889837.776199998</c:v>
                  </c:pt>
                </c:numCache>
              </c:numRef>
            </c:plus>
            <c:minus>
              <c:numRef>
                <c:f>Florida!$H$6:$H$8</c:f>
                <c:numCache>
                  <c:formatCode>General</c:formatCode>
                  <c:ptCount val="3"/>
                  <c:pt idx="0">
                    <c:v>12967845.085840002</c:v>
                  </c:pt>
                  <c:pt idx="1">
                    <c:v>10584190.80532</c:v>
                  </c:pt>
                  <c:pt idx="2">
                    <c:v>10889837.776199998</c:v>
                  </c:pt>
                </c:numCache>
              </c:numRef>
            </c:minus>
            <c:spPr>
              <a:noFill/>
              <a:ln w="9525" cap="flat" cmpd="sng" algn="ctr">
                <a:solidFill>
                  <a:schemeClr val="tx1">
                    <a:lumMod val="65000"/>
                    <a:lumOff val="35000"/>
                  </a:schemeClr>
                </a:solidFill>
                <a:round/>
              </a:ln>
              <a:effectLst/>
            </c:spPr>
          </c:errBars>
          <c:cat>
            <c:numRef>
              <c:f>Florida!$A$6:$A$8</c:f>
              <c:numCache>
                <c:formatCode>General</c:formatCode>
                <c:ptCount val="3"/>
                <c:pt idx="0">
                  <c:v>2004</c:v>
                </c:pt>
                <c:pt idx="1">
                  <c:v>2007</c:v>
                </c:pt>
                <c:pt idx="2">
                  <c:v>2009</c:v>
                </c:pt>
              </c:numCache>
            </c:numRef>
          </c:cat>
          <c:val>
            <c:numRef>
              <c:f>Florida!$C$6:$C$8</c:f>
              <c:numCache>
                <c:formatCode>#,##0</c:formatCode>
                <c:ptCount val="3"/>
                <c:pt idx="0">
                  <c:v>66617924</c:v>
                </c:pt>
                <c:pt idx="1">
                  <c:v>71485822</c:v>
                </c:pt>
                <c:pt idx="2">
                  <c:v>74813395</c:v>
                </c:pt>
              </c:numCache>
            </c:numRef>
          </c:val>
          <c:extLst>
            <c:ext xmlns:c16="http://schemas.microsoft.com/office/drawing/2014/chart" uri="{C3380CC4-5D6E-409C-BE32-E72D297353CC}">
              <c16:uniqueId val="{0000001A-FF90-448C-96EA-A206B22907F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FL-08: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Florida!$H$9:$H$22</c:f>
                <c:numCache>
                  <c:formatCode>General</c:formatCode>
                  <c:ptCount val="14"/>
                  <c:pt idx="0">
                    <c:v>11044602.2808</c:v>
                  </c:pt>
                  <c:pt idx="1">
                    <c:v>11045251.684319999</c:v>
                  </c:pt>
                  <c:pt idx="2">
                    <c:v>11034035.230459999</c:v>
                  </c:pt>
                  <c:pt idx="3">
                    <c:v>11134433.931299999</c:v>
                  </c:pt>
                  <c:pt idx="4">
                    <c:v>3346051.1738</c:v>
                  </c:pt>
                  <c:pt idx="5">
                    <c:v>3340154.69496</c:v>
                  </c:pt>
                  <c:pt idx="6">
                    <c:v>3352912.8133800006</c:v>
                  </c:pt>
                  <c:pt idx="7">
                    <c:v>3553641.8506800001</c:v>
                  </c:pt>
                  <c:pt idx="8">
                    <c:v>3629912.9231199999</c:v>
                  </c:pt>
                  <c:pt idx="9">
                    <c:v>3651660.7308799992</c:v>
                  </c:pt>
                  <c:pt idx="10">
                    <c:v>3669885.0825</c:v>
                  </c:pt>
                  <c:pt idx="11">
                    <c:v>3767994.0543</c:v>
                  </c:pt>
                  <c:pt idx="12">
                    <c:v>3833174.9920000006</c:v>
                  </c:pt>
                  <c:pt idx="13">
                    <c:v>3896975.8284799997</c:v>
                  </c:pt>
                </c:numCache>
              </c:numRef>
            </c:plus>
            <c:minus>
              <c:numRef>
                <c:f>Florida!$H$9:$H$22</c:f>
                <c:numCache>
                  <c:formatCode>General</c:formatCode>
                  <c:ptCount val="14"/>
                  <c:pt idx="0">
                    <c:v>11044602.2808</c:v>
                  </c:pt>
                  <c:pt idx="1">
                    <c:v>11045251.684319999</c:v>
                  </c:pt>
                  <c:pt idx="2">
                    <c:v>11034035.230459999</c:v>
                  </c:pt>
                  <c:pt idx="3">
                    <c:v>11134433.931299999</c:v>
                  </c:pt>
                  <c:pt idx="4">
                    <c:v>3346051.1738</c:v>
                  </c:pt>
                  <c:pt idx="5">
                    <c:v>3340154.69496</c:v>
                  </c:pt>
                  <c:pt idx="6">
                    <c:v>3352912.8133800006</c:v>
                  </c:pt>
                  <c:pt idx="7">
                    <c:v>3553641.8506800001</c:v>
                  </c:pt>
                  <c:pt idx="8">
                    <c:v>3629912.9231199999</c:v>
                  </c:pt>
                  <c:pt idx="9">
                    <c:v>3651660.7308799992</c:v>
                  </c:pt>
                  <c:pt idx="10">
                    <c:v>3669885.0825</c:v>
                  </c:pt>
                  <c:pt idx="11">
                    <c:v>3767994.0543</c:v>
                  </c:pt>
                  <c:pt idx="12">
                    <c:v>3833174.9920000006</c:v>
                  </c:pt>
                  <c:pt idx="13">
                    <c:v>3896975.8284799997</c:v>
                  </c:pt>
                </c:numCache>
              </c:numRef>
            </c:minus>
            <c:spPr>
              <a:noFill/>
              <a:ln w="9525" cap="flat" cmpd="sng" algn="ctr">
                <a:solidFill>
                  <a:schemeClr val="tx1">
                    <a:lumMod val="65000"/>
                    <a:lumOff val="35000"/>
                  </a:schemeClr>
                </a:solidFill>
                <a:round/>
              </a:ln>
              <a:effectLst/>
            </c:spPr>
          </c:errBars>
          <c:cat>
            <c:numRef>
              <c:f>Florida!$A$9:$A$22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Florida!$C$9:$C$22</c:f>
              <c:numCache>
                <c:formatCode>#,##0</c:formatCode>
                <c:ptCount val="14"/>
                <c:pt idx="0">
                  <c:v>76064754</c:v>
                </c:pt>
                <c:pt idx="1">
                  <c:v>76111161</c:v>
                </c:pt>
                <c:pt idx="2">
                  <c:v>75877013</c:v>
                </c:pt>
                <c:pt idx="3">
                  <c:v>76651755</c:v>
                </c:pt>
                <c:pt idx="4">
                  <c:v>77634598</c:v>
                </c:pt>
                <c:pt idx="5">
                  <c:v>78628877</c:v>
                </c:pt>
                <c:pt idx="6">
                  <c:v>79115451</c:v>
                </c:pt>
                <c:pt idx="7">
                  <c:v>80253881</c:v>
                </c:pt>
                <c:pt idx="8">
                  <c:v>80095166</c:v>
                </c:pt>
                <c:pt idx="9">
                  <c:v>80362252</c:v>
                </c:pt>
                <c:pt idx="10">
                  <c:v>80656815</c:v>
                </c:pt>
                <c:pt idx="11">
                  <c:v>81382161</c:v>
                </c:pt>
                <c:pt idx="12">
                  <c:v>82151200</c:v>
                </c:pt>
                <c:pt idx="13">
                  <c:v>82284118</c:v>
                </c:pt>
              </c:numCache>
            </c:numRef>
          </c:val>
          <c:extLst>
            <c:ext xmlns:c16="http://schemas.microsoft.com/office/drawing/2014/chart" uri="{C3380CC4-5D6E-409C-BE32-E72D297353CC}">
              <c16:uniqueId val="{00000001-31EA-454D-8526-8C17A3138EE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GA-01: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Georgia!$G$6:$G$15</c:f>
                <c:numCache>
                  <c:formatCode>General</c:formatCode>
                  <c:ptCount val="10"/>
                  <c:pt idx="0">
                    <c:v>22334927.218800001</c:v>
                  </c:pt>
                  <c:pt idx="1">
                    <c:v>21928921.408800002</c:v>
                  </c:pt>
                  <c:pt idx="2">
                    <c:v>21764410.137960002</c:v>
                  </c:pt>
                  <c:pt idx="3">
                    <c:v>21341476.161739998</c:v>
                  </c:pt>
                  <c:pt idx="4">
                    <c:v>21341633.52744</c:v>
                  </c:pt>
                  <c:pt idx="5">
                    <c:v>21426681.979759999</c:v>
                  </c:pt>
                  <c:pt idx="6">
                    <c:v>21436543.440479998</c:v>
                  </c:pt>
                  <c:pt idx="7">
                    <c:v>21692223.960679997</c:v>
                  </c:pt>
                  <c:pt idx="8">
                    <c:v>21978155.111919999</c:v>
                  </c:pt>
                  <c:pt idx="9">
                    <c:v>22227729.261659998</c:v>
                  </c:pt>
                </c:numCache>
              </c:numRef>
            </c:plus>
            <c:minus>
              <c:numRef>
                <c:f>Georgia!$G$6:$G$154</c:f>
                <c:numCache>
                  <c:formatCode>General</c:formatCode>
                  <c:ptCount val="149"/>
                  <c:pt idx="0">
                    <c:v>22334927.218800001</c:v>
                  </c:pt>
                  <c:pt idx="1">
                    <c:v>21928921.408800002</c:v>
                  </c:pt>
                  <c:pt idx="2">
                    <c:v>21764410.137960002</c:v>
                  </c:pt>
                  <c:pt idx="3">
                    <c:v>21341476.161739998</c:v>
                  </c:pt>
                  <c:pt idx="4">
                    <c:v>21341633.52744</c:v>
                  </c:pt>
                  <c:pt idx="5">
                    <c:v>21426681.979759999</c:v>
                  </c:pt>
                  <c:pt idx="6">
                    <c:v>21436543.440479998</c:v>
                  </c:pt>
                  <c:pt idx="7">
                    <c:v>21692223.960679997</c:v>
                  </c:pt>
                  <c:pt idx="8">
                    <c:v>21978155.111919999</c:v>
                  </c:pt>
                  <c:pt idx="9">
                    <c:v>22227729.261659998</c:v>
                  </c:pt>
                  <c:pt idx="10">
                    <c:v>22500775.82406</c:v>
                  </c:pt>
                  <c:pt idx="11">
                    <c:v>22897409.595700003</c:v>
                  </c:pt>
                  <c:pt idx="12">
                    <c:v>23016845.881200001</c:v>
                  </c:pt>
                  <c:pt idx="13">
                    <c:v>23179014.564160001</c:v>
                  </c:pt>
                  <c:pt idx="14">
                    <c:v>19682093.42176</c:v>
                  </c:pt>
                  <c:pt idx="15">
                    <c:v>19875996.209519997</c:v>
                  </c:pt>
                  <c:pt idx="16">
                    <c:v>20306287.537599999</c:v>
                  </c:pt>
                  <c:pt idx="17">
                    <c:v>20749543.728640001</c:v>
                  </c:pt>
                  <c:pt idx="18">
                    <c:v>21241001.161279999</c:v>
                  </c:pt>
                  <c:pt idx="19">
                    <c:v>21717531.481620003</c:v>
                  </c:pt>
                  <c:pt idx="20">
                    <c:v>22068395.733600002</c:v>
                  </c:pt>
                  <c:pt idx="21">
                    <c:v>22530029.315200001</c:v>
                  </c:pt>
                  <c:pt idx="22">
                    <c:v>23151251.007519998</c:v>
                  </c:pt>
                  <c:pt idx="23">
                    <c:v>23541683.333280001</c:v>
                  </c:pt>
                  <c:pt idx="60">
                    <c:v>0</c:v>
                  </c:pt>
                  <c:pt idx="61">
                    <c:v>0</c:v>
                  </c:pt>
                  <c:pt idx="62">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93">
                    <c:v>0</c:v>
                  </c:pt>
                  <c:pt idx="94">
                    <c:v>0</c:v>
                  </c:pt>
                  <c:pt idx="95">
                    <c:v>87701275</c:v>
                  </c:pt>
                  <c:pt idx="96">
                    <c:v>87942984</c:v>
                  </c:pt>
                  <c:pt idx="97">
                    <c:v>88910705</c:v>
                  </c:pt>
                  <c:pt idx="98">
                    <c:v>88850400</c:v>
                  </c:pt>
                  <c:pt idx="99">
                    <c:v>90159630</c:v>
                  </c:pt>
                  <c:pt idx="100">
                    <c:v>91442981</c:v>
                  </c:pt>
                  <c:pt idx="101">
                    <c:v>92543158</c:v>
                  </c:pt>
                  <c:pt idx="102">
                    <c:v>93553881</c:v>
                  </c:pt>
                  <c:pt idx="103">
                    <c:v>94878720</c:v>
                  </c:pt>
                  <c:pt idx="104">
                    <c:v>95736973</c:v>
                  </c:pt>
                  <c:pt idx="105">
                    <c:v>96728598</c:v>
                  </c:pt>
                  <c:pt idx="106">
                    <c:v>97785221</c:v>
                  </c:pt>
                  <c:pt idx="107">
                    <c:v>99123786</c:v>
                  </c:pt>
                  <c:pt idx="108">
                    <c:v>100675899</c:v>
                  </c:pt>
                  <c:pt idx="109">
                    <c:v>101725079</c:v>
                  </c:pt>
                  <c:pt idx="110">
                    <c:v>102677717</c:v>
                  </c:pt>
                  <c:pt idx="111">
                    <c:v>103826242</c:v>
                  </c:pt>
                  <c:pt idx="112">
                    <c:v>105739705</c:v>
                  </c:pt>
                  <c:pt idx="113">
                    <c:v>107627860</c:v>
                  </c:pt>
                  <c:pt idx="114">
                    <c:v>109021208</c:v>
                  </c:pt>
                  <c:pt idx="115">
                    <c:v>110374498</c:v>
                  </c:pt>
                  <c:pt idx="116">
                    <c:v>111520577</c:v>
                  </c:pt>
                  <c:pt idx="117">
                    <c:v>113210433</c:v>
                  </c:pt>
                  <c:pt idx="118">
                    <c:v>113629135</c:v>
                  </c:pt>
                </c:numCache>
              </c:numRef>
            </c:minus>
            <c:spPr>
              <a:noFill/>
              <a:ln w="9525" cap="flat" cmpd="sng" algn="ctr">
                <a:solidFill>
                  <a:schemeClr val="tx1">
                    <a:lumMod val="65000"/>
                    <a:lumOff val="35000"/>
                  </a:schemeClr>
                </a:solidFill>
                <a:round/>
              </a:ln>
              <a:effectLst/>
            </c:spPr>
          </c:errBars>
          <c:cat>
            <c:numRef>
              <c:f>Georgia!$A$6:$A$15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Georgia!$B$6:$B$15</c:f>
              <c:numCache>
                <c:formatCode>#,##0</c:formatCode>
                <c:ptCount val="10"/>
                <c:pt idx="0">
                  <c:v>1519382804</c:v>
                </c:pt>
                <c:pt idx="1">
                  <c:v>1520729640</c:v>
                </c:pt>
                <c:pt idx="2">
                  <c:v>1524118357</c:v>
                </c:pt>
                <c:pt idx="3">
                  <c:v>1517885929</c:v>
                </c:pt>
                <c:pt idx="4">
                  <c:v>1526583228</c:v>
                </c:pt>
                <c:pt idx="5">
                  <c:v>1534862606</c:v>
                </c:pt>
                <c:pt idx="6">
                  <c:v>1539981569</c:v>
                </c:pt>
                <c:pt idx="7">
                  <c:v>1547234234</c:v>
                </c:pt>
                <c:pt idx="8">
                  <c:v>1556526566</c:v>
                </c:pt>
                <c:pt idx="9">
                  <c:v>1563131453</c:v>
                </c:pt>
              </c:numCache>
            </c:numRef>
          </c:val>
          <c:extLst>
            <c:ext xmlns:c16="http://schemas.microsoft.com/office/drawing/2014/chart" uri="{C3380CC4-5D6E-409C-BE32-E72D297353CC}">
              <c16:uniqueId val="{00000001-15B7-4A1E-94E7-819A0CA1757D}"/>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GA-02: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Georgia!$K$6:$K$15</c:f>
                <c:numCache>
                  <c:formatCode>General</c:formatCode>
                  <c:ptCount val="10"/>
                  <c:pt idx="0">
                    <c:v>24336941.845240001</c:v>
                  </c:pt>
                  <c:pt idx="1">
                    <c:v>24011142.418400001</c:v>
                  </c:pt>
                  <c:pt idx="2">
                    <c:v>23888837.03052</c:v>
                  </c:pt>
                  <c:pt idx="3">
                    <c:v>23477609.075999998</c:v>
                  </c:pt>
                  <c:pt idx="4">
                    <c:v>23540471.930999998</c:v>
                  </c:pt>
                  <c:pt idx="5">
                    <c:v>23659217.93928</c:v>
                  </c:pt>
                  <c:pt idx="6">
                    <c:v>23656671.602280002</c:v>
                  </c:pt>
                  <c:pt idx="7">
                    <c:v>24016082.15196</c:v>
                  </c:pt>
                  <c:pt idx="8">
                    <c:v>24280476.157439999</c:v>
                  </c:pt>
                  <c:pt idx="9">
                    <c:v>24534359.821999997</c:v>
                  </c:pt>
                </c:numCache>
              </c:numRef>
            </c:plus>
            <c:minus>
              <c:numRef>
                <c:f>Georgia!$K$6:$K$15</c:f>
                <c:numCache>
                  <c:formatCode>General</c:formatCode>
                  <c:ptCount val="10"/>
                  <c:pt idx="0">
                    <c:v>24336941.845240001</c:v>
                  </c:pt>
                  <c:pt idx="1">
                    <c:v>24011142.418400001</c:v>
                  </c:pt>
                  <c:pt idx="2">
                    <c:v>23888837.03052</c:v>
                  </c:pt>
                  <c:pt idx="3">
                    <c:v>23477609.075999998</c:v>
                  </c:pt>
                  <c:pt idx="4">
                    <c:v>23540471.930999998</c:v>
                  </c:pt>
                  <c:pt idx="5">
                    <c:v>23659217.93928</c:v>
                  </c:pt>
                  <c:pt idx="6">
                    <c:v>23656671.602280002</c:v>
                  </c:pt>
                  <c:pt idx="7">
                    <c:v>24016082.15196</c:v>
                  </c:pt>
                  <c:pt idx="8">
                    <c:v>24280476.157439999</c:v>
                  </c:pt>
                  <c:pt idx="9">
                    <c:v>24534359.821999997</c:v>
                  </c:pt>
                </c:numCache>
              </c:numRef>
            </c:minus>
            <c:spPr>
              <a:noFill/>
              <a:ln w="9525" cap="flat" cmpd="sng" algn="ctr">
                <a:solidFill>
                  <a:schemeClr val="tx1">
                    <a:lumMod val="65000"/>
                    <a:lumOff val="35000"/>
                  </a:schemeClr>
                </a:solidFill>
                <a:round/>
              </a:ln>
              <a:effectLst/>
            </c:spPr>
          </c:errBars>
          <c:cat>
            <c:numRef>
              <c:f>Georgia!$A$6:$A$15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Georgia!$F$6:$F$15</c:f>
              <c:numCache>
                <c:formatCode>#,##0</c:formatCode>
                <c:ptCount val="10"/>
                <c:pt idx="0">
                  <c:v>1385930629</c:v>
                </c:pt>
                <c:pt idx="1">
                  <c:v>1386324620</c:v>
                </c:pt>
                <c:pt idx="2">
                  <c:v>1387272766</c:v>
                </c:pt>
                <c:pt idx="3">
                  <c:v>1381035828</c:v>
                </c:pt>
                <c:pt idx="4">
                  <c:v>1384733643</c:v>
                </c:pt>
                <c:pt idx="5">
                  <c:v>1388451757</c:v>
                </c:pt>
                <c:pt idx="6">
                  <c:v>1393207986</c:v>
                </c:pt>
                <c:pt idx="7">
                  <c:v>1397909322</c:v>
                </c:pt>
                <c:pt idx="8">
                  <c:v>1405120148</c:v>
                </c:pt>
                <c:pt idx="9">
                  <c:v>1413269575</c:v>
                </c:pt>
              </c:numCache>
            </c:numRef>
          </c:val>
          <c:extLst>
            <c:ext xmlns:c16="http://schemas.microsoft.com/office/drawing/2014/chart" uri="{C3380CC4-5D6E-409C-BE32-E72D297353CC}">
              <c16:uniqueId val="{00000001-A35E-4FAB-973B-30C98AF568DC}"/>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GA-06: </a:t>
            </a:r>
            <a:r>
              <a:rPr lang="en-US" b="1" baseline="0"/>
              <a:t>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Georgia!$G$16:$G$29</c:f>
                <c:numCache>
                  <c:formatCode>General</c:formatCode>
                  <c:ptCount val="14"/>
                  <c:pt idx="0">
                    <c:v>22500775.82406</c:v>
                  </c:pt>
                  <c:pt idx="1">
                    <c:v>22897409.595700003</c:v>
                  </c:pt>
                  <c:pt idx="2">
                    <c:v>23016845.881200001</c:v>
                  </c:pt>
                  <c:pt idx="3">
                    <c:v>23179014.564160001</c:v>
                  </c:pt>
                  <c:pt idx="4">
                    <c:v>19682093.42176</c:v>
                  </c:pt>
                  <c:pt idx="5">
                    <c:v>19875996.209519997</c:v>
                  </c:pt>
                  <c:pt idx="6">
                    <c:v>20306287.537599999</c:v>
                  </c:pt>
                  <c:pt idx="7">
                    <c:v>20749543.728640001</c:v>
                  </c:pt>
                  <c:pt idx="8">
                    <c:v>21241001.161279999</c:v>
                  </c:pt>
                  <c:pt idx="9">
                    <c:v>21717531.481620003</c:v>
                  </c:pt>
                  <c:pt idx="10">
                    <c:v>22068395.733600002</c:v>
                  </c:pt>
                  <c:pt idx="11">
                    <c:v>22530029.315200001</c:v>
                  </c:pt>
                  <c:pt idx="12">
                    <c:v>23151251.007519998</c:v>
                  </c:pt>
                  <c:pt idx="13">
                    <c:v>23541683.333280001</c:v>
                  </c:pt>
                </c:numCache>
              </c:numRef>
            </c:plus>
            <c:minus>
              <c:numRef>
                <c:f>Georgia!$G$16:$G$29</c:f>
                <c:numCache>
                  <c:formatCode>General</c:formatCode>
                  <c:ptCount val="14"/>
                  <c:pt idx="0">
                    <c:v>22500775.82406</c:v>
                  </c:pt>
                  <c:pt idx="1">
                    <c:v>22897409.595700003</c:v>
                  </c:pt>
                  <c:pt idx="2">
                    <c:v>23016845.881200001</c:v>
                  </c:pt>
                  <c:pt idx="3">
                    <c:v>23179014.564160001</c:v>
                  </c:pt>
                  <c:pt idx="4">
                    <c:v>19682093.42176</c:v>
                  </c:pt>
                  <c:pt idx="5">
                    <c:v>19875996.209519997</c:v>
                  </c:pt>
                  <c:pt idx="6">
                    <c:v>20306287.537599999</c:v>
                  </c:pt>
                  <c:pt idx="7">
                    <c:v>20749543.728640001</c:v>
                  </c:pt>
                  <c:pt idx="8">
                    <c:v>21241001.161279999</c:v>
                  </c:pt>
                  <c:pt idx="9">
                    <c:v>21717531.481620003</c:v>
                  </c:pt>
                  <c:pt idx="10">
                    <c:v>22068395.733600002</c:v>
                  </c:pt>
                  <c:pt idx="11">
                    <c:v>22530029.315200001</c:v>
                  </c:pt>
                  <c:pt idx="12">
                    <c:v>23151251.007519998</c:v>
                  </c:pt>
                  <c:pt idx="13">
                    <c:v>23541683.333280001</c:v>
                  </c:pt>
                </c:numCache>
              </c:numRef>
            </c:minus>
            <c:spPr>
              <a:noFill/>
              <a:ln w="9525" cap="flat" cmpd="sng" algn="ctr">
                <a:solidFill>
                  <a:schemeClr val="tx1">
                    <a:lumMod val="65000"/>
                    <a:lumOff val="35000"/>
                  </a:schemeClr>
                </a:solidFill>
                <a:round/>
              </a:ln>
              <a:effectLst/>
            </c:spPr>
          </c:errBars>
          <c:cat>
            <c:numRef>
              <c:f>Georgia!$A$16:$A$29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Georgia!$B$16:$B$29</c:f>
              <c:numCache>
                <c:formatCode>#,##0</c:formatCode>
                <c:ptCount val="14"/>
                <c:pt idx="0">
                  <c:v>1569091759</c:v>
                </c:pt>
                <c:pt idx="1">
                  <c:v>1574787455</c:v>
                </c:pt>
                <c:pt idx="2">
                  <c:v>1583001780</c:v>
                </c:pt>
                <c:pt idx="3">
                  <c:v>1591965286</c:v>
                </c:pt>
                <c:pt idx="4">
                  <c:v>1597572518</c:v>
                </c:pt>
                <c:pt idx="5">
                  <c:v>1600321756</c:v>
                </c:pt>
                <c:pt idx="6">
                  <c:v>1606510090</c:v>
                </c:pt>
                <c:pt idx="7">
                  <c:v>1618529152</c:v>
                </c:pt>
                <c:pt idx="8">
                  <c:v>1628911132</c:v>
                </c:pt>
                <c:pt idx="9">
                  <c:v>1637822887</c:v>
                </c:pt>
                <c:pt idx="10">
                  <c:v>1646895204</c:v>
                </c:pt>
                <c:pt idx="11">
                  <c:v>1651761680</c:v>
                </c:pt>
                <c:pt idx="12">
                  <c:v>1660778408</c:v>
                </c:pt>
                <c:pt idx="13">
                  <c:v>1662548258</c:v>
                </c:pt>
              </c:numCache>
            </c:numRef>
          </c:val>
          <c:extLst>
            <c:ext xmlns:c16="http://schemas.microsoft.com/office/drawing/2014/chart" uri="{C3380CC4-5D6E-409C-BE32-E72D297353CC}">
              <c16:uniqueId val="{00000001-5A93-4BC4-9602-696E4D56BD6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AL-09: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'Alabama '!$I$16:$I$30</c:f>
                <c:numCache>
                  <c:formatCode>General</c:formatCode>
                  <c:ptCount val="15"/>
                  <c:pt idx="0">
                    <c:v>5451884.3619599994</c:v>
                  </c:pt>
                  <c:pt idx="1">
                    <c:v>5437170.2517000008</c:v>
                  </c:pt>
                  <c:pt idx="2">
                    <c:v>5435331.8942400003</c:v>
                  </c:pt>
                  <c:pt idx="3">
                    <c:v>5297530.4731999999</c:v>
                  </c:pt>
                  <c:pt idx="4">
                    <c:v>5402108.18322</c:v>
                  </c:pt>
                  <c:pt idx="5">
                    <c:v>5435958.0521599995</c:v>
                  </c:pt>
                  <c:pt idx="6">
                    <c:v>5586189.567640001</c:v>
                  </c:pt>
                  <c:pt idx="7">
                    <c:v>5676628.9888000004</c:v>
                  </c:pt>
                  <c:pt idx="8">
                    <c:v>5718647.3053600006</c:v>
                  </c:pt>
                  <c:pt idx="9">
                    <c:v>5851513.3678399995</c:v>
                  </c:pt>
                  <c:pt idx="10">
                    <c:v>5868726.746580001</c:v>
                  </c:pt>
                  <c:pt idx="11">
                    <c:v>6161313.0959999999</c:v>
                  </c:pt>
                  <c:pt idx="12">
                    <c:v>6218233.9744000006</c:v>
                  </c:pt>
                  <c:pt idx="13">
                    <c:v>6236773.7439999999</c:v>
                  </c:pt>
                  <c:pt idx="14">
                    <c:v>6185528.5394000001</c:v>
                  </c:pt>
                </c:numCache>
              </c:numRef>
            </c:plus>
            <c:minus>
              <c:numRef>
                <c:f>'Alabama '!$I$16:$I$30</c:f>
                <c:numCache>
                  <c:formatCode>General</c:formatCode>
                  <c:ptCount val="15"/>
                  <c:pt idx="0">
                    <c:v>5451884.3619599994</c:v>
                  </c:pt>
                  <c:pt idx="1">
                    <c:v>5437170.2517000008</c:v>
                  </c:pt>
                  <c:pt idx="2">
                    <c:v>5435331.8942400003</c:v>
                  </c:pt>
                  <c:pt idx="3">
                    <c:v>5297530.4731999999</c:v>
                  </c:pt>
                  <c:pt idx="4">
                    <c:v>5402108.18322</c:v>
                  </c:pt>
                  <c:pt idx="5">
                    <c:v>5435958.0521599995</c:v>
                  </c:pt>
                  <c:pt idx="6">
                    <c:v>5586189.567640001</c:v>
                  </c:pt>
                  <c:pt idx="7">
                    <c:v>5676628.9888000004</c:v>
                  </c:pt>
                  <c:pt idx="8">
                    <c:v>5718647.3053600006</c:v>
                  </c:pt>
                  <c:pt idx="9">
                    <c:v>5851513.3678399995</c:v>
                  </c:pt>
                  <c:pt idx="10">
                    <c:v>5868726.746580001</c:v>
                  </c:pt>
                  <c:pt idx="11">
                    <c:v>6161313.0959999999</c:v>
                  </c:pt>
                  <c:pt idx="12">
                    <c:v>6218233.9744000006</c:v>
                  </c:pt>
                  <c:pt idx="13">
                    <c:v>6236773.7439999999</c:v>
                  </c:pt>
                  <c:pt idx="14">
                    <c:v>6185528.5394000001</c:v>
                  </c:pt>
                </c:numCache>
              </c:numRef>
            </c:minus>
            <c:spPr>
              <a:noFill/>
              <a:ln w="9525" cap="flat" cmpd="sng" algn="ctr">
                <a:solidFill>
                  <a:schemeClr val="tx1">
                    <a:lumMod val="65000"/>
                    <a:lumOff val="35000"/>
                  </a:schemeClr>
                </a:solidFill>
                <a:round/>
              </a:ln>
              <a:effectLst/>
            </c:spPr>
          </c:errBars>
          <c:cat>
            <c:numRef>
              <c:f>'Alabama '!$A$16:$A$30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'Alabama '!$D$16:$D$30</c:f>
              <c:numCache>
                <c:formatCode>#,##0</c:formatCode>
                <c:ptCount val="15"/>
                <c:pt idx="0">
                  <c:v>16529878</c:v>
                </c:pt>
                <c:pt idx="1">
                  <c:v>16487265</c:v>
                </c:pt>
                <c:pt idx="2">
                  <c:v>16585292</c:v>
                </c:pt>
                <c:pt idx="3">
                  <c:v>15898951</c:v>
                </c:pt>
                <c:pt idx="4">
                  <c:v>16456797</c:v>
                </c:pt>
                <c:pt idx="5">
                  <c:v>16670627</c:v>
                </c:pt>
                <c:pt idx="6">
                  <c:v>17116649</c:v>
                </c:pt>
                <c:pt idx="7">
                  <c:v>17477306</c:v>
                </c:pt>
                <c:pt idx="8">
                  <c:v>17564492</c:v>
                </c:pt>
                <c:pt idx="9">
                  <c:v>18204061</c:v>
                </c:pt>
                <c:pt idx="10">
                  <c:v>18078759</c:v>
                </c:pt>
                <c:pt idx="11">
                  <c:v>19467024</c:v>
                </c:pt>
                <c:pt idx="12">
                  <c:v>20134160</c:v>
                </c:pt>
                <c:pt idx="13">
                  <c:v>20046200</c:v>
                </c:pt>
                <c:pt idx="14">
                  <c:v>19880210</c:v>
                </c:pt>
              </c:numCache>
            </c:numRef>
          </c:val>
          <c:extLst>
            <c:ext xmlns:c16="http://schemas.microsoft.com/office/drawing/2014/chart" uri="{C3380CC4-5D6E-409C-BE32-E72D297353CC}">
              <c16:uniqueId val="{00000001-D139-41BE-BF9B-88E3BA2CBE58}"/>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GA-07: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Georgia!$K$16:$K$29</c:f>
                <c:numCache>
                  <c:formatCode>General</c:formatCode>
                  <c:ptCount val="14"/>
                  <c:pt idx="0">
                    <c:v>24788924.772500001</c:v>
                  </c:pt>
                  <c:pt idx="1">
                    <c:v>25186407.50976</c:v>
                  </c:pt>
                  <c:pt idx="2">
                    <c:v>25164983.868839998</c:v>
                  </c:pt>
                  <c:pt idx="3">
                    <c:v>25360701.720240001</c:v>
                  </c:pt>
                  <c:pt idx="4">
                    <c:v>21790264.950580001</c:v>
                  </c:pt>
                  <c:pt idx="5">
                    <c:v>22020662.417600002</c:v>
                  </c:pt>
                  <c:pt idx="6">
                    <c:v>22392421.49078</c:v>
                  </c:pt>
                  <c:pt idx="7">
                    <c:v>22841741.37686</c:v>
                  </c:pt>
                  <c:pt idx="8">
                    <c:v>23213763.87026</c:v>
                  </c:pt>
                  <c:pt idx="9">
                    <c:v>23697150.896039996</c:v>
                  </c:pt>
                  <c:pt idx="10">
                    <c:v>24050963.579159997</c:v>
                  </c:pt>
                  <c:pt idx="11">
                    <c:v>24446544.418919995</c:v>
                  </c:pt>
                  <c:pt idx="12">
                    <c:v>25074371.774639998</c:v>
                  </c:pt>
                  <c:pt idx="13">
                    <c:v>25400307.847280003</c:v>
                  </c:pt>
                </c:numCache>
              </c:numRef>
            </c:plus>
            <c:minus>
              <c:numRef>
                <c:f>Georgia!$K$16:$K$29</c:f>
                <c:numCache>
                  <c:formatCode>General</c:formatCode>
                  <c:ptCount val="14"/>
                  <c:pt idx="0">
                    <c:v>24788924.772500001</c:v>
                  </c:pt>
                  <c:pt idx="1">
                    <c:v>25186407.50976</c:v>
                  </c:pt>
                  <c:pt idx="2">
                    <c:v>25164983.868839998</c:v>
                  </c:pt>
                  <c:pt idx="3">
                    <c:v>25360701.720240001</c:v>
                  </c:pt>
                  <c:pt idx="4">
                    <c:v>21790264.950580001</c:v>
                  </c:pt>
                  <c:pt idx="5">
                    <c:v>22020662.417600002</c:v>
                  </c:pt>
                  <c:pt idx="6">
                    <c:v>22392421.49078</c:v>
                  </c:pt>
                  <c:pt idx="7">
                    <c:v>22841741.37686</c:v>
                  </c:pt>
                  <c:pt idx="8">
                    <c:v>23213763.87026</c:v>
                  </c:pt>
                  <c:pt idx="9">
                    <c:v>23697150.896039996</c:v>
                  </c:pt>
                  <c:pt idx="10">
                    <c:v>24050963.579159997</c:v>
                  </c:pt>
                  <c:pt idx="11">
                    <c:v>24446544.418919995</c:v>
                  </c:pt>
                  <c:pt idx="12">
                    <c:v>25074371.774639998</c:v>
                  </c:pt>
                  <c:pt idx="13">
                    <c:v>25400307.847280003</c:v>
                  </c:pt>
                </c:numCache>
              </c:numRef>
            </c:minus>
            <c:spPr>
              <a:noFill/>
              <a:ln w="9525" cap="flat" cmpd="sng" algn="ctr">
                <a:solidFill>
                  <a:schemeClr val="tx1">
                    <a:lumMod val="65000"/>
                    <a:lumOff val="35000"/>
                  </a:schemeClr>
                </a:solidFill>
                <a:round/>
              </a:ln>
              <a:effectLst/>
            </c:spPr>
          </c:errBars>
          <c:cat>
            <c:numRef>
              <c:f>Georgia!$A$16:$A$29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Georgia!$F$16:$F$29</c:f>
              <c:numCache>
                <c:formatCode>#,##0</c:formatCode>
                <c:ptCount val="14"/>
                <c:pt idx="0">
                  <c:v>1416509987</c:v>
                </c:pt>
                <c:pt idx="1">
                  <c:v>1418153576</c:v>
                </c:pt>
                <c:pt idx="2">
                  <c:v>1424970774</c:v>
                </c:pt>
                <c:pt idx="3">
                  <c:v>1431190842</c:v>
                </c:pt>
                <c:pt idx="4">
                  <c:v>1427933483</c:v>
                </c:pt>
                <c:pt idx="5">
                  <c:v>1429913144</c:v>
                </c:pt>
                <c:pt idx="6">
                  <c:v>1433573719</c:v>
                </c:pt>
                <c:pt idx="7">
                  <c:v>1443852173</c:v>
                </c:pt>
                <c:pt idx="8">
                  <c:v>1452676087</c:v>
                </c:pt>
                <c:pt idx="9">
                  <c:v>1457389354</c:v>
                </c:pt>
                <c:pt idx="10">
                  <c:v>1462953989</c:v>
                </c:pt>
                <c:pt idx="11">
                  <c:v>1465620169</c:v>
                </c:pt>
                <c:pt idx="12">
                  <c:v>1471500691</c:v>
                </c:pt>
                <c:pt idx="13">
                  <c:v>1473335722</c:v>
                </c:pt>
              </c:numCache>
            </c:numRef>
          </c:val>
          <c:extLst>
            <c:ext xmlns:c16="http://schemas.microsoft.com/office/drawing/2014/chart" uri="{C3380CC4-5D6E-409C-BE32-E72D297353CC}">
              <c16:uniqueId val="{00000001-7759-4D70-8F3B-9CF78D20045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GA-04: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Georgia!$I$6:$I$15</c:f>
                <c:numCache>
                  <c:formatCode>General</c:formatCode>
                  <c:ptCount val="10"/>
                  <c:pt idx="0">
                    <c:v>8390369.0305400006</c:v>
                  </c:pt>
                  <c:pt idx="1">
                    <c:v>8433619.4235999994</c:v>
                  </c:pt>
                  <c:pt idx="2">
                    <c:v>8515566.2073599994</c:v>
                  </c:pt>
                  <c:pt idx="3">
                    <c:v>8603635.716</c:v>
                  </c:pt>
                  <c:pt idx="4">
                    <c:v>8633071.5299999993</c:v>
                  </c:pt>
                  <c:pt idx="5">
                    <c:v>8730871.8611999992</c:v>
                  </c:pt>
                  <c:pt idx="6">
                    <c:v>8581957.1716400012</c:v>
                  </c:pt>
                  <c:pt idx="7">
                    <c:v>8597383.9620000012</c:v>
                  </c:pt>
                  <c:pt idx="8">
                    <c:v>8607760.5721000005</c:v>
                  </c:pt>
                  <c:pt idx="9">
                    <c:v>8709693.4050599989</c:v>
                  </c:pt>
                </c:numCache>
              </c:numRef>
            </c:plus>
            <c:minus>
              <c:numRef>
                <c:f>Georgia!$I$6:$I$15</c:f>
                <c:numCache>
                  <c:formatCode>General</c:formatCode>
                  <c:ptCount val="10"/>
                  <c:pt idx="0">
                    <c:v>8390369.0305400006</c:v>
                  </c:pt>
                  <c:pt idx="1">
                    <c:v>8433619.4235999994</c:v>
                  </c:pt>
                  <c:pt idx="2">
                    <c:v>8515566.2073599994</c:v>
                  </c:pt>
                  <c:pt idx="3">
                    <c:v>8603635.716</c:v>
                  </c:pt>
                  <c:pt idx="4">
                    <c:v>8633071.5299999993</c:v>
                  </c:pt>
                  <c:pt idx="5">
                    <c:v>8730871.8611999992</c:v>
                  </c:pt>
                  <c:pt idx="6">
                    <c:v>8581957.1716400012</c:v>
                  </c:pt>
                  <c:pt idx="7">
                    <c:v>8597383.9620000012</c:v>
                  </c:pt>
                  <c:pt idx="8">
                    <c:v>8607760.5721000005</c:v>
                  </c:pt>
                  <c:pt idx="9">
                    <c:v>8709693.4050599989</c:v>
                  </c:pt>
                </c:numCache>
              </c:numRef>
            </c:minus>
            <c:spPr>
              <a:noFill/>
              <a:ln w="9525" cap="flat" cmpd="sng" algn="ctr">
                <a:solidFill>
                  <a:schemeClr val="tx1">
                    <a:lumMod val="65000"/>
                    <a:lumOff val="35000"/>
                  </a:schemeClr>
                </a:solidFill>
                <a:round/>
              </a:ln>
              <a:effectLst/>
            </c:spPr>
          </c:errBars>
          <c:cat>
            <c:numRef>
              <c:f>Georgia!$A$6:$A$15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Georgia!$D$6:$D$15</c:f>
              <c:numCache>
                <c:formatCode>#,##0</c:formatCode>
                <c:ptCount val="10"/>
                <c:pt idx="0">
                  <c:v>41998043</c:v>
                </c:pt>
                <c:pt idx="1">
                  <c:v>42037780</c:v>
                </c:pt>
                <c:pt idx="2">
                  <c:v>42543796</c:v>
                </c:pt>
                <c:pt idx="3">
                  <c:v>43282200</c:v>
                </c:pt>
                <c:pt idx="4">
                  <c:v>42632452</c:v>
                </c:pt>
                <c:pt idx="5">
                  <c:v>43333690</c:v>
                </c:pt>
                <c:pt idx="6">
                  <c:v>41551066</c:v>
                </c:pt>
                <c:pt idx="7">
                  <c:v>41057230</c:v>
                </c:pt>
                <c:pt idx="8">
                  <c:v>40829905</c:v>
                </c:pt>
                <c:pt idx="9">
                  <c:v>42023031</c:v>
                </c:pt>
              </c:numCache>
            </c:numRef>
          </c:val>
          <c:extLst>
            <c:ext xmlns:c16="http://schemas.microsoft.com/office/drawing/2014/chart" uri="{C3380CC4-5D6E-409C-BE32-E72D297353CC}">
              <c16:uniqueId val="{00000001-839D-4B4D-97AE-E15A4ED7A3D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GA-09: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Georgia!$I$16:$I$29</c:f>
                <c:numCache>
                  <c:formatCode>General</c:formatCode>
                  <c:ptCount val="14"/>
                  <c:pt idx="0">
                    <c:v>8669505.8905200008</c:v>
                  </c:pt>
                  <c:pt idx="1">
                    <c:v>8699284.1009999998</c:v>
                  </c:pt>
                  <c:pt idx="2">
                    <c:v>8723060.4879000001</c:v>
                  </c:pt>
                  <c:pt idx="3">
                    <c:v>8773044.0143999998</c:v>
                  </c:pt>
                  <c:pt idx="4">
                    <c:v>8737218.5071600005</c:v>
                  </c:pt>
                  <c:pt idx="5">
                    <c:v>8609966.9027600009</c:v>
                  </c:pt>
                  <c:pt idx="6">
                    <c:v>8705030.9700000007</c:v>
                  </c:pt>
                  <c:pt idx="7">
                    <c:v>8788802.9578800015</c:v>
                  </c:pt>
                  <c:pt idx="8">
                    <c:v>8912507.5914799999</c:v>
                  </c:pt>
                  <c:pt idx="9">
                    <c:v>9036024.7009200007</c:v>
                  </c:pt>
                  <c:pt idx="10">
                    <c:v>9165114.8612399995</c:v>
                  </c:pt>
                  <c:pt idx="11">
                    <c:v>9249931.2160199992</c:v>
                  </c:pt>
                  <c:pt idx="12">
                    <c:v>9311587.36032</c:v>
                  </c:pt>
                  <c:pt idx="13">
                    <c:v>9137084.0064000003</c:v>
                  </c:pt>
                </c:numCache>
              </c:numRef>
            </c:plus>
            <c:minus>
              <c:numRef>
                <c:f>Georgia!$I$16:$I$29</c:f>
                <c:numCache>
                  <c:formatCode>General</c:formatCode>
                  <c:ptCount val="14"/>
                  <c:pt idx="0">
                    <c:v>8669505.8905200008</c:v>
                  </c:pt>
                  <c:pt idx="1">
                    <c:v>8699284.1009999998</c:v>
                  </c:pt>
                  <c:pt idx="2">
                    <c:v>8723060.4879000001</c:v>
                  </c:pt>
                  <c:pt idx="3">
                    <c:v>8773044.0143999998</c:v>
                  </c:pt>
                  <c:pt idx="4">
                    <c:v>8737218.5071600005</c:v>
                  </c:pt>
                  <c:pt idx="5">
                    <c:v>8609966.9027600009</c:v>
                  </c:pt>
                  <c:pt idx="6">
                    <c:v>8705030.9700000007</c:v>
                  </c:pt>
                  <c:pt idx="7">
                    <c:v>8788802.9578800015</c:v>
                  </c:pt>
                  <c:pt idx="8">
                    <c:v>8912507.5914799999</c:v>
                  </c:pt>
                  <c:pt idx="9">
                    <c:v>9036024.7009200007</c:v>
                  </c:pt>
                  <c:pt idx="10">
                    <c:v>9165114.8612399995</c:v>
                  </c:pt>
                  <c:pt idx="11">
                    <c:v>9249931.2160199992</c:v>
                  </c:pt>
                  <c:pt idx="12">
                    <c:v>9311587.36032</c:v>
                  </c:pt>
                  <c:pt idx="13">
                    <c:v>9137084.0064000003</c:v>
                  </c:pt>
                </c:numCache>
              </c:numRef>
            </c:minus>
            <c:spPr>
              <a:noFill/>
              <a:ln w="9525" cap="flat" cmpd="sng" algn="ctr">
                <a:solidFill>
                  <a:schemeClr val="tx1">
                    <a:lumMod val="65000"/>
                    <a:lumOff val="35000"/>
                  </a:schemeClr>
                </a:solidFill>
                <a:round/>
              </a:ln>
              <a:effectLst/>
            </c:spPr>
          </c:errBars>
          <c:cat>
            <c:numRef>
              <c:f>Georgia!$A$16:$A$29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Georgia!$D$16:$D$29</c:f>
              <c:numCache>
                <c:formatCode>#,##0</c:formatCode>
                <c:ptCount val="14"/>
                <c:pt idx="0">
                  <c:v>41592333</c:v>
                </c:pt>
                <c:pt idx="1">
                  <c:v>41783305</c:v>
                </c:pt>
                <c:pt idx="2">
                  <c:v>41757111</c:v>
                </c:pt>
                <c:pt idx="3">
                  <c:v>41964240</c:v>
                </c:pt>
                <c:pt idx="4">
                  <c:v>41503033</c:v>
                </c:pt>
                <c:pt idx="5">
                  <c:v>40448966</c:v>
                </c:pt>
                <c:pt idx="6">
                  <c:v>40868690</c:v>
                </c:pt>
                <c:pt idx="7">
                  <c:v>41277489</c:v>
                </c:pt>
                <c:pt idx="8">
                  <c:v>42143501</c:v>
                </c:pt>
                <c:pt idx="9">
                  <c:v>43073814</c:v>
                </c:pt>
                <c:pt idx="10">
                  <c:v>44677366</c:v>
                </c:pt>
                <c:pt idx="11">
                  <c:v>44845977</c:v>
                </c:pt>
                <c:pt idx="12">
                  <c:v>45431242</c:v>
                </c:pt>
                <c:pt idx="13">
                  <c:v>44614668</c:v>
                </c:pt>
              </c:numCache>
            </c:numRef>
          </c:val>
          <c:extLst>
            <c:ext xmlns:c16="http://schemas.microsoft.com/office/drawing/2014/chart" uri="{C3380CC4-5D6E-409C-BE32-E72D297353CC}">
              <c16:uniqueId val="{00000001-EF7E-439C-B664-CE37196224F6}"/>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GA-05: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Georgia!$J$6:$J$15</c:f>
                <c:numCache>
                  <c:formatCode>General</c:formatCode>
                  <c:ptCount val="10"/>
                  <c:pt idx="0">
                    <c:v>7787957.817640001</c:v>
                  </c:pt>
                  <c:pt idx="1">
                    <c:v>7680388.2969799992</c:v>
                  </c:pt>
                  <c:pt idx="2">
                    <c:v>7795928.5229199994</c:v>
                  </c:pt>
                  <c:pt idx="3">
                    <c:v>7705252.5711000003</c:v>
                  </c:pt>
                  <c:pt idx="4">
                    <c:v>8248584.8560799994</c:v>
                  </c:pt>
                  <c:pt idx="5">
                    <c:v>8367693.0245999992</c:v>
                  </c:pt>
                  <c:pt idx="6">
                    <c:v>8507643.9368200004</c:v>
                  </c:pt>
                  <c:pt idx="7">
                    <c:v>8848375.5207599998</c:v>
                  </c:pt>
                  <c:pt idx="8">
                    <c:v>9133498.1635200009</c:v>
                  </c:pt>
                  <c:pt idx="9">
                    <c:v>8930191.2655999996</c:v>
                  </c:pt>
                </c:numCache>
              </c:numRef>
            </c:plus>
            <c:minus>
              <c:numRef>
                <c:f>Georgia!$J$6:$J$15</c:f>
                <c:numCache>
                  <c:formatCode>General</c:formatCode>
                  <c:ptCount val="10"/>
                  <c:pt idx="0">
                    <c:v>7787957.817640001</c:v>
                  </c:pt>
                  <c:pt idx="1">
                    <c:v>7680388.2969799992</c:v>
                  </c:pt>
                  <c:pt idx="2">
                    <c:v>7795928.5229199994</c:v>
                  </c:pt>
                  <c:pt idx="3">
                    <c:v>7705252.5711000003</c:v>
                  </c:pt>
                  <c:pt idx="4">
                    <c:v>8248584.8560799994</c:v>
                  </c:pt>
                  <c:pt idx="5">
                    <c:v>8367693.0245999992</c:v>
                  </c:pt>
                  <c:pt idx="6">
                    <c:v>8507643.9368200004</c:v>
                  </c:pt>
                  <c:pt idx="7">
                    <c:v>8848375.5207599998</c:v>
                  </c:pt>
                  <c:pt idx="8">
                    <c:v>9133498.1635200009</c:v>
                  </c:pt>
                  <c:pt idx="9">
                    <c:v>8930191.2655999996</c:v>
                  </c:pt>
                </c:numCache>
              </c:numRef>
            </c:minus>
            <c:spPr>
              <a:noFill/>
              <a:ln w="9525" cap="flat" cmpd="sng" algn="ctr">
                <a:solidFill>
                  <a:schemeClr val="tx1">
                    <a:lumMod val="65000"/>
                    <a:lumOff val="35000"/>
                  </a:schemeClr>
                </a:solidFill>
                <a:round/>
              </a:ln>
              <a:effectLst/>
            </c:spPr>
          </c:errBars>
          <c:cat>
            <c:numRef>
              <c:f>Georgia!$A$6:$A$15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Georgia!$E$6:$E$15</c:f>
              <c:numCache>
                <c:formatCode>#,##0</c:formatCode>
                <c:ptCount val="10"/>
                <c:pt idx="0">
                  <c:v>37145654</c:v>
                </c:pt>
                <c:pt idx="1">
                  <c:v>36843463</c:v>
                </c:pt>
                <c:pt idx="2">
                  <c:v>37430039</c:v>
                </c:pt>
                <c:pt idx="3">
                  <c:v>36639337</c:v>
                </c:pt>
                <c:pt idx="4">
                  <c:v>41748076</c:v>
                </c:pt>
                <c:pt idx="5">
                  <c:v>43003870</c:v>
                </c:pt>
                <c:pt idx="6">
                  <c:v>44259931</c:v>
                </c:pt>
                <c:pt idx="7">
                  <c:v>47643633</c:v>
                </c:pt>
                <c:pt idx="8">
                  <c:v>49359588</c:v>
                </c:pt>
                <c:pt idx="9">
                  <c:v>47344880</c:v>
                </c:pt>
              </c:numCache>
            </c:numRef>
          </c:val>
          <c:extLst>
            <c:ext xmlns:c16="http://schemas.microsoft.com/office/drawing/2014/chart" uri="{C3380CC4-5D6E-409C-BE32-E72D297353CC}">
              <c16:uniqueId val="{00000001-54CF-4D47-8E32-E2549723094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GA-10: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Georgia!$J$16:$J$29</c:f>
                <c:numCache>
                  <c:formatCode>General</c:formatCode>
                  <c:ptCount val="14"/>
                  <c:pt idx="0">
                    <c:v>9194587.1093999986</c:v>
                  </c:pt>
                  <c:pt idx="1">
                    <c:v>9523482.8001600001</c:v>
                  </c:pt>
                  <c:pt idx="2">
                    <c:v>9722228.7750000004</c:v>
                  </c:pt>
                  <c:pt idx="3">
                    <c:v>9892955.3579999991</c:v>
                  </c:pt>
                  <c:pt idx="4">
                    <c:v>10178935.316339999</c:v>
                  </c:pt>
                  <c:pt idx="5">
                    <c:v>10404884.35008</c:v>
                  </c:pt>
                  <c:pt idx="6">
                    <c:v>10564947.2108</c:v>
                  </c:pt>
                  <c:pt idx="7">
                    <c:v>10657410.131220002</c:v>
                  </c:pt>
                  <c:pt idx="8">
                    <c:v>10778650.84296</c:v>
                  </c:pt>
                  <c:pt idx="9">
                    <c:v>11048367.755039999</c:v>
                  </c:pt>
                  <c:pt idx="10">
                    <c:v>11161447.551100001</c:v>
                  </c:pt>
                  <c:pt idx="11">
                    <c:v>11350798.370520001</c:v>
                  </c:pt>
                  <c:pt idx="12">
                    <c:v>11558532.888899999</c:v>
                  </c:pt>
                  <c:pt idx="13">
                    <c:v>11610375.148320001</c:v>
                  </c:pt>
                </c:numCache>
              </c:numRef>
            </c:plus>
            <c:minus>
              <c:numRef>
                <c:f>Georgia!$J$16:$J$29</c:f>
                <c:numCache>
                  <c:formatCode>General</c:formatCode>
                  <c:ptCount val="14"/>
                  <c:pt idx="0">
                    <c:v>9194587.1093999986</c:v>
                  </c:pt>
                  <c:pt idx="1">
                    <c:v>9523482.8001600001</c:v>
                  </c:pt>
                  <c:pt idx="2">
                    <c:v>9722228.7750000004</c:v>
                  </c:pt>
                  <c:pt idx="3">
                    <c:v>9892955.3579999991</c:v>
                  </c:pt>
                  <c:pt idx="4">
                    <c:v>10178935.316339999</c:v>
                  </c:pt>
                  <c:pt idx="5">
                    <c:v>10404884.35008</c:v>
                  </c:pt>
                  <c:pt idx="6">
                    <c:v>10564947.2108</c:v>
                  </c:pt>
                  <c:pt idx="7">
                    <c:v>10657410.131220002</c:v>
                  </c:pt>
                  <c:pt idx="8">
                    <c:v>10778650.84296</c:v>
                  </c:pt>
                  <c:pt idx="9">
                    <c:v>11048367.755039999</c:v>
                  </c:pt>
                  <c:pt idx="10">
                    <c:v>11161447.551100001</c:v>
                  </c:pt>
                  <c:pt idx="11">
                    <c:v>11350798.370520001</c:v>
                  </c:pt>
                  <c:pt idx="12">
                    <c:v>11558532.888899999</c:v>
                  </c:pt>
                  <c:pt idx="13">
                    <c:v>11610375.148320001</c:v>
                  </c:pt>
                </c:numCache>
              </c:numRef>
            </c:minus>
            <c:spPr>
              <a:noFill/>
              <a:ln w="9525" cap="flat" cmpd="sng" algn="ctr">
                <a:solidFill>
                  <a:schemeClr val="tx1">
                    <a:lumMod val="65000"/>
                    <a:lumOff val="35000"/>
                  </a:schemeClr>
                </a:solidFill>
                <a:round/>
              </a:ln>
              <a:effectLst/>
            </c:spPr>
          </c:errBars>
          <c:cat>
            <c:numRef>
              <c:f>Georgia!$A$16:$A$29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Georgia!$E$16:$E$29</c:f>
              <c:numCache>
                <c:formatCode>#,##0</c:formatCode>
                <c:ptCount val="14"/>
                <c:pt idx="0">
                  <c:v>50063090</c:v>
                </c:pt>
                <c:pt idx="1">
                  <c:v>53478677</c:v>
                </c:pt>
                <c:pt idx="2">
                  <c:v>55555593</c:v>
                </c:pt>
                <c:pt idx="3">
                  <c:v>57651255</c:v>
                </c:pt>
                <c:pt idx="4">
                  <c:v>60653887</c:v>
                </c:pt>
                <c:pt idx="5">
                  <c:v>62289777</c:v>
                </c:pt>
                <c:pt idx="6">
                  <c:v>63767185</c:v>
                </c:pt>
                <c:pt idx="7">
                  <c:v>64519979</c:v>
                </c:pt>
                <c:pt idx="8">
                  <c:v>64806703</c:v>
                </c:pt>
                <c:pt idx="9">
                  <c:v>67499803</c:v>
                </c:pt>
                <c:pt idx="10">
                  <c:v>69403355</c:v>
                </c:pt>
                <c:pt idx="11">
                  <c:v>70747933</c:v>
                </c:pt>
                <c:pt idx="12">
                  <c:v>72558273</c:v>
                </c:pt>
                <c:pt idx="13">
                  <c:v>72546708</c:v>
                </c:pt>
              </c:numCache>
            </c:numRef>
          </c:val>
          <c:extLst>
            <c:ext xmlns:c16="http://schemas.microsoft.com/office/drawing/2014/chart" uri="{C3380CC4-5D6E-409C-BE32-E72D297353CC}">
              <c16:uniqueId val="{00000001-6680-490A-BC0E-F8E762EB2351}"/>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GA-03: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Georgia!$H$6:$H$15</c:f>
                <c:numCache>
                  <c:formatCode>General</c:formatCode>
                  <c:ptCount val="10"/>
                  <c:pt idx="0">
                    <c:v>9820058.8111400008</c:v>
                  </c:pt>
                  <c:pt idx="1">
                    <c:v>9885453.0790399984</c:v>
                  </c:pt>
                  <c:pt idx="2">
                    <c:v>10031040.49966</c:v>
                  </c:pt>
                  <c:pt idx="3">
                    <c:v>10066108.50966</c:v>
                  </c:pt>
                  <c:pt idx="4">
                    <c:v>10224894.443520002</c:v>
                  </c:pt>
                  <c:pt idx="5">
                    <c:v>10502012.38298</c:v>
                  </c:pt>
                  <c:pt idx="6">
                    <c:v>10609928.641480001</c:v>
                  </c:pt>
                  <c:pt idx="7">
                    <c:v>10607996.094020002</c:v>
                  </c:pt>
                  <c:pt idx="8">
                    <c:v>10683577.751000002</c:v>
                  </c:pt>
                  <c:pt idx="9">
                    <c:v>10673555.361039998</c:v>
                  </c:pt>
                </c:numCache>
              </c:numRef>
            </c:plus>
            <c:minus>
              <c:numRef>
                <c:f>Georgia!$H$6:$H$15</c:f>
                <c:numCache>
                  <c:formatCode>General</c:formatCode>
                  <c:ptCount val="10"/>
                  <c:pt idx="0">
                    <c:v>9820058.8111400008</c:v>
                  </c:pt>
                  <c:pt idx="1">
                    <c:v>9885453.0790399984</c:v>
                  </c:pt>
                  <c:pt idx="2">
                    <c:v>10031040.49966</c:v>
                  </c:pt>
                  <c:pt idx="3">
                    <c:v>10066108.50966</c:v>
                  </c:pt>
                  <c:pt idx="4">
                    <c:v>10224894.443520002</c:v>
                  </c:pt>
                  <c:pt idx="5">
                    <c:v>10502012.38298</c:v>
                  </c:pt>
                  <c:pt idx="6">
                    <c:v>10609928.641480001</c:v>
                  </c:pt>
                  <c:pt idx="7">
                    <c:v>10607996.094020002</c:v>
                  </c:pt>
                  <c:pt idx="8">
                    <c:v>10683577.751000002</c:v>
                  </c:pt>
                  <c:pt idx="9">
                    <c:v>10673555.361039998</c:v>
                  </c:pt>
                </c:numCache>
              </c:numRef>
            </c:minus>
            <c:spPr>
              <a:noFill/>
              <a:ln w="9525" cap="flat" cmpd="sng" algn="ctr">
                <a:solidFill>
                  <a:schemeClr val="tx1">
                    <a:lumMod val="65000"/>
                    <a:lumOff val="35000"/>
                  </a:schemeClr>
                </a:solidFill>
                <a:round/>
              </a:ln>
              <a:effectLst/>
            </c:spPr>
          </c:errBars>
          <c:cat>
            <c:numRef>
              <c:f>Georgia!$A$6:$A$15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Georgia!$C$6:$C$15</c:f>
              <c:numCache>
                <c:formatCode>#,##0</c:formatCode>
                <c:ptCount val="10"/>
                <c:pt idx="0">
                  <c:v>54308477</c:v>
                </c:pt>
                <c:pt idx="1">
                  <c:v>55523776</c:v>
                </c:pt>
                <c:pt idx="2">
                  <c:v>56871757</c:v>
                </c:pt>
                <c:pt idx="3">
                  <c:v>56928563</c:v>
                </c:pt>
                <c:pt idx="4">
                  <c:v>57469056</c:v>
                </c:pt>
                <c:pt idx="5">
                  <c:v>60073289</c:v>
                </c:pt>
                <c:pt idx="6">
                  <c:v>60962587</c:v>
                </c:pt>
                <c:pt idx="7">
                  <c:v>60624049</c:v>
                </c:pt>
                <c:pt idx="8">
                  <c:v>61216925</c:v>
                </c:pt>
                <c:pt idx="9">
                  <c:v>60493966</c:v>
                </c:pt>
              </c:numCache>
            </c:numRef>
          </c:val>
          <c:extLst>
            <c:ext xmlns:c16="http://schemas.microsoft.com/office/drawing/2014/chart" uri="{C3380CC4-5D6E-409C-BE32-E72D297353CC}">
              <c16:uniqueId val="{00000001-5DD9-4874-8809-14DEC4C6D899}"/>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GA-08: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Georgia!$H$16:$H$29</c:f>
                <c:numCache>
                  <c:formatCode>General</c:formatCode>
                  <c:ptCount val="14"/>
                  <c:pt idx="0">
                    <c:v>10755937.829000002</c:v>
                  </c:pt>
                  <c:pt idx="1">
                    <c:v>10841959.32402</c:v>
                  </c:pt>
                  <c:pt idx="2">
                    <c:v>10697350.446359999</c:v>
                  </c:pt>
                  <c:pt idx="3">
                    <c:v>10797000.856459999</c:v>
                  </c:pt>
                  <c:pt idx="4">
                    <c:v>4279715.79672</c:v>
                  </c:pt>
                  <c:pt idx="5">
                    <c:v>4034477.5301599996</c:v>
                  </c:pt>
                  <c:pt idx="6">
                    <c:v>4055683.4524799995</c:v>
                  </c:pt>
                  <c:pt idx="7">
                    <c:v>4106596.3862000001</c:v>
                  </c:pt>
                  <c:pt idx="8">
                    <c:v>4119676.6458599996</c:v>
                  </c:pt>
                  <c:pt idx="9">
                    <c:v>4176225.7784799999</c:v>
                  </c:pt>
                  <c:pt idx="10">
                    <c:v>4067278.0189</c:v>
                  </c:pt>
                  <c:pt idx="11">
                    <c:v>4104459.4261799995</c:v>
                  </c:pt>
                  <c:pt idx="12">
                    <c:v>4147547.53418</c:v>
                  </c:pt>
                  <c:pt idx="13">
                    <c:v>4055039.2848</c:v>
                  </c:pt>
                </c:numCache>
              </c:numRef>
            </c:plus>
            <c:minus>
              <c:numRef>
                <c:f>Georgia!$H$16:$H$29</c:f>
                <c:numCache>
                  <c:formatCode>General</c:formatCode>
                  <c:ptCount val="14"/>
                  <c:pt idx="0">
                    <c:v>10755937.829000002</c:v>
                  </c:pt>
                  <c:pt idx="1">
                    <c:v>10841959.32402</c:v>
                  </c:pt>
                  <c:pt idx="2">
                    <c:v>10697350.446359999</c:v>
                  </c:pt>
                  <c:pt idx="3">
                    <c:v>10797000.856459999</c:v>
                  </c:pt>
                  <c:pt idx="4">
                    <c:v>4279715.79672</c:v>
                  </c:pt>
                  <c:pt idx="5">
                    <c:v>4034477.5301599996</c:v>
                  </c:pt>
                  <c:pt idx="6">
                    <c:v>4055683.4524799995</c:v>
                  </c:pt>
                  <c:pt idx="7">
                    <c:v>4106596.3862000001</c:v>
                  </c:pt>
                  <c:pt idx="8">
                    <c:v>4119676.6458599996</c:v>
                  </c:pt>
                  <c:pt idx="9">
                    <c:v>4176225.7784799999</c:v>
                  </c:pt>
                  <c:pt idx="10">
                    <c:v>4067278.0189</c:v>
                  </c:pt>
                  <c:pt idx="11">
                    <c:v>4104459.4261799995</c:v>
                  </c:pt>
                  <c:pt idx="12">
                    <c:v>4147547.53418</c:v>
                  </c:pt>
                  <c:pt idx="13">
                    <c:v>4055039.2848</c:v>
                  </c:pt>
                </c:numCache>
              </c:numRef>
            </c:minus>
            <c:spPr>
              <a:noFill/>
              <a:ln w="9525" cap="flat" cmpd="sng" algn="ctr">
                <a:solidFill>
                  <a:schemeClr val="tx1">
                    <a:lumMod val="65000"/>
                    <a:lumOff val="35000"/>
                  </a:schemeClr>
                </a:solidFill>
                <a:round/>
              </a:ln>
              <a:effectLst/>
            </c:spPr>
          </c:errBars>
          <c:cat>
            <c:numRef>
              <c:f>Georgia!$A$16:$A$29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Georgia!$C$16:$C$29</c:f>
              <c:numCache>
                <c:formatCode>#,##0</c:formatCode>
                <c:ptCount val="14"/>
                <c:pt idx="0">
                  <c:v>60926350</c:v>
                </c:pt>
                <c:pt idx="1">
                  <c:v>61371897</c:v>
                </c:pt>
                <c:pt idx="2">
                  <c:v>60718302</c:v>
                </c:pt>
                <c:pt idx="3">
                  <c:v>61158949</c:v>
                </c:pt>
                <c:pt idx="4">
                  <c:v>67482116</c:v>
                </c:pt>
                <c:pt idx="5">
                  <c:v>67669868</c:v>
                </c:pt>
                <c:pt idx="6">
                  <c:v>68300496</c:v>
                </c:pt>
                <c:pt idx="7">
                  <c:v>68879510</c:v>
                </c:pt>
                <c:pt idx="8">
                  <c:v>69284841</c:v>
                </c:pt>
                <c:pt idx="9">
                  <c:v>69859916</c:v>
                </c:pt>
                <c:pt idx="10">
                  <c:v>69860495</c:v>
                </c:pt>
                <c:pt idx="11">
                  <c:v>70547601</c:v>
                </c:pt>
                <c:pt idx="12">
                  <c:v>71288201</c:v>
                </c:pt>
                <c:pt idx="13">
                  <c:v>72051160</c:v>
                </c:pt>
              </c:numCache>
            </c:numRef>
          </c:val>
          <c:extLst>
            <c:ext xmlns:c16="http://schemas.microsoft.com/office/drawing/2014/chart" uri="{C3380CC4-5D6E-409C-BE32-E72D297353CC}">
              <c16:uniqueId val="{00000001-7D69-453D-8EB6-6EC4D05CEAB4}"/>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Idaho!$G$6:$G$10</c:f>
                <c:numCache>
                  <c:formatCode>General</c:formatCode>
                  <c:ptCount val="5"/>
                  <c:pt idx="0">
                    <c:v>87463265.094239995</c:v>
                  </c:pt>
                  <c:pt idx="1">
                    <c:v>68511364.303200006</c:v>
                  </c:pt>
                  <c:pt idx="2">
                    <c:v>58480842.856420003</c:v>
                  </c:pt>
                  <c:pt idx="3">
                    <c:v>51831014.563299999</c:v>
                  </c:pt>
                  <c:pt idx="4">
                    <c:v>46810176.377640001</c:v>
                  </c:pt>
                </c:numCache>
              </c:numRef>
            </c:plus>
            <c:minus>
              <c:numRef>
                <c:f>Idaho!$G$6:$G$139</c:f>
                <c:numCache>
                  <c:formatCode>General</c:formatCode>
                  <c:ptCount val="134"/>
                  <c:pt idx="0">
                    <c:v>87463265.094239995</c:v>
                  </c:pt>
                  <c:pt idx="1">
                    <c:v>68511364.303200006</c:v>
                  </c:pt>
                  <c:pt idx="2">
                    <c:v>58480842.856420003</c:v>
                  </c:pt>
                  <c:pt idx="3">
                    <c:v>51831014.563299999</c:v>
                  </c:pt>
                  <c:pt idx="4">
                    <c:v>46810176.377640001</c:v>
                  </c:pt>
                  <c:pt idx="5">
                    <c:v>43279635.039339997</c:v>
                  </c:pt>
                  <c:pt idx="6">
                    <c:v>40520067.542759992</c:v>
                  </c:pt>
                  <c:pt idx="7">
                    <c:v>38187049.703039996</c:v>
                  </c:pt>
                  <c:pt idx="8">
                    <c:v>36193177.032899998</c:v>
                  </c:pt>
                  <c:pt idx="9">
                    <c:v>36212121.095200002</c:v>
                  </c:pt>
                  <c:pt idx="10">
                    <c:v>36253990.099320002</c:v>
                  </c:pt>
                  <c:pt idx="11">
                    <c:v>36332996.511419997</c:v>
                  </c:pt>
                  <c:pt idx="12">
                    <c:v>36361009.355520003</c:v>
                  </c:pt>
                  <c:pt idx="13">
                    <c:v>36409244.882399999</c:v>
                  </c:pt>
                  <c:pt idx="14">
                    <c:v>32686395.662199996</c:v>
                  </c:pt>
                  <c:pt idx="15">
                    <c:v>32812620.277620003</c:v>
                  </c:pt>
                  <c:pt idx="16">
                    <c:v>32601250.440719999</c:v>
                  </c:pt>
                  <c:pt idx="17">
                    <c:v>32633007.637139998</c:v>
                  </c:pt>
                  <c:pt idx="18">
                    <c:v>32546760.46528</c:v>
                  </c:pt>
                  <c:pt idx="55">
                    <c:v>0</c:v>
                  </c:pt>
                  <c:pt idx="56">
                    <c:v>0</c:v>
                  </c:pt>
                  <c:pt idx="57">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83">
                    <c:v>0</c:v>
                  </c:pt>
                  <c:pt idx="84">
                    <c:v>0</c:v>
                  </c:pt>
                  <c:pt idx="85">
                    <c:v>70328559</c:v>
                  </c:pt>
                  <c:pt idx="86">
                    <c:v>73296381</c:v>
                  </c:pt>
                  <c:pt idx="87">
                    <c:v>74909906</c:v>
                  </c:pt>
                  <c:pt idx="88">
                    <c:v>74123623</c:v>
                  </c:pt>
                  <c:pt idx="89">
                    <c:v>74168446</c:v>
                  </c:pt>
                  <c:pt idx="90">
                    <c:v>74968915</c:v>
                  </c:pt>
                  <c:pt idx="91">
                    <c:v>75697636</c:v>
                  </c:pt>
                  <c:pt idx="92">
                    <c:v>76947301</c:v>
                  </c:pt>
                  <c:pt idx="93">
                    <c:v>77345156</c:v>
                  </c:pt>
                  <c:pt idx="94">
                    <c:v>77600451</c:v>
                  </c:pt>
                  <c:pt idx="95">
                    <c:v>78467172</c:v>
                  </c:pt>
                  <c:pt idx="96">
                    <c:v>78473984</c:v>
                  </c:pt>
                  <c:pt idx="97">
                    <c:v>78435316</c:v>
                  </c:pt>
                  <c:pt idx="98">
                    <c:v>78360672</c:v>
                  </c:pt>
                  <c:pt idx="99">
                    <c:v>78368817</c:v>
                  </c:pt>
                  <c:pt idx="100">
                    <c:v>78428285</c:v>
                  </c:pt>
                  <c:pt idx="101">
                    <c:v>78122561</c:v>
                  </c:pt>
                  <c:pt idx="102">
                    <c:v>77348490</c:v>
                  </c:pt>
                  <c:pt idx="103">
                    <c:v>76888384</c:v>
                  </c:pt>
                </c:numCache>
              </c:numRef>
            </c:minus>
            <c:spPr>
              <a:noFill/>
              <a:ln w="9525" cap="flat" cmpd="sng" algn="ctr">
                <a:solidFill>
                  <a:schemeClr val="tx1">
                    <a:lumMod val="65000"/>
                    <a:lumOff val="35000"/>
                  </a:schemeClr>
                </a:solidFill>
                <a:round/>
              </a:ln>
              <a:effectLst/>
            </c:spPr>
          </c:errBars>
          <c:cat>
            <c:numRef>
              <c:f>Idaho!$A$6:$A$10</c:f>
              <c:numCache>
                <c:formatCode>General</c:formatCode>
                <c:ptCount val="5"/>
                <c:pt idx="0">
                  <c:v>2005</c:v>
                </c:pt>
                <c:pt idx="1">
                  <c:v>2006</c:v>
                </c:pt>
                <c:pt idx="2">
                  <c:v>2007</c:v>
                </c:pt>
                <c:pt idx="3">
                  <c:v>2008</c:v>
                </c:pt>
                <c:pt idx="4">
                  <c:v>2009</c:v>
                </c:pt>
              </c:numCache>
            </c:numRef>
          </c:cat>
          <c:val>
            <c:numRef>
              <c:f>Idaho!$B$6:$B$10</c:f>
              <c:numCache>
                <c:formatCode>#,##0</c:formatCode>
                <c:ptCount val="5"/>
                <c:pt idx="0">
                  <c:v>1531219627</c:v>
                </c:pt>
                <c:pt idx="1">
                  <c:v>1568483615</c:v>
                </c:pt>
                <c:pt idx="2">
                  <c:v>1598710849</c:v>
                </c:pt>
                <c:pt idx="3">
                  <c:v>1575410777</c:v>
                </c:pt>
                <c:pt idx="4">
                  <c:v>1579290701</c:v>
                </c:pt>
              </c:numCache>
            </c:numRef>
          </c:val>
          <c:extLst>
            <c:ext xmlns:c16="http://schemas.microsoft.com/office/drawing/2014/chart" uri="{C3380CC4-5D6E-409C-BE32-E72D297353CC}">
              <c16:uniqueId val="{00000001-5767-4B68-B314-EC8A0A40738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ID-02: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Idaho!$K$6:$K$10</c:f>
                <c:numCache>
                  <c:formatCode>General</c:formatCode>
                  <c:ptCount val="5"/>
                  <c:pt idx="0">
                    <c:v>38519346.260799997</c:v>
                  </c:pt>
                  <c:pt idx="1">
                    <c:v>32885662.337639999</c:v>
                  </c:pt>
                  <c:pt idx="2">
                    <c:v>28080491.7553</c:v>
                  </c:pt>
                  <c:pt idx="3">
                    <c:v>26178408.53712</c:v>
                  </c:pt>
                  <c:pt idx="4">
                    <c:v>24172472.129980002</c:v>
                  </c:pt>
                </c:numCache>
              </c:numRef>
            </c:plus>
            <c:minus>
              <c:numRef>
                <c:f>Idaho!$K$6:$K$10</c:f>
                <c:numCache>
                  <c:formatCode>General</c:formatCode>
                  <c:ptCount val="5"/>
                  <c:pt idx="0">
                    <c:v>38519346.260799997</c:v>
                  </c:pt>
                  <c:pt idx="1">
                    <c:v>32885662.337639999</c:v>
                  </c:pt>
                  <c:pt idx="2">
                    <c:v>28080491.7553</c:v>
                  </c:pt>
                  <c:pt idx="3">
                    <c:v>26178408.53712</c:v>
                  </c:pt>
                  <c:pt idx="4">
                    <c:v>24172472.129980002</c:v>
                  </c:pt>
                </c:numCache>
              </c:numRef>
            </c:minus>
            <c:spPr>
              <a:noFill/>
              <a:ln w="9525" cap="flat" cmpd="sng" algn="ctr">
                <a:solidFill>
                  <a:schemeClr val="tx1">
                    <a:lumMod val="65000"/>
                    <a:lumOff val="35000"/>
                  </a:schemeClr>
                </a:solidFill>
                <a:round/>
              </a:ln>
              <a:effectLst/>
            </c:spPr>
          </c:errBars>
          <c:cat>
            <c:numRef>
              <c:f>Idaho!$A$6:$A$10</c:f>
              <c:numCache>
                <c:formatCode>General</c:formatCode>
                <c:ptCount val="5"/>
                <c:pt idx="0">
                  <c:v>2005</c:v>
                </c:pt>
                <c:pt idx="1">
                  <c:v>2006</c:v>
                </c:pt>
                <c:pt idx="2">
                  <c:v>2007</c:v>
                </c:pt>
                <c:pt idx="3">
                  <c:v>2008</c:v>
                </c:pt>
                <c:pt idx="4">
                  <c:v>2009</c:v>
                </c:pt>
              </c:numCache>
            </c:numRef>
          </c:cat>
          <c:val>
            <c:numRef>
              <c:f>Idaho!$F$6:$F$10</c:f>
              <c:numCache>
                <c:formatCode>#,##0</c:formatCode>
                <c:ptCount val="5"/>
                <c:pt idx="0">
                  <c:v>203698288</c:v>
                </c:pt>
                <c:pt idx="1">
                  <c:v>208058094</c:v>
                </c:pt>
                <c:pt idx="2">
                  <c:v>212763235</c:v>
                </c:pt>
                <c:pt idx="3">
                  <c:v>223403384</c:v>
                </c:pt>
                <c:pt idx="4">
                  <c:v>224609479</c:v>
                </c:pt>
              </c:numCache>
            </c:numRef>
          </c:val>
          <c:extLst>
            <c:ext xmlns:c16="http://schemas.microsoft.com/office/drawing/2014/chart" uri="{C3380CC4-5D6E-409C-BE32-E72D297353CC}">
              <c16:uniqueId val="{00000001-CB7C-4252-ABE9-D1FE1672D91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Idaho!$G$11:$G$24</c:f>
                <c:numCache>
                  <c:formatCode>General</c:formatCode>
                  <c:ptCount val="14"/>
                  <c:pt idx="0">
                    <c:v>43279635.039339997</c:v>
                  </c:pt>
                  <c:pt idx="1">
                    <c:v>40520067.542759992</c:v>
                  </c:pt>
                  <c:pt idx="2">
                    <c:v>38187049.703039996</c:v>
                  </c:pt>
                  <c:pt idx="3">
                    <c:v>36193177.032899998</c:v>
                  </c:pt>
                  <c:pt idx="4">
                    <c:v>36212121.095200002</c:v>
                  </c:pt>
                  <c:pt idx="5">
                    <c:v>36253990.099320002</c:v>
                  </c:pt>
                  <c:pt idx="6">
                    <c:v>36332996.511419997</c:v>
                  </c:pt>
                  <c:pt idx="7">
                    <c:v>36361009.355520003</c:v>
                  </c:pt>
                  <c:pt idx="8">
                    <c:v>36409244.882399999</c:v>
                  </c:pt>
                  <c:pt idx="9">
                    <c:v>32686395.662199996</c:v>
                  </c:pt>
                  <c:pt idx="10">
                    <c:v>32812620.277620003</c:v>
                  </c:pt>
                  <c:pt idx="11">
                    <c:v>32601250.440719999</c:v>
                  </c:pt>
                  <c:pt idx="12">
                    <c:v>32633007.637139998</c:v>
                  </c:pt>
                  <c:pt idx="13">
                    <c:v>32546760.46528</c:v>
                  </c:pt>
                </c:numCache>
              </c:numRef>
            </c:plus>
            <c:minus>
              <c:numRef>
                <c:f>Idaho!$G$11:$G$24</c:f>
                <c:numCache>
                  <c:formatCode>General</c:formatCode>
                  <c:ptCount val="14"/>
                  <c:pt idx="0">
                    <c:v>43279635.039339997</c:v>
                  </c:pt>
                  <c:pt idx="1">
                    <c:v>40520067.542759992</c:v>
                  </c:pt>
                  <c:pt idx="2">
                    <c:v>38187049.703039996</c:v>
                  </c:pt>
                  <c:pt idx="3">
                    <c:v>36193177.032899998</c:v>
                  </c:pt>
                  <c:pt idx="4">
                    <c:v>36212121.095200002</c:v>
                  </c:pt>
                  <c:pt idx="5">
                    <c:v>36253990.099320002</c:v>
                  </c:pt>
                  <c:pt idx="6">
                    <c:v>36332996.511419997</c:v>
                  </c:pt>
                  <c:pt idx="7">
                    <c:v>36361009.355520003</c:v>
                  </c:pt>
                  <c:pt idx="8">
                    <c:v>36409244.882399999</c:v>
                  </c:pt>
                  <c:pt idx="9">
                    <c:v>32686395.662199996</c:v>
                  </c:pt>
                  <c:pt idx="10">
                    <c:v>32812620.277620003</c:v>
                  </c:pt>
                  <c:pt idx="11">
                    <c:v>32601250.440719999</c:v>
                  </c:pt>
                  <c:pt idx="12">
                    <c:v>32633007.637139998</c:v>
                  </c:pt>
                  <c:pt idx="13">
                    <c:v>32546760.46528</c:v>
                  </c:pt>
                </c:numCache>
              </c:numRef>
            </c:minus>
            <c:spPr>
              <a:noFill/>
              <a:ln w="9525" cap="flat" cmpd="sng" algn="ctr">
                <a:solidFill>
                  <a:schemeClr val="tx1">
                    <a:lumMod val="65000"/>
                    <a:lumOff val="35000"/>
                  </a:schemeClr>
                </a:solidFill>
                <a:round/>
              </a:ln>
              <a:effectLst/>
            </c:spPr>
          </c:errBars>
          <c:cat>
            <c:numRef>
              <c:f>Idaho!$A$11:$A$24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Idaho!$B$11:$B$24</c:f>
              <c:numCache>
                <c:formatCode>#,##0</c:formatCode>
                <c:ptCount val="14"/>
                <c:pt idx="0">
                  <c:v>1594680731</c:v>
                </c:pt>
                <c:pt idx="1">
                  <c:v>1606664058</c:v>
                </c:pt>
                <c:pt idx="2">
                  <c:v>1623599052</c:v>
                </c:pt>
                <c:pt idx="3">
                  <c:v>1623012423</c:v>
                </c:pt>
                <c:pt idx="4">
                  <c:v>1628242855</c:v>
                </c:pt>
                <c:pt idx="5">
                  <c:v>1638968811</c:v>
                </c:pt>
                <c:pt idx="6">
                  <c:v>1641056753</c:v>
                </c:pt>
                <c:pt idx="7">
                  <c:v>1646784844</c:v>
                </c:pt>
                <c:pt idx="8">
                  <c:v>1647477144</c:v>
                </c:pt>
                <c:pt idx="9">
                  <c:v>1657525135</c:v>
                </c:pt>
                <c:pt idx="10">
                  <c:v>1655530791</c:v>
                </c:pt>
                <c:pt idx="11">
                  <c:v>1653207426</c:v>
                </c:pt>
                <c:pt idx="12">
                  <c:v>1643152449</c:v>
                </c:pt>
                <c:pt idx="13">
                  <c:v>1640461717</c:v>
                </c:pt>
              </c:numCache>
            </c:numRef>
          </c:val>
          <c:extLst>
            <c:ext xmlns:c16="http://schemas.microsoft.com/office/drawing/2014/chart" uri="{C3380CC4-5D6E-409C-BE32-E72D297353CC}">
              <c16:uniqueId val="{00000001-4EE6-4C56-82F3-8FB00A5C371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AL-05: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'Alabama '!$J$6:$J$15</c:f>
                <c:numCache>
                  <c:formatCode>General</c:formatCode>
                  <c:ptCount val="10"/>
                  <c:pt idx="0">
                    <c:v>6562619.5908000004</c:v>
                  </c:pt>
                  <c:pt idx="1">
                    <c:v>6837441.6363200005</c:v>
                  </c:pt>
                  <c:pt idx="2">
                    <c:v>6987986.6918400005</c:v>
                  </c:pt>
                  <c:pt idx="3">
                    <c:v>7125474.9048000006</c:v>
                  </c:pt>
                  <c:pt idx="4">
                    <c:v>7395123.8942400003</c:v>
                  </c:pt>
                  <c:pt idx="5">
                    <c:v>7751975.8510800004</c:v>
                  </c:pt>
                  <c:pt idx="6">
                    <c:v>7742557.0713999998</c:v>
                  </c:pt>
                  <c:pt idx="7">
                    <c:v>7548865.5878999997</c:v>
                  </c:pt>
                  <c:pt idx="8">
                    <c:v>7688815.6896000002</c:v>
                  </c:pt>
                  <c:pt idx="9">
                    <c:v>7721536.8826000001</c:v>
                  </c:pt>
                </c:numCache>
              </c:numRef>
            </c:plus>
            <c:minus>
              <c:numRef>
                <c:f>'Alabama '!$J$6:$J$15</c:f>
                <c:numCache>
                  <c:formatCode>General</c:formatCode>
                  <c:ptCount val="10"/>
                  <c:pt idx="0">
                    <c:v>6562619.5908000004</c:v>
                  </c:pt>
                  <c:pt idx="1">
                    <c:v>6837441.6363200005</c:v>
                  </c:pt>
                  <c:pt idx="2">
                    <c:v>6987986.6918400005</c:v>
                  </c:pt>
                  <c:pt idx="3">
                    <c:v>7125474.9048000006</c:v>
                  </c:pt>
                  <c:pt idx="4">
                    <c:v>7395123.8942400003</c:v>
                  </c:pt>
                  <c:pt idx="5">
                    <c:v>7751975.8510800004</c:v>
                  </c:pt>
                  <c:pt idx="6">
                    <c:v>7742557.0713999998</c:v>
                  </c:pt>
                  <c:pt idx="7">
                    <c:v>7548865.5878999997</c:v>
                  </c:pt>
                  <c:pt idx="8">
                    <c:v>7688815.6896000002</c:v>
                  </c:pt>
                  <c:pt idx="9">
                    <c:v>7721536.8826000001</c:v>
                  </c:pt>
                </c:numCache>
              </c:numRef>
            </c:minus>
            <c:spPr>
              <a:noFill/>
              <a:ln w="9525" cap="flat" cmpd="sng" algn="ctr">
                <a:solidFill>
                  <a:schemeClr val="tx1">
                    <a:lumMod val="65000"/>
                    <a:lumOff val="35000"/>
                  </a:schemeClr>
                </a:solidFill>
                <a:round/>
              </a:ln>
              <a:effectLst/>
            </c:spPr>
          </c:errBars>
          <c:cat>
            <c:numRef>
              <c:f>'Alabama '!$A$6:$A$15</c:f>
              <c:numCache>
                <c:formatCode>General</c:formatCode>
                <c:ptCount val="10"/>
                <c:pt idx="0">
                  <c:v>2000</c:v>
                </c:pt>
                <c:pt idx="1">
                  <c:v>2001</c:v>
                </c:pt>
                <c:pt idx="2">
                  <c:v>2002</c:v>
                </c:pt>
                <c:pt idx="3">
                  <c:v>2003</c:v>
                </c:pt>
                <c:pt idx="4">
                  <c:v>2004</c:v>
                </c:pt>
                <c:pt idx="5">
                  <c:v>2005</c:v>
                </c:pt>
                <c:pt idx="6">
                  <c:v>2006</c:v>
                </c:pt>
                <c:pt idx="7">
                  <c:v>2007</c:v>
                </c:pt>
                <c:pt idx="8">
                  <c:v>2008</c:v>
                </c:pt>
                <c:pt idx="9">
                  <c:v>2009</c:v>
                </c:pt>
              </c:numCache>
            </c:numRef>
          </c:cat>
          <c:val>
            <c:numRef>
              <c:f>'Alabama '!$E$6:$E$15</c:f>
              <c:numCache>
                <c:formatCode>#,##0</c:formatCode>
                <c:ptCount val="10"/>
                <c:pt idx="0">
                  <c:v>25898262</c:v>
                </c:pt>
                <c:pt idx="1">
                  <c:v>27303896</c:v>
                </c:pt>
                <c:pt idx="2">
                  <c:v>28059696</c:v>
                </c:pt>
                <c:pt idx="3">
                  <c:v>29250718</c:v>
                </c:pt>
                <c:pt idx="4">
                  <c:v>31082397</c:v>
                </c:pt>
                <c:pt idx="5">
                  <c:v>32634402</c:v>
                </c:pt>
                <c:pt idx="6">
                  <c:v>32559113</c:v>
                </c:pt>
                <c:pt idx="7">
                  <c:v>31587855</c:v>
                </c:pt>
                <c:pt idx="8">
                  <c:v>33073020</c:v>
                </c:pt>
                <c:pt idx="9">
                  <c:v>32561090</c:v>
                </c:pt>
              </c:numCache>
            </c:numRef>
          </c:val>
          <c:extLst>
            <c:ext xmlns:c16="http://schemas.microsoft.com/office/drawing/2014/chart" uri="{C3380CC4-5D6E-409C-BE32-E72D297353CC}">
              <c16:uniqueId val="{00000001-EADC-454A-A178-470F8E9E0011}"/>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ID-07: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Idaho!$K$11:$K$24</c:f>
                <c:numCache>
                  <c:formatCode>General</c:formatCode>
                  <c:ptCount val="14"/>
                  <c:pt idx="0">
                    <c:v>22988830.22828</c:v>
                  </c:pt>
                  <c:pt idx="1">
                    <c:v>21657295.794780001</c:v>
                  </c:pt>
                  <c:pt idx="2">
                    <c:v>20425411.162920002</c:v>
                  </c:pt>
                  <c:pt idx="3">
                    <c:v>19429452.798840001</c:v>
                  </c:pt>
                  <c:pt idx="4">
                    <c:v>19424377.099099997</c:v>
                  </c:pt>
                  <c:pt idx="5">
                    <c:v>19481970.322799999</c:v>
                  </c:pt>
                  <c:pt idx="6">
                    <c:v>19514814.57068</c:v>
                  </c:pt>
                  <c:pt idx="7">
                    <c:v>19734083.645399999</c:v>
                  </c:pt>
                  <c:pt idx="8">
                    <c:v>19472723.724719997</c:v>
                  </c:pt>
                  <c:pt idx="9">
                    <c:v>12644899.099979999</c:v>
                  </c:pt>
                  <c:pt idx="10">
                    <c:v>12108317.106719999</c:v>
                  </c:pt>
                  <c:pt idx="11">
                    <c:v>11850836.544100001</c:v>
                  </c:pt>
                  <c:pt idx="12">
                    <c:v>12189299.382540002</c:v>
                  </c:pt>
                  <c:pt idx="13">
                    <c:v>12010178.454319999</c:v>
                  </c:pt>
                </c:numCache>
              </c:numRef>
            </c:plus>
            <c:minus>
              <c:numRef>
                <c:f>Idaho!$K$11:$K$24</c:f>
                <c:numCache>
                  <c:formatCode>General</c:formatCode>
                  <c:ptCount val="14"/>
                  <c:pt idx="0">
                    <c:v>22988830.22828</c:v>
                  </c:pt>
                  <c:pt idx="1">
                    <c:v>21657295.794780001</c:v>
                  </c:pt>
                  <c:pt idx="2">
                    <c:v>20425411.162920002</c:v>
                  </c:pt>
                  <c:pt idx="3">
                    <c:v>19429452.798840001</c:v>
                  </c:pt>
                  <c:pt idx="4">
                    <c:v>19424377.099099997</c:v>
                  </c:pt>
                  <c:pt idx="5">
                    <c:v>19481970.322799999</c:v>
                  </c:pt>
                  <c:pt idx="6">
                    <c:v>19514814.57068</c:v>
                  </c:pt>
                  <c:pt idx="7">
                    <c:v>19734083.645399999</c:v>
                  </c:pt>
                  <c:pt idx="8">
                    <c:v>19472723.724719997</c:v>
                  </c:pt>
                  <c:pt idx="9">
                    <c:v>12644899.099979999</c:v>
                  </c:pt>
                  <c:pt idx="10">
                    <c:v>12108317.106719999</c:v>
                  </c:pt>
                  <c:pt idx="11">
                    <c:v>11850836.544100001</c:v>
                  </c:pt>
                  <c:pt idx="12">
                    <c:v>12189299.382540002</c:v>
                  </c:pt>
                  <c:pt idx="13">
                    <c:v>12010178.454319999</c:v>
                  </c:pt>
                </c:numCache>
              </c:numRef>
            </c:minus>
            <c:spPr>
              <a:noFill/>
              <a:ln w="9525" cap="flat" cmpd="sng" algn="ctr">
                <a:solidFill>
                  <a:schemeClr val="tx1">
                    <a:lumMod val="65000"/>
                    <a:lumOff val="35000"/>
                  </a:schemeClr>
                </a:solidFill>
                <a:round/>
              </a:ln>
              <a:effectLst/>
            </c:spPr>
          </c:errBars>
          <c:cat>
            <c:numRef>
              <c:f>Idaho!$A$11:$A$24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Idaho!$F$11:$F$24</c:f>
              <c:numCache>
                <c:formatCode>#,##0</c:formatCode>
                <c:ptCount val="14"/>
                <c:pt idx="0">
                  <c:v>235252049</c:v>
                </c:pt>
                <c:pt idx="1">
                  <c:v>243176463</c:v>
                </c:pt>
                <c:pt idx="2">
                  <c:v>244440057</c:v>
                </c:pt>
                <c:pt idx="3">
                  <c:v>244950237</c:v>
                </c:pt>
                <c:pt idx="4">
                  <c:v>244208915</c:v>
                </c:pt>
                <c:pt idx="5">
                  <c:v>245550420</c:v>
                </c:pt>
                <c:pt idx="6">
                  <c:v>244485274</c:v>
                </c:pt>
                <c:pt idx="7">
                  <c:v>246737730</c:v>
                </c:pt>
                <c:pt idx="8">
                  <c:v>241058724</c:v>
                </c:pt>
                <c:pt idx="9">
                  <c:v>246105471</c:v>
                </c:pt>
                <c:pt idx="10">
                  <c:v>243334347</c:v>
                </c:pt>
                <c:pt idx="11">
                  <c:v>244548835</c:v>
                </c:pt>
                <c:pt idx="12">
                  <c:v>235952369</c:v>
                </c:pt>
                <c:pt idx="13">
                  <c:v>234757202</c:v>
                </c:pt>
              </c:numCache>
            </c:numRef>
          </c:val>
          <c:extLst>
            <c:ext xmlns:c16="http://schemas.microsoft.com/office/drawing/2014/chart" uri="{C3380CC4-5D6E-409C-BE32-E72D297353CC}">
              <c16:uniqueId val="{00000001-F5CA-49F4-88F6-5C39A3A9113F}"/>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ID-04: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Idaho!$I$6:$I$10</c:f>
                <c:numCache>
                  <c:formatCode>General</c:formatCode>
                  <c:ptCount val="5"/>
                  <c:pt idx="0">
                    <c:v>25200148.406300001</c:v>
                  </c:pt>
                  <c:pt idx="1">
                    <c:v>21088463.472899996</c:v>
                  </c:pt>
                  <c:pt idx="2">
                    <c:v>18418399.401979998</c:v>
                  </c:pt>
                  <c:pt idx="3">
                    <c:v>16123440.032280002</c:v>
                  </c:pt>
                  <c:pt idx="4">
                    <c:v>15105900.92694</c:v>
                  </c:pt>
                </c:numCache>
              </c:numRef>
            </c:plus>
            <c:minus>
              <c:numRef>
                <c:f>Idaho!$I$6:$I$10</c:f>
                <c:numCache>
                  <c:formatCode>General</c:formatCode>
                  <c:ptCount val="5"/>
                  <c:pt idx="0">
                    <c:v>25200148.406300001</c:v>
                  </c:pt>
                  <c:pt idx="1">
                    <c:v>21088463.472899996</c:v>
                  </c:pt>
                  <c:pt idx="2">
                    <c:v>18418399.401979998</c:v>
                  </c:pt>
                  <c:pt idx="3">
                    <c:v>16123440.032280002</c:v>
                  </c:pt>
                  <c:pt idx="4">
                    <c:v>15105900.92694</c:v>
                  </c:pt>
                </c:numCache>
              </c:numRef>
            </c:minus>
            <c:spPr>
              <a:noFill/>
              <a:ln w="9525" cap="flat" cmpd="sng" algn="ctr">
                <a:solidFill>
                  <a:schemeClr val="tx1">
                    <a:lumMod val="65000"/>
                    <a:lumOff val="35000"/>
                  </a:schemeClr>
                </a:solidFill>
                <a:round/>
              </a:ln>
              <a:effectLst/>
            </c:spPr>
          </c:errBars>
          <c:cat>
            <c:numRef>
              <c:f>Idaho!$A$6:$A$10</c:f>
              <c:numCache>
                <c:formatCode>General</c:formatCode>
                <c:ptCount val="5"/>
                <c:pt idx="0">
                  <c:v>2005</c:v>
                </c:pt>
                <c:pt idx="1">
                  <c:v>2006</c:v>
                </c:pt>
                <c:pt idx="2">
                  <c:v>2007</c:v>
                </c:pt>
                <c:pt idx="3">
                  <c:v>2008</c:v>
                </c:pt>
                <c:pt idx="4">
                  <c:v>2009</c:v>
                </c:pt>
              </c:numCache>
            </c:numRef>
          </c:cat>
          <c:val>
            <c:numRef>
              <c:f>Idaho!$D$6:$D$10</c:f>
              <c:numCache>
                <c:formatCode>#,##0</c:formatCode>
                <c:ptCount val="5"/>
                <c:pt idx="0">
                  <c:v>62515873</c:v>
                </c:pt>
                <c:pt idx="1">
                  <c:v>63462123</c:v>
                </c:pt>
                <c:pt idx="2">
                  <c:v>67799453</c:v>
                </c:pt>
                <c:pt idx="3">
                  <c:v>64303422</c:v>
                </c:pt>
                <c:pt idx="4">
                  <c:v>69363123</c:v>
                </c:pt>
              </c:numCache>
            </c:numRef>
          </c:val>
          <c:extLst>
            <c:ext xmlns:c16="http://schemas.microsoft.com/office/drawing/2014/chart" uri="{C3380CC4-5D6E-409C-BE32-E72D297353CC}">
              <c16:uniqueId val="{00000001-13EC-4347-9D87-69938A41DC85}"/>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ID-09: Total Carbon Stocks on </a:t>
            </a:r>
            <a:r>
              <a:rPr lang="en-US" sz="1400" b="1" i="0" u="none" strike="noStrike" kern="1200" spc="0" baseline="0">
                <a:solidFill>
                  <a:sysClr val="windowText" lastClr="000000">
                    <a:lumMod val="65000"/>
                    <a:lumOff val="35000"/>
                  </a:sysClr>
                </a:solidFill>
              </a:rPr>
              <a:t>OTHER FEDERAL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40000"/>
                <a:lumOff val="6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Idaho!$I$11:$I$24</c:f>
                <c:numCache>
                  <c:formatCode>General</c:formatCode>
                  <c:ptCount val="14"/>
                  <c:pt idx="0">
                    <c:v>13836417.392280001</c:v>
                  </c:pt>
                  <c:pt idx="1">
                    <c:v>13161746.81556</c:v>
                  </c:pt>
                  <c:pt idx="2">
                    <c:v>12254869.433799999</c:v>
                  </c:pt>
                  <c:pt idx="3">
                    <c:v>11565423.285840001</c:v>
                  </c:pt>
                  <c:pt idx="4">
                    <c:v>11475945.29792</c:v>
                  </c:pt>
                  <c:pt idx="5">
                    <c:v>11640551.359679999</c:v>
                  </c:pt>
                  <c:pt idx="6">
                    <c:v>11631993.931039998</c:v>
                  </c:pt>
                  <c:pt idx="7">
                    <c:v>11782655.020800002</c:v>
                  </c:pt>
                  <c:pt idx="8">
                    <c:v>11849218.9344</c:v>
                  </c:pt>
                  <c:pt idx="9">
                    <c:v>11880040.154999999</c:v>
                  </c:pt>
                  <c:pt idx="10">
                    <c:v>12048318.88806</c:v>
                  </c:pt>
                  <c:pt idx="11">
                    <c:v>12063023.956620002</c:v>
                  </c:pt>
                  <c:pt idx="12">
                    <c:v>12057281.557499999</c:v>
                  </c:pt>
                  <c:pt idx="13">
                    <c:v>12075736.18644</c:v>
                  </c:pt>
                </c:numCache>
              </c:numRef>
            </c:plus>
            <c:minus>
              <c:numRef>
                <c:f>Idaho!$I$11:$I$24</c:f>
                <c:numCache>
                  <c:formatCode>General</c:formatCode>
                  <c:ptCount val="14"/>
                  <c:pt idx="0">
                    <c:v>13836417.392280001</c:v>
                  </c:pt>
                  <c:pt idx="1">
                    <c:v>13161746.81556</c:v>
                  </c:pt>
                  <c:pt idx="2">
                    <c:v>12254869.433799999</c:v>
                  </c:pt>
                  <c:pt idx="3">
                    <c:v>11565423.285840001</c:v>
                  </c:pt>
                  <c:pt idx="4">
                    <c:v>11475945.29792</c:v>
                  </c:pt>
                  <c:pt idx="5">
                    <c:v>11640551.359679999</c:v>
                  </c:pt>
                  <c:pt idx="6">
                    <c:v>11631993.931039998</c:v>
                  </c:pt>
                  <c:pt idx="7">
                    <c:v>11782655.020800002</c:v>
                  </c:pt>
                  <c:pt idx="8">
                    <c:v>11849218.9344</c:v>
                  </c:pt>
                  <c:pt idx="9">
                    <c:v>11880040.154999999</c:v>
                  </c:pt>
                  <c:pt idx="10">
                    <c:v>12048318.88806</c:v>
                  </c:pt>
                  <c:pt idx="11">
                    <c:v>12063023.956620002</c:v>
                  </c:pt>
                  <c:pt idx="12">
                    <c:v>12057281.557499999</c:v>
                  </c:pt>
                  <c:pt idx="13">
                    <c:v>12075736.18644</c:v>
                  </c:pt>
                </c:numCache>
              </c:numRef>
            </c:minus>
            <c:spPr>
              <a:noFill/>
              <a:ln w="9525" cap="flat" cmpd="sng" algn="ctr">
                <a:solidFill>
                  <a:schemeClr val="tx1">
                    <a:lumMod val="65000"/>
                    <a:lumOff val="35000"/>
                  </a:schemeClr>
                </a:solidFill>
                <a:round/>
              </a:ln>
              <a:effectLst/>
            </c:spPr>
          </c:errBars>
          <c:cat>
            <c:numRef>
              <c:f>Idaho!$A$11:$A$24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Idaho!$D$11:$D$24</c:f>
              <c:numCache>
                <c:formatCode>#,##0</c:formatCode>
                <c:ptCount val="14"/>
                <c:pt idx="0">
                  <c:v>68728479</c:v>
                </c:pt>
                <c:pt idx="1">
                  <c:v>69705258</c:v>
                </c:pt>
                <c:pt idx="2">
                  <c:v>67594426</c:v>
                </c:pt>
                <c:pt idx="3">
                  <c:v>66651817</c:v>
                </c:pt>
                <c:pt idx="4">
                  <c:v>65923399</c:v>
                </c:pt>
                <c:pt idx="5">
                  <c:v>66753936</c:v>
                </c:pt>
                <c:pt idx="6">
                  <c:v>66727822</c:v>
                </c:pt>
                <c:pt idx="7">
                  <c:v>68186661</c:v>
                </c:pt>
                <c:pt idx="8">
                  <c:v>68667240</c:v>
                </c:pt>
                <c:pt idx="9">
                  <c:v>71137965</c:v>
                </c:pt>
                <c:pt idx="10">
                  <c:v>72746763</c:v>
                </c:pt>
                <c:pt idx="11">
                  <c:v>72835551</c:v>
                </c:pt>
                <c:pt idx="12">
                  <c:v>72853665</c:v>
                </c:pt>
                <c:pt idx="13">
                  <c:v>72587979</c:v>
                </c:pt>
              </c:numCache>
            </c:numRef>
          </c:val>
          <c:extLst>
            <c:ext xmlns:c16="http://schemas.microsoft.com/office/drawing/2014/chart" uri="{C3380CC4-5D6E-409C-BE32-E72D297353CC}">
              <c16:uniqueId val="{00000001-5D8C-4AFD-90FB-F5191CEE2652}"/>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ID-05: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Idaho!$J$6:$J$10</c:f>
                <c:numCache>
                  <c:formatCode>General</c:formatCode>
                  <c:ptCount val="5"/>
                  <c:pt idx="0">
                    <c:v>36357175.444020003</c:v>
                  </c:pt>
                  <c:pt idx="1">
                    <c:v>29762972.256299995</c:v>
                  </c:pt>
                  <c:pt idx="2">
                    <c:v>25768755.16584</c:v>
                  </c:pt>
                  <c:pt idx="3">
                    <c:v>22083790.032919999</c:v>
                  </c:pt>
                  <c:pt idx="4">
                    <c:v>20238826.185280003</c:v>
                  </c:pt>
                </c:numCache>
              </c:numRef>
            </c:plus>
            <c:minus>
              <c:numRef>
                <c:f>Idaho!$J$6:$J$10</c:f>
                <c:numCache>
                  <c:formatCode>General</c:formatCode>
                  <c:ptCount val="5"/>
                  <c:pt idx="0">
                    <c:v>36357175.444020003</c:v>
                  </c:pt>
                  <c:pt idx="1">
                    <c:v>29762972.256299995</c:v>
                  </c:pt>
                  <c:pt idx="2">
                    <c:v>25768755.16584</c:v>
                  </c:pt>
                  <c:pt idx="3">
                    <c:v>22083790.032919999</c:v>
                  </c:pt>
                  <c:pt idx="4">
                    <c:v>20238826.185280003</c:v>
                  </c:pt>
                </c:numCache>
              </c:numRef>
            </c:minus>
            <c:spPr>
              <a:noFill/>
              <a:ln w="9525" cap="flat" cmpd="sng" algn="ctr">
                <a:solidFill>
                  <a:schemeClr val="tx1">
                    <a:lumMod val="65000"/>
                    <a:lumOff val="35000"/>
                  </a:schemeClr>
                </a:solidFill>
                <a:round/>
              </a:ln>
              <a:effectLst/>
            </c:spPr>
          </c:errBars>
          <c:cat>
            <c:numRef>
              <c:f>Idaho!$A$6:$A$10</c:f>
              <c:numCache>
                <c:formatCode>General</c:formatCode>
                <c:ptCount val="5"/>
                <c:pt idx="0">
                  <c:v>2005</c:v>
                </c:pt>
                <c:pt idx="1">
                  <c:v>2006</c:v>
                </c:pt>
                <c:pt idx="2">
                  <c:v>2007</c:v>
                </c:pt>
                <c:pt idx="3">
                  <c:v>2008</c:v>
                </c:pt>
                <c:pt idx="4">
                  <c:v>2009</c:v>
                </c:pt>
              </c:numCache>
            </c:numRef>
          </c:cat>
          <c:val>
            <c:numRef>
              <c:f>Idaho!$E$6:$E$10</c:f>
              <c:numCache>
                <c:formatCode>#,##0</c:formatCode>
                <c:ptCount val="5"/>
                <c:pt idx="0">
                  <c:v>129302139</c:v>
                </c:pt>
                <c:pt idx="1">
                  <c:v>130482123</c:v>
                </c:pt>
                <c:pt idx="2">
                  <c:v>125285663</c:v>
                </c:pt>
                <c:pt idx="3">
                  <c:v>117043619</c:v>
                </c:pt>
                <c:pt idx="4">
                  <c:v>115624007</c:v>
                </c:pt>
              </c:numCache>
            </c:numRef>
          </c:val>
          <c:extLst>
            <c:ext xmlns:c16="http://schemas.microsoft.com/office/drawing/2014/chart" uri="{C3380CC4-5D6E-409C-BE32-E72D297353CC}">
              <c16:uniqueId val="{00000001-C361-4860-AB46-F8CAB409514F}"/>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ID-10: Total Carbon Stocks on </a:t>
            </a:r>
            <a:r>
              <a:rPr lang="en-US" sz="1400" b="1" i="0" u="none" strike="noStrike" kern="1200" spc="0" baseline="0">
                <a:solidFill>
                  <a:sysClr val="windowText" lastClr="000000">
                    <a:lumMod val="65000"/>
                    <a:lumOff val="35000"/>
                  </a:sysClr>
                </a:solidFill>
              </a:rPr>
              <a:t>STATE AND LOCAL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Idaho!$J$11:$J$24</c:f>
                <c:numCache>
                  <c:formatCode>General</c:formatCode>
                  <c:ptCount val="14"/>
                  <c:pt idx="0">
                    <c:v>18354094.177680001</c:v>
                  </c:pt>
                  <c:pt idx="1">
                    <c:v>16946809.041999999</c:v>
                  </c:pt>
                  <c:pt idx="2">
                    <c:v>15586958.792160001</c:v>
                  </c:pt>
                  <c:pt idx="3">
                    <c:v>15048121.788699999</c:v>
                  </c:pt>
                  <c:pt idx="4">
                    <c:v>15210367.677439999</c:v>
                  </c:pt>
                  <c:pt idx="5">
                    <c:v>15122803.7016</c:v>
                  </c:pt>
                  <c:pt idx="6">
                    <c:v>15108475.54806</c:v>
                  </c:pt>
                  <c:pt idx="7">
                    <c:v>14933819.1975</c:v>
                  </c:pt>
                  <c:pt idx="8">
                    <c:v>14946091.118280001</c:v>
                  </c:pt>
                  <c:pt idx="9">
                    <c:v>14570223.952200001</c:v>
                  </c:pt>
                  <c:pt idx="10">
                    <c:v>14703234.42908</c:v>
                  </c:pt>
                  <c:pt idx="11">
                    <c:v>14659967.337779999</c:v>
                  </c:pt>
                  <c:pt idx="12">
                    <c:v>14720037.19108</c:v>
                  </c:pt>
                  <c:pt idx="13">
                    <c:v>14664526.543159999</c:v>
                  </c:pt>
                </c:numCache>
              </c:numRef>
            </c:plus>
            <c:minus>
              <c:numRef>
                <c:f>Idaho!$J$11:$J$24</c:f>
                <c:numCache>
                  <c:formatCode>General</c:formatCode>
                  <c:ptCount val="14"/>
                  <c:pt idx="0">
                    <c:v>18354094.177680001</c:v>
                  </c:pt>
                  <c:pt idx="1">
                    <c:v>16946809.041999999</c:v>
                  </c:pt>
                  <c:pt idx="2">
                    <c:v>15586958.792160001</c:v>
                  </c:pt>
                  <c:pt idx="3">
                    <c:v>15048121.788699999</c:v>
                  </c:pt>
                  <c:pt idx="4">
                    <c:v>15210367.677439999</c:v>
                  </c:pt>
                  <c:pt idx="5">
                    <c:v>15122803.7016</c:v>
                  </c:pt>
                  <c:pt idx="6">
                    <c:v>15108475.54806</c:v>
                  </c:pt>
                  <c:pt idx="7">
                    <c:v>14933819.1975</c:v>
                  </c:pt>
                  <c:pt idx="8">
                    <c:v>14946091.118280001</c:v>
                  </c:pt>
                  <c:pt idx="9">
                    <c:v>14570223.952200001</c:v>
                  </c:pt>
                  <c:pt idx="10">
                    <c:v>14703234.42908</c:v>
                  </c:pt>
                  <c:pt idx="11">
                    <c:v>14659967.337779999</c:v>
                  </c:pt>
                  <c:pt idx="12">
                    <c:v>14720037.19108</c:v>
                  </c:pt>
                  <c:pt idx="13">
                    <c:v>14664526.543159999</c:v>
                  </c:pt>
                </c:numCache>
              </c:numRef>
            </c:minus>
            <c:spPr>
              <a:noFill/>
              <a:ln w="9525" cap="flat" cmpd="sng" algn="ctr">
                <a:solidFill>
                  <a:schemeClr val="tx1">
                    <a:lumMod val="65000"/>
                    <a:lumOff val="35000"/>
                  </a:schemeClr>
                </a:solidFill>
                <a:round/>
              </a:ln>
              <a:effectLst/>
            </c:spPr>
          </c:errBars>
          <c:cat>
            <c:numRef>
              <c:f>Idaho!$A$11:$A$24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Idaho!$E$11:$E$24</c:f>
              <c:numCache>
                <c:formatCode>#,##0</c:formatCode>
                <c:ptCount val="14"/>
                <c:pt idx="0">
                  <c:v>109681452</c:v>
                </c:pt>
                <c:pt idx="1">
                  <c:v>108024025</c:v>
                </c:pt>
                <c:pt idx="2">
                  <c:v>104835612</c:v>
                </c:pt>
                <c:pt idx="3">
                  <c:v>107379205</c:v>
                </c:pt>
                <c:pt idx="4">
                  <c:v>108738688</c:v>
                </c:pt>
                <c:pt idx="5">
                  <c:v>108267495</c:v>
                </c:pt>
                <c:pt idx="6">
                  <c:v>108960591</c:v>
                </c:pt>
                <c:pt idx="7">
                  <c:v>108388875</c:v>
                </c:pt>
                <c:pt idx="8">
                  <c:v>108289314</c:v>
                </c:pt>
                <c:pt idx="9">
                  <c:v>106976681</c:v>
                </c:pt>
                <c:pt idx="10">
                  <c:v>108016709</c:v>
                </c:pt>
                <c:pt idx="11">
                  <c:v>107116523</c:v>
                </c:pt>
                <c:pt idx="12">
                  <c:v>107634083</c:v>
                </c:pt>
                <c:pt idx="13">
                  <c:v>108257246</c:v>
                </c:pt>
              </c:numCache>
            </c:numRef>
          </c:val>
          <c:extLst>
            <c:ext xmlns:c16="http://schemas.microsoft.com/office/drawing/2014/chart" uri="{C3380CC4-5D6E-409C-BE32-E72D297353CC}">
              <c16:uniqueId val="{00000001-10FD-4DF8-AD29-61388C234C25}"/>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ID-03:  Total</a:t>
            </a:r>
            <a:r>
              <a:rPr lang="en-US" baseline="0"/>
              <a:t> Carbon Stocks on </a:t>
            </a:r>
            <a:r>
              <a:rPr lang="en-US" b="1" baseline="0"/>
              <a:t>NATIONAL FOREST </a:t>
            </a:r>
            <a:r>
              <a:rPr lang="en-US" baseline="0"/>
              <a:t>Lands - 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Idaho!$H$6:$H$10</c:f>
                <c:numCache>
                  <c:formatCode>General</c:formatCode>
                  <c:ptCount val="5"/>
                  <c:pt idx="0">
                    <c:v>90265700.429959998</c:v>
                  </c:pt>
                  <c:pt idx="1">
                    <c:v>71551961.347160012</c:v>
                  </c:pt>
                  <c:pt idx="2">
                    <c:v>62267422.395599991</c:v>
                  </c:pt>
                  <c:pt idx="3">
                    <c:v>55559540.353380002</c:v>
                  </c:pt>
                  <c:pt idx="4">
                    <c:v>50320239.880859993</c:v>
                  </c:pt>
                </c:numCache>
              </c:numRef>
            </c:plus>
            <c:minus>
              <c:numRef>
                <c:f>Idaho!$H$6:$H$10</c:f>
                <c:numCache>
                  <c:formatCode>General</c:formatCode>
                  <c:ptCount val="5"/>
                  <c:pt idx="0">
                    <c:v>90265700.429959998</c:v>
                  </c:pt>
                  <c:pt idx="1">
                    <c:v>71551961.347160012</c:v>
                  </c:pt>
                  <c:pt idx="2">
                    <c:v>62267422.395599991</c:v>
                  </c:pt>
                  <c:pt idx="3">
                    <c:v>55559540.353380002</c:v>
                  </c:pt>
                  <c:pt idx="4">
                    <c:v>50320239.880859993</c:v>
                  </c:pt>
                </c:numCache>
              </c:numRef>
            </c:minus>
            <c:spPr>
              <a:noFill/>
              <a:ln w="9525" cap="flat" cmpd="sng" algn="ctr">
                <a:solidFill>
                  <a:schemeClr val="tx1">
                    <a:lumMod val="65000"/>
                    <a:lumOff val="35000"/>
                  </a:schemeClr>
                </a:solidFill>
                <a:round/>
              </a:ln>
              <a:effectLst/>
            </c:spPr>
          </c:errBars>
          <c:cat>
            <c:numRef>
              <c:f>Idaho!$A$6:$A$10</c:f>
              <c:numCache>
                <c:formatCode>General</c:formatCode>
                <c:ptCount val="5"/>
                <c:pt idx="0">
                  <c:v>2005</c:v>
                </c:pt>
                <c:pt idx="1">
                  <c:v>2006</c:v>
                </c:pt>
                <c:pt idx="2">
                  <c:v>2007</c:v>
                </c:pt>
                <c:pt idx="3">
                  <c:v>2008</c:v>
                </c:pt>
                <c:pt idx="4">
                  <c:v>2009</c:v>
                </c:pt>
              </c:numCache>
            </c:numRef>
          </c:cat>
          <c:val>
            <c:numRef>
              <c:f>Idaho!$C$6:$C$10</c:f>
              <c:numCache>
                <c:formatCode>#,##0</c:formatCode>
                <c:ptCount val="5"/>
                <c:pt idx="0">
                  <c:v>1135703327</c:v>
                </c:pt>
                <c:pt idx="1">
                  <c:v>1166481274</c:v>
                </c:pt>
                <c:pt idx="2">
                  <c:v>1192862498</c:v>
                </c:pt>
                <c:pt idx="3">
                  <c:v>1170660353</c:v>
                </c:pt>
                <c:pt idx="4">
                  <c:v>1169694093</c:v>
                </c:pt>
              </c:numCache>
            </c:numRef>
          </c:val>
          <c:extLst>
            <c:ext xmlns:c16="http://schemas.microsoft.com/office/drawing/2014/chart" uri="{C3380CC4-5D6E-409C-BE32-E72D297353CC}">
              <c16:uniqueId val="{00000001-475F-4A9C-BF10-364442B6AB44}"/>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u="none" strike="noStrike" kern="1200" spc="0" baseline="0">
                <a:solidFill>
                  <a:sysClr val="windowText" lastClr="000000">
                    <a:lumMod val="65000"/>
                    <a:lumOff val="35000"/>
                  </a:sysClr>
                </a:solidFill>
              </a:rPr>
              <a:t>ID-08:  Total Carbon Stocks on </a:t>
            </a:r>
            <a:r>
              <a:rPr lang="en-US" sz="1400" b="1" i="0" u="none" strike="noStrike" kern="1200" spc="0" baseline="0">
                <a:solidFill>
                  <a:sysClr val="windowText" lastClr="000000">
                    <a:lumMod val="65000"/>
                    <a:lumOff val="35000"/>
                  </a:sysClr>
                </a:solidFill>
              </a:rPr>
              <a:t>NATIONAL FOREST Lands </a:t>
            </a:r>
            <a:r>
              <a:rPr lang="en-US" sz="1400" b="0" i="0" u="none" strike="noStrike" kern="1200" spc="0" baseline="0">
                <a:solidFill>
                  <a:sysClr val="windowText" lastClr="000000">
                    <a:lumMod val="65000"/>
                    <a:lumOff val="35000"/>
                  </a:sysClr>
                </a:solidFill>
              </a:rPr>
              <a:t>- </a:t>
            </a:r>
            <a:r>
              <a:rPr lang="en-US" baseline="0"/>
              <a:t>FUTURE LONG-TERM PERIOD</a:t>
            </a: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3">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Idaho!$H$11:$H$24</c:f>
                <c:numCache>
                  <c:formatCode>General</c:formatCode>
                  <c:ptCount val="14"/>
                  <c:pt idx="0">
                    <c:v>46650240.664499998</c:v>
                  </c:pt>
                  <c:pt idx="1">
                    <c:v>43730766.546560004</c:v>
                  </c:pt>
                  <c:pt idx="2">
                    <c:v>41608014.471840002</c:v>
                  </c:pt>
                  <c:pt idx="3">
                    <c:v>39540383.4586</c:v>
                  </c:pt>
                  <c:pt idx="4">
                    <c:v>39570647.030159995</c:v>
                  </c:pt>
                  <c:pt idx="5">
                    <c:v>39719740.895999998</c:v>
                  </c:pt>
                  <c:pt idx="6">
                    <c:v>39800787.919</c:v>
                  </c:pt>
                  <c:pt idx="7">
                    <c:v>39811765.148120001</c:v>
                  </c:pt>
                  <c:pt idx="8">
                    <c:v>39859153.695720002</c:v>
                  </c:pt>
                  <c:pt idx="9">
                    <c:v>34310545.572939999</c:v>
                  </c:pt>
                  <c:pt idx="10">
                    <c:v>34480123.215999998</c:v>
                  </c:pt>
                  <c:pt idx="11">
                    <c:v>34158041.172600001</c:v>
                  </c:pt>
                  <c:pt idx="12">
                    <c:v>34053534.336319998</c:v>
                  </c:pt>
                  <c:pt idx="13">
                    <c:v>34002093.8904</c:v>
                  </c:pt>
                </c:numCache>
              </c:numRef>
            </c:plus>
            <c:minus>
              <c:numRef>
                <c:f>Idaho!$H$11:$H$24</c:f>
                <c:numCache>
                  <c:formatCode>General</c:formatCode>
                  <c:ptCount val="14"/>
                  <c:pt idx="0">
                    <c:v>46650240.664499998</c:v>
                  </c:pt>
                  <c:pt idx="1">
                    <c:v>43730766.546560004</c:v>
                  </c:pt>
                  <c:pt idx="2">
                    <c:v>41608014.471840002</c:v>
                  </c:pt>
                  <c:pt idx="3">
                    <c:v>39540383.4586</c:v>
                  </c:pt>
                  <c:pt idx="4">
                    <c:v>39570647.030159995</c:v>
                  </c:pt>
                  <c:pt idx="5">
                    <c:v>39719740.895999998</c:v>
                  </c:pt>
                  <c:pt idx="6">
                    <c:v>39800787.919</c:v>
                  </c:pt>
                  <c:pt idx="7">
                    <c:v>39811765.148120001</c:v>
                  </c:pt>
                  <c:pt idx="8">
                    <c:v>39859153.695720002</c:v>
                  </c:pt>
                  <c:pt idx="9">
                    <c:v>34310545.572939999</c:v>
                  </c:pt>
                  <c:pt idx="10">
                    <c:v>34480123.215999998</c:v>
                  </c:pt>
                  <c:pt idx="11">
                    <c:v>34158041.172600001</c:v>
                  </c:pt>
                  <c:pt idx="12">
                    <c:v>34053534.336319998</c:v>
                  </c:pt>
                  <c:pt idx="13">
                    <c:v>34002093.8904</c:v>
                  </c:pt>
                </c:numCache>
              </c:numRef>
            </c:minus>
            <c:spPr>
              <a:noFill/>
              <a:ln w="9525" cap="flat" cmpd="sng" algn="ctr">
                <a:solidFill>
                  <a:schemeClr val="tx1">
                    <a:lumMod val="65000"/>
                    <a:lumOff val="35000"/>
                  </a:schemeClr>
                </a:solidFill>
                <a:round/>
              </a:ln>
              <a:effectLst/>
            </c:spPr>
          </c:errBars>
          <c:cat>
            <c:numRef>
              <c:f>Idaho!$A$11:$A$24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Idaho!$C$11:$C$24</c:f>
              <c:numCache>
                <c:formatCode>#,##0</c:formatCode>
                <c:ptCount val="14"/>
                <c:pt idx="0">
                  <c:v>1181018751</c:v>
                </c:pt>
                <c:pt idx="1">
                  <c:v>1185758312</c:v>
                </c:pt>
                <c:pt idx="2">
                  <c:v>1206728958</c:v>
                </c:pt>
                <c:pt idx="3">
                  <c:v>1204031165</c:v>
                </c:pt>
                <c:pt idx="4">
                  <c:v>1209371853</c:v>
                </c:pt>
                <c:pt idx="5">
                  <c:v>1218396960</c:v>
                </c:pt>
                <c:pt idx="6">
                  <c:v>1220883065</c:v>
                </c:pt>
                <c:pt idx="7">
                  <c:v>1223471578</c:v>
                </c:pt>
                <c:pt idx="8">
                  <c:v>1229461866</c:v>
                </c:pt>
                <c:pt idx="9">
                  <c:v>1233305017</c:v>
                </c:pt>
                <c:pt idx="10">
                  <c:v>1231432972</c:v>
                </c:pt>
                <c:pt idx="11">
                  <c:v>1228706517</c:v>
                </c:pt>
                <c:pt idx="12">
                  <c:v>1226712332</c:v>
                </c:pt>
                <c:pt idx="13">
                  <c:v>1224859290</c:v>
                </c:pt>
              </c:numCache>
            </c:numRef>
          </c:val>
          <c:extLst>
            <c:ext xmlns:c16="http://schemas.microsoft.com/office/drawing/2014/chart" uri="{C3380CC4-5D6E-409C-BE32-E72D297353CC}">
              <c16:uniqueId val="{00000001-EB43-404D-9594-8B28AC47D690}"/>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IL-01:</a:t>
            </a:r>
            <a:r>
              <a:rPr lang="en-US" baseline="0"/>
              <a:t>  </a:t>
            </a:r>
            <a:r>
              <a:rPr lang="en-US" b="1" baseline="0"/>
              <a:t>Total Carbon Stocks - </a:t>
            </a:r>
            <a:r>
              <a:rPr lang="en-US" baseline="0"/>
              <a:t>HISTORIC REFERENCE PERIOD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Illinois!$G$6:$G$12</c:f>
                <c:numCache>
                  <c:formatCode>General</c:formatCode>
                  <c:ptCount val="7"/>
                  <c:pt idx="0">
                    <c:v>19297831.730519999</c:v>
                  </c:pt>
                  <c:pt idx="1">
                    <c:v>16508276.772</c:v>
                  </c:pt>
                  <c:pt idx="2">
                    <c:v>14970705.81732</c:v>
                  </c:pt>
                  <c:pt idx="3">
                    <c:v>13933013.643099999</c:v>
                  </c:pt>
                  <c:pt idx="4">
                    <c:v>14613970.553640001</c:v>
                  </c:pt>
                  <c:pt idx="5">
                    <c:v>14989638.574679999</c:v>
                  </c:pt>
                  <c:pt idx="6">
                    <c:v>14170712.300999999</c:v>
                  </c:pt>
                </c:numCache>
              </c:numRef>
            </c:plus>
            <c:minus>
              <c:numRef>
                <c:f>Illinois!$G$6:$G$12</c:f>
                <c:numCache>
                  <c:formatCode>General</c:formatCode>
                  <c:ptCount val="7"/>
                  <c:pt idx="0">
                    <c:v>19297831.730519999</c:v>
                  </c:pt>
                  <c:pt idx="1">
                    <c:v>16508276.772</c:v>
                  </c:pt>
                  <c:pt idx="2">
                    <c:v>14970705.81732</c:v>
                  </c:pt>
                  <c:pt idx="3">
                    <c:v>13933013.643099999</c:v>
                  </c:pt>
                  <c:pt idx="4">
                    <c:v>14613970.553640001</c:v>
                  </c:pt>
                  <c:pt idx="5">
                    <c:v>14989638.574679999</c:v>
                  </c:pt>
                  <c:pt idx="6">
                    <c:v>14170712.300999999</c:v>
                  </c:pt>
                </c:numCache>
              </c:numRef>
            </c:minus>
            <c:spPr>
              <a:noFill/>
              <a:ln w="9525" cap="flat" cmpd="sng" algn="ctr">
                <a:solidFill>
                  <a:schemeClr val="tx1">
                    <a:lumMod val="65000"/>
                    <a:lumOff val="35000"/>
                  </a:schemeClr>
                </a:solidFill>
                <a:round/>
              </a:ln>
              <a:effectLst/>
            </c:spPr>
          </c:errBars>
          <c:cat>
            <c:numRef>
              <c:f>Illinois!$A$6:$A$12</c:f>
              <c:numCache>
                <c:formatCode>General</c:formatCode>
                <c:ptCount val="7"/>
                <c:pt idx="0">
                  <c:v>2003</c:v>
                </c:pt>
                <c:pt idx="1">
                  <c:v>2004</c:v>
                </c:pt>
                <c:pt idx="2">
                  <c:v>2005</c:v>
                </c:pt>
                <c:pt idx="3">
                  <c:v>2006</c:v>
                </c:pt>
                <c:pt idx="4">
                  <c:v>2007</c:v>
                </c:pt>
                <c:pt idx="5">
                  <c:v>2008</c:v>
                </c:pt>
                <c:pt idx="6">
                  <c:v>2009</c:v>
                </c:pt>
              </c:numCache>
            </c:numRef>
          </c:cat>
          <c:val>
            <c:numRef>
              <c:f>Illinois!$B$6:$B$12</c:f>
              <c:numCache>
                <c:formatCode>#,##0</c:formatCode>
                <c:ptCount val="7"/>
                <c:pt idx="0">
                  <c:v>327414858</c:v>
                </c:pt>
                <c:pt idx="1">
                  <c:v>334446450</c:v>
                </c:pt>
                <c:pt idx="2">
                  <c:v>341329362</c:v>
                </c:pt>
                <c:pt idx="3">
                  <c:v>363786257</c:v>
                </c:pt>
                <c:pt idx="4">
                  <c:v>367924737</c:v>
                </c:pt>
                <c:pt idx="5">
                  <c:v>367934182</c:v>
                </c:pt>
                <c:pt idx="6">
                  <c:v>370961055</c:v>
                </c:pt>
              </c:numCache>
            </c:numRef>
          </c:val>
          <c:extLst>
            <c:ext xmlns:c16="http://schemas.microsoft.com/office/drawing/2014/chart" uri="{C3380CC4-5D6E-409C-BE32-E72D297353CC}">
              <c16:uniqueId val="{00000001-F016-412C-ABD9-C3894CBE4BE3}"/>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Tonnes of Carbon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IL-02: Total Carbon Stocks on </a:t>
            </a:r>
            <a:r>
              <a:rPr lang="en-US" sz="1400" b="1" i="0" u="none" strike="noStrike" kern="1200" spc="0" baseline="0">
                <a:solidFill>
                  <a:sysClr val="windowText" lastClr="000000">
                    <a:lumMod val="65000"/>
                    <a:lumOff val="35000"/>
                  </a:sysClr>
                </a:solidFill>
              </a:rPr>
              <a:t>PRIVATE Forest Lands </a:t>
            </a:r>
            <a:r>
              <a:rPr lang="en-US" sz="1400" b="0" i="0" u="none" strike="noStrike" kern="1200" spc="0" baseline="0">
                <a:solidFill>
                  <a:sysClr val="windowText" lastClr="000000">
                    <a:lumMod val="65000"/>
                    <a:lumOff val="35000"/>
                  </a:sysClr>
                </a:solidFill>
              </a:rPr>
              <a:t>- HISTORIC REFERENCE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40000"/>
                <a:lumOff val="60000"/>
              </a:schemeClr>
            </a:solidFill>
            <a:ln>
              <a:noFill/>
            </a:ln>
            <a:effectLst/>
          </c:spPr>
          <c:invertIfNegative val="0"/>
          <c:trendline>
            <c:spPr>
              <a:ln w="19050" cap="rnd">
                <a:solidFill>
                  <a:srgbClr val="FF0000"/>
                </a:solidFill>
                <a:prstDash val="sysDot"/>
              </a:ln>
              <a:effectLst/>
            </c:spPr>
            <c:trendlineType val="linear"/>
            <c:dispRSqr val="0"/>
            <c:dispEq val="0"/>
          </c:trendline>
          <c:errBars>
            <c:errBarType val="both"/>
            <c:errValType val="cust"/>
            <c:noEndCap val="0"/>
            <c:plus>
              <c:numRef>
                <c:f>Illinois!$K$6:$K$12</c:f>
                <c:numCache>
                  <c:formatCode>General</c:formatCode>
                  <c:ptCount val="7"/>
                  <c:pt idx="0">
                    <c:v>18166717.93716</c:v>
                  </c:pt>
                  <c:pt idx="1">
                    <c:v>15710504.395600002</c:v>
                  </c:pt>
                  <c:pt idx="2">
                    <c:v>14204526.120239999</c:v>
                  </c:pt>
                  <c:pt idx="3">
                    <c:v>13247632.638239998</c:v>
                  </c:pt>
                  <c:pt idx="4">
                    <c:v>14083818.992579998</c:v>
                  </c:pt>
                  <c:pt idx="5">
                    <c:v>13965409.849559998</c:v>
                  </c:pt>
                  <c:pt idx="6">
                    <c:v>13450723.560320001</c:v>
                  </c:pt>
                </c:numCache>
              </c:numRef>
            </c:plus>
            <c:minus>
              <c:numRef>
                <c:f>Illinois!$K$6:$K$12</c:f>
                <c:numCache>
                  <c:formatCode>General</c:formatCode>
                  <c:ptCount val="7"/>
                  <c:pt idx="0">
                    <c:v>18166717.93716</c:v>
                  </c:pt>
                  <c:pt idx="1">
                    <c:v>15710504.395600002</c:v>
                  </c:pt>
                  <c:pt idx="2">
                    <c:v>14204526.120239999</c:v>
                  </c:pt>
                  <c:pt idx="3">
                    <c:v>13247632.638239998</c:v>
                  </c:pt>
                  <c:pt idx="4">
                    <c:v>14083818.992579998</c:v>
                  </c:pt>
                  <c:pt idx="5">
                    <c:v>13965409.849559998</c:v>
                  </c:pt>
                  <c:pt idx="6">
                    <c:v>13450723.560320001</c:v>
                  </c:pt>
                </c:numCache>
              </c:numRef>
            </c:minus>
            <c:spPr>
              <a:noFill/>
              <a:ln w="9525" cap="flat" cmpd="sng" algn="ctr">
                <a:solidFill>
                  <a:schemeClr val="tx1">
                    <a:lumMod val="65000"/>
                    <a:lumOff val="35000"/>
                  </a:schemeClr>
                </a:solidFill>
                <a:round/>
              </a:ln>
              <a:effectLst/>
            </c:spPr>
          </c:errBars>
          <c:cat>
            <c:numRef>
              <c:f>Illinois!$A$6:$A$12</c:f>
              <c:numCache>
                <c:formatCode>General</c:formatCode>
                <c:ptCount val="7"/>
                <c:pt idx="0">
                  <c:v>2003</c:v>
                </c:pt>
                <c:pt idx="1">
                  <c:v>2004</c:v>
                </c:pt>
                <c:pt idx="2">
                  <c:v>2005</c:v>
                </c:pt>
                <c:pt idx="3">
                  <c:v>2006</c:v>
                </c:pt>
                <c:pt idx="4">
                  <c:v>2007</c:v>
                </c:pt>
                <c:pt idx="5">
                  <c:v>2008</c:v>
                </c:pt>
                <c:pt idx="6">
                  <c:v>2009</c:v>
                </c:pt>
              </c:numCache>
            </c:numRef>
          </c:cat>
          <c:val>
            <c:numRef>
              <c:f>Illinois!$F$6:$F$12</c:f>
              <c:numCache>
                <c:formatCode>#,##0</c:formatCode>
                <c:ptCount val="7"/>
                <c:pt idx="0">
                  <c:v>287539062</c:v>
                </c:pt>
                <c:pt idx="1">
                  <c:v>295310233</c:v>
                </c:pt>
                <c:pt idx="2">
                  <c:v>299420871</c:v>
                </c:pt>
                <c:pt idx="3">
                  <c:v>321856964</c:v>
                </c:pt>
                <c:pt idx="4">
                  <c:v>326165331</c:v>
                </c:pt>
                <c:pt idx="5">
                  <c:v>321635418</c:v>
                </c:pt>
                <c:pt idx="6">
                  <c:v>327109036</c:v>
                </c:pt>
              </c:numCache>
            </c:numRef>
          </c:val>
          <c:extLst>
            <c:ext xmlns:c16="http://schemas.microsoft.com/office/drawing/2014/chart" uri="{C3380CC4-5D6E-409C-BE32-E72D297353CC}">
              <c16:uniqueId val="{00000001-6426-4625-AD31-B8FE4E318A0E}"/>
            </c:ext>
          </c:extLst>
        </c:ser>
        <c:dLbls>
          <c:showLegendKey val="0"/>
          <c:showVal val="0"/>
          <c:showCatName val="0"/>
          <c:showSerName val="0"/>
          <c:showPercent val="0"/>
          <c:showBubbleSize val="0"/>
        </c:dLbls>
        <c:gapWidth val="150"/>
        <c:axId val="26104271"/>
        <c:axId val="26106671"/>
      </c:barChart>
      <c:cat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1"/>
        <c:lblAlgn val="ctr"/>
        <c:lblOffset val="100"/>
        <c:noMultiLvlLbl val="0"/>
      </c:cat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IL-06: </a:t>
            </a:r>
            <a:r>
              <a:rPr lang="en-US" b="1" baseline="0"/>
              <a:t>- Total Carbon Stocks - </a:t>
            </a:r>
            <a:r>
              <a:rPr lang="en-US" baseline="0"/>
              <a:t>FUTURE LONG-TERM PERIOD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20000"/>
                <a:lumOff val="80000"/>
              </a:schemeClr>
            </a:solidFill>
            <a:ln>
              <a:noFill/>
            </a:ln>
            <a:effectLst/>
          </c:spPr>
          <c:invertIfNegative val="0"/>
          <c:trendline>
            <c:spPr>
              <a:ln w="19050" cap="rnd">
                <a:solidFill>
                  <a:srgbClr val="FF0000"/>
                </a:solidFill>
                <a:prstDash val="sysDot"/>
              </a:ln>
              <a:effectLst/>
            </c:spPr>
            <c:trendlineType val="linear"/>
            <c:forward val="30"/>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errBars>
            <c:errBarType val="both"/>
            <c:errValType val="cust"/>
            <c:noEndCap val="0"/>
            <c:plus>
              <c:numRef>
                <c:f>Illinois!$G$13:$G$27</c:f>
                <c:numCache>
                  <c:formatCode>General</c:formatCode>
                  <c:ptCount val="15"/>
                  <c:pt idx="0">
                    <c:v>14311549.03932</c:v>
                  </c:pt>
                  <c:pt idx="1">
                    <c:v>14338837.286399998</c:v>
                  </c:pt>
                  <c:pt idx="2">
                    <c:v>14495022.6176</c:v>
                  </c:pt>
                  <c:pt idx="3">
                    <c:v>14655511.961479999</c:v>
                  </c:pt>
                  <c:pt idx="4">
                    <c:v>14769342.975599999</c:v>
                  </c:pt>
                  <c:pt idx="5">
                    <c:v>14800677.131519999</c:v>
                  </c:pt>
                  <c:pt idx="6">
                    <c:v>14880072.792239999</c:v>
                  </c:pt>
                  <c:pt idx="7">
                    <c:v>14954362.702400001</c:v>
                  </c:pt>
                  <c:pt idx="8">
                    <c:v>15133830.317839999</c:v>
                  </c:pt>
                  <c:pt idx="9">
                    <c:v>14454423.14766</c:v>
                  </c:pt>
                  <c:pt idx="10">
                    <c:v>14404678.3684</c:v>
                  </c:pt>
                  <c:pt idx="11">
                    <c:v>14568428.93706</c:v>
                  </c:pt>
                  <c:pt idx="12">
                    <c:v>14621074.718400002</c:v>
                  </c:pt>
                  <c:pt idx="13">
                    <c:v>14495593.428999998</c:v>
                  </c:pt>
                  <c:pt idx="14">
                    <c:v>14443658.922</c:v>
                  </c:pt>
                </c:numCache>
              </c:numRef>
            </c:plus>
            <c:minus>
              <c:numRef>
                <c:f>Illinois!$G$13:$G$27</c:f>
                <c:numCache>
                  <c:formatCode>General</c:formatCode>
                  <c:ptCount val="15"/>
                  <c:pt idx="0">
                    <c:v>14311549.03932</c:v>
                  </c:pt>
                  <c:pt idx="1">
                    <c:v>14338837.286399998</c:v>
                  </c:pt>
                  <c:pt idx="2">
                    <c:v>14495022.6176</c:v>
                  </c:pt>
                  <c:pt idx="3">
                    <c:v>14655511.961479999</c:v>
                  </c:pt>
                  <c:pt idx="4">
                    <c:v>14769342.975599999</c:v>
                  </c:pt>
                  <c:pt idx="5">
                    <c:v>14800677.131519999</c:v>
                  </c:pt>
                  <c:pt idx="6">
                    <c:v>14880072.792239999</c:v>
                  </c:pt>
                  <c:pt idx="7">
                    <c:v>14954362.702400001</c:v>
                  </c:pt>
                  <c:pt idx="8">
                    <c:v>15133830.317839999</c:v>
                  </c:pt>
                  <c:pt idx="9">
                    <c:v>14454423.14766</c:v>
                  </c:pt>
                  <c:pt idx="10">
                    <c:v>14404678.3684</c:v>
                  </c:pt>
                  <c:pt idx="11">
                    <c:v>14568428.93706</c:v>
                  </c:pt>
                  <c:pt idx="12">
                    <c:v>14621074.718400002</c:v>
                  </c:pt>
                  <c:pt idx="13">
                    <c:v>14495593.428999998</c:v>
                  </c:pt>
                  <c:pt idx="14">
                    <c:v>14443658.922</c:v>
                  </c:pt>
                </c:numCache>
              </c:numRef>
            </c:minus>
            <c:spPr>
              <a:noFill/>
              <a:ln w="9525" cap="flat" cmpd="sng" algn="ctr">
                <a:solidFill>
                  <a:schemeClr val="tx1">
                    <a:lumMod val="65000"/>
                    <a:lumOff val="35000"/>
                  </a:schemeClr>
                </a:solidFill>
                <a:round/>
              </a:ln>
              <a:effectLst/>
            </c:spPr>
          </c:errBars>
          <c:cat>
            <c:numRef>
              <c:f>Illinois!$A$13:$A$27</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Illinois!$B$13:$B$27</c:f>
              <c:numCache>
                <c:formatCode>#,##0</c:formatCode>
                <c:ptCount val="15"/>
                <c:pt idx="0">
                  <c:v>371535541</c:v>
                </c:pt>
                <c:pt idx="1">
                  <c:v>373407221</c:v>
                </c:pt>
                <c:pt idx="2">
                  <c:v>377868160</c:v>
                </c:pt>
                <c:pt idx="3">
                  <c:v>379479854</c:v>
                </c:pt>
                <c:pt idx="4">
                  <c:v>385622532</c:v>
                </c:pt>
                <c:pt idx="5">
                  <c:v>388673244</c:v>
                </c:pt>
                <c:pt idx="6">
                  <c:v>391169106</c:v>
                </c:pt>
                <c:pt idx="7">
                  <c:v>395199860</c:v>
                </c:pt>
                <c:pt idx="8">
                  <c:v>398678354</c:v>
                </c:pt>
                <c:pt idx="9">
                  <c:v>385862871</c:v>
                </c:pt>
                <c:pt idx="10">
                  <c:v>383715460</c:v>
                </c:pt>
                <c:pt idx="11">
                  <c:v>388077489</c:v>
                </c:pt>
                <c:pt idx="12">
                  <c:v>397311813</c:v>
                </c:pt>
                <c:pt idx="13">
                  <c:v>397139546</c:v>
                </c:pt>
                <c:pt idx="14">
                  <c:v>397896940</c:v>
                </c:pt>
              </c:numCache>
            </c:numRef>
          </c:val>
          <c:extLst>
            <c:ext xmlns:c16="http://schemas.microsoft.com/office/drawing/2014/chart" uri="{C3380CC4-5D6E-409C-BE32-E72D297353CC}">
              <c16:uniqueId val="{00000001-9C9F-4F1E-B78F-DF9E8EDAD6B7}"/>
            </c:ext>
          </c:extLst>
        </c:ser>
        <c:dLbls>
          <c:showLegendKey val="0"/>
          <c:showVal val="0"/>
          <c:showCatName val="0"/>
          <c:showSerName val="0"/>
          <c:showPercent val="0"/>
          <c:showBubbleSize val="0"/>
        </c:dLbls>
        <c:gapWidth val="150"/>
        <c:axId val="26104271"/>
        <c:axId val="26106671"/>
      </c:barChart>
      <c:dateAx>
        <c:axId val="261042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6671"/>
        <c:crosses val="autoZero"/>
        <c:auto val="0"/>
        <c:lblOffset val="100"/>
        <c:baseTimeUnit val="days"/>
      </c:dateAx>
      <c:valAx>
        <c:axId val="261066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a:t>
                </a:r>
                <a:r>
                  <a:rPr lang="en-US" baseline="0"/>
                  <a:t> Tonnes of Carbon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104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withinLinear" id="18">
  <a:schemeClr val="accent5"/>
</cs:colorStyle>
</file>

<file path=xl/charts/colors102.xml><?xml version="1.0" encoding="utf-8"?>
<cs:colorStyle xmlns:cs="http://schemas.microsoft.com/office/drawing/2012/chartStyle" xmlns:a="http://schemas.openxmlformats.org/drawingml/2006/main" meth="withinLinear" id="18">
  <a:schemeClr val="accent5"/>
</cs:colorStyle>
</file>

<file path=xl/charts/colors10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5.xml><?xml version="1.0" encoding="utf-8"?>
<cs:colorStyle xmlns:cs="http://schemas.microsoft.com/office/drawing/2012/chartStyle" xmlns:a="http://schemas.openxmlformats.org/drawingml/2006/main" meth="withinLinearReversed" id="26">
  <a:schemeClr val="accent6"/>
</cs:colorStyle>
</file>

<file path=xl/charts/colors10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withinLinearReversed" id="22">
  <a:schemeClr val="accent2"/>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withinLinear" id="18">
  <a:schemeClr val="accent5"/>
</cs:colorStyle>
</file>

<file path=xl/charts/colors112.xml><?xml version="1.0" encoding="utf-8"?>
<cs:colorStyle xmlns:cs="http://schemas.microsoft.com/office/drawing/2012/chartStyle" xmlns:a="http://schemas.openxmlformats.org/drawingml/2006/main" meth="withinLinear" id="18">
  <a:schemeClr val="accent5"/>
</cs:colorStyle>
</file>

<file path=xl/charts/colors1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5.xml><?xml version="1.0" encoding="utf-8"?>
<cs:colorStyle xmlns:cs="http://schemas.microsoft.com/office/drawing/2012/chartStyle" xmlns:a="http://schemas.openxmlformats.org/drawingml/2006/main" meth="withinLinearReversed" id="26">
  <a:schemeClr val="accent6"/>
</cs:colorStyle>
</file>

<file path=xl/charts/colors1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withinLinearReversed" id="22">
  <a:schemeClr val="accent2"/>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2">
  <a:schemeClr val="accent2"/>
</cs:colorStyle>
</file>

<file path=xl/charts/colors1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withinLinear" id="18">
  <a:schemeClr val="accent5"/>
</cs:colorStyle>
</file>

<file path=xl/charts/colors122.xml><?xml version="1.0" encoding="utf-8"?>
<cs:colorStyle xmlns:cs="http://schemas.microsoft.com/office/drawing/2012/chartStyle" xmlns:a="http://schemas.openxmlformats.org/drawingml/2006/main" meth="withinLinear" id="18">
  <a:schemeClr val="accent5"/>
</cs:colorStyle>
</file>

<file path=xl/charts/colors1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withinLinearReversed" id="22">
  <a:schemeClr val="accent2"/>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withinLinear" id="18">
  <a:schemeClr val="accent5"/>
</cs:colorStyle>
</file>

<file path=xl/charts/colors13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withinLinearReversed" id="22">
  <a:schemeClr val="accent2"/>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withinLinear" id="18">
  <a:schemeClr val="accent5"/>
</cs:colorStyle>
</file>

<file path=xl/charts/colors138.xml><?xml version="1.0" encoding="utf-8"?>
<cs:colorStyle xmlns:cs="http://schemas.microsoft.com/office/drawing/2012/chartStyle" xmlns:a="http://schemas.openxmlformats.org/drawingml/2006/main" meth="withinLinear" id="18">
  <a:schemeClr val="accent5"/>
</cs:colorStyle>
</file>

<file path=xl/charts/colors13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1.xml><?xml version="1.0" encoding="utf-8"?>
<cs:colorStyle xmlns:cs="http://schemas.microsoft.com/office/drawing/2012/chartStyle" xmlns:a="http://schemas.openxmlformats.org/drawingml/2006/main" meth="withinLinearReversed" id="26">
  <a:schemeClr val="accent6"/>
</cs:colorStyle>
</file>

<file path=xl/charts/colors1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withinLinearReversed" id="22">
  <a:schemeClr val="accent2"/>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withinLinear" id="18">
  <a:schemeClr val="accent5"/>
</cs:colorStyle>
</file>

<file path=xl/charts/colors148.xml><?xml version="1.0" encoding="utf-8"?>
<cs:colorStyle xmlns:cs="http://schemas.microsoft.com/office/drawing/2012/chartStyle" xmlns:a="http://schemas.openxmlformats.org/drawingml/2006/main" meth="withinLinear" id="18">
  <a:schemeClr val="accent5"/>
</cs:colorStyle>
</file>

<file path=xl/charts/colors14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5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withinLinearReversed" id="22">
  <a:schemeClr val="accent2"/>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withinLinear" id="18">
  <a:schemeClr val="accent5"/>
</cs:colorStyle>
</file>

<file path=xl/charts/colors158.xml><?xml version="1.0" encoding="utf-8"?>
<cs:colorStyle xmlns:cs="http://schemas.microsoft.com/office/drawing/2012/chartStyle" xmlns:a="http://schemas.openxmlformats.org/drawingml/2006/main" meth="withinLinear" id="18">
  <a:schemeClr val="accent5"/>
</cs:colorStyle>
</file>

<file path=xl/charts/colors15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6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1.xml><?xml version="1.0" encoding="utf-8"?>
<cs:colorStyle xmlns:cs="http://schemas.microsoft.com/office/drawing/2012/chartStyle" xmlns:a="http://schemas.openxmlformats.org/drawingml/2006/main" meth="withinLinearReversed" id="26">
  <a:schemeClr val="accent6"/>
</cs:colorStyle>
</file>

<file path=xl/charts/colors1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withinLinearReversed" id="22">
  <a:schemeClr val="accent2"/>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withinLinear" id="18">
  <a:schemeClr val="accent5"/>
</cs:colorStyle>
</file>

<file path=xl/charts/colors168.xml><?xml version="1.0" encoding="utf-8"?>
<cs:colorStyle xmlns:cs="http://schemas.microsoft.com/office/drawing/2012/chartStyle" xmlns:a="http://schemas.openxmlformats.org/drawingml/2006/main" meth="withinLinear" id="18">
  <a:schemeClr val="accent5"/>
</cs:colorStyle>
</file>

<file path=xl/charts/colors16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7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withinLinearReversed" id="22">
  <a:schemeClr val="accent2"/>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withinLinear" id="18">
  <a:schemeClr val="accent5"/>
</cs:colorStyle>
</file>

<file path=xl/charts/colors176.xml><?xml version="1.0" encoding="utf-8"?>
<cs:colorStyle xmlns:cs="http://schemas.microsoft.com/office/drawing/2012/chartStyle" xmlns:a="http://schemas.openxmlformats.org/drawingml/2006/main" meth="withinLinear" id="18">
  <a:schemeClr val="accent5"/>
</cs:colorStyle>
</file>

<file path=xl/charts/colors17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80.xml><?xml version="1.0" encoding="utf-8"?>
<cs:colorStyle xmlns:cs="http://schemas.microsoft.com/office/drawing/2012/chartStyle" xmlns:a="http://schemas.openxmlformats.org/drawingml/2006/main" meth="withinLinearReversed" id="22">
  <a:schemeClr val="accent2"/>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withinLinear" id="18">
  <a:schemeClr val="accent5"/>
</cs:colorStyle>
</file>

<file path=xl/charts/colors184.xml><?xml version="1.0" encoding="utf-8"?>
<cs:colorStyle xmlns:cs="http://schemas.microsoft.com/office/drawing/2012/chartStyle" xmlns:a="http://schemas.openxmlformats.org/drawingml/2006/main" meth="withinLinear" id="18">
  <a:schemeClr val="accent5"/>
</cs:colorStyle>
</file>

<file path=xl/charts/colors18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7.xml><?xml version="1.0" encoding="utf-8"?>
<cs:colorStyle xmlns:cs="http://schemas.microsoft.com/office/drawing/2012/chartStyle" xmlns:a="http://schemas.openxmlformats.org/drawingml/2006/main" meth="withinLinearReversed" id="26">
  <a:schemeClr val="accent6"/>
</cs:colorStyle>
</file>

<file path=xl/charts/colors18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0.xml><?xml version="1.0" encoding="utf-8"?>
<cs:colorStyle xmlns:cs="http://schemas.microsoft.com/office/drawing/2012/chartStyle" xmlns:a="http://schemas.openxmlformats.org/drawingml/2006/main" meth="withinLinearReversed" id="22">
  <a:schemeClr val="accent2"/>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withinLinear" id="18">
  <a:schemeClr val="accent5"/>
</cs:colorStyle>
</file>

<file path=xl/charts/colors194.xml><?xml version="1.0" encoding="utf-8"?>
<cs:colorStyle xmlns:cs="http://schemas.microsoft.com/office/drawing/2012/chartStyle" xmlns:a="http://schemas.openxmlformats.org/drawingml/2006/main" meth="withinLinear" id="18">
  <a:schemeClr val="accent5"/>
</cs:colorStyle>
</file>

<file path=xl/charts/colors19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7.xml><?xml version="1.0" encoding="utf-8"?>
<cs:colorStyle xmlns:cs="http://schemas.microsoft.com/office/drawing/2012/chartStyle" xmlns:a="http://schemas.openxmlformats.org/drawingml/2006/main" meth="withinLinearReversed" id="26">
  <a:schemeClr val="accent6"/>
</cs:colorStyle>
</file>

<file path=xl/charts/colors19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2">
  <a:schemeClr val="accent2"/>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0.xml><?xml version="1.0" encoding="utf-8"?>
<cs:colorStyle xmlns:cs="http://schemas.microsoft.com/office/drawing/2012/chartStyle" xmlns:a="http://schemas.openxmlformats.org/drawingml/2006/main" meth="withinLinearReversed" id="22">
  <a:schemeClr val="accent2"/>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withinLinear" id="18">
  <a:schemeClr val="accent5"/>
</cs:colorStyle>
</file>

<file path=xl/charts/colors204.xml><?xml version="1.0" encoding="utf-8"?>
<cs:colorStyle xmlns:cs="http://schemas.microsoft.com/office/drawing/2012/chartStyle" xmlns:a="http://schemas.openxmlformats.org/drawingml/2006/main" meth="withinLinear" id="18">
  <a:schemeClr val="accent5"/>
</cs:colorStyle>
</file>

<file path=xl/charts/colors20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7.xml><?xml version="1.0" encoding="utf-8"?>
<cs:colorStyle xmlns:cs="http://schemas.microsoft.com/office/drawing/2012/chartStyle" xmlns:a="http://schemas.openxmlformats.org/drawingml/2006/main" meth="withinLinearReversed" id="26">
  <a:schemeClr val="accent6"/>
</cs:colorStyle>
</file>

<file path=xl/charts/colors20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withinLinearReversed" id="22">
  <a:schemeClr val="accent2"/>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withinLinear" id="18">
  <a:schemeClr val="accent5"/>
</cs:colorStyle>
</file>

<file path=xl/charts/colors214.xml><?xml version="1.0" encoding="utf-8"?>
<cs:colorStyle xmlns:cs="http://schemas.microsoft.com/office/drawing/2012/chartStyle" xmlns:a="http://schemas.openxmlformats.org/drawingml/2006/main" meth="withinLinear" id="18">
  <a:schemeClr val="accent5"/>
</cs:colorStyle>
</file>

<file path=xl/charts/colors21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7.xml><?xml version="1.0" encoding="utf-8"?>
<cs:colorStyle xmlns:cs="http://schemas.microsoft.com/office/drawing/2012/chartStyle" xmlns:a="http://schemas.openxmlformats.org/drawingml/2006/main" meth="withinLinearReversed" id="26">
  <a:schemeClr val="accent6"/>
</cs:colorStyle>
</file>

<file path=xl/charts/colors2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2">
  <a:schemeClr val="accent2"/>
</cs:colorStyle>
</file>

<file path=xl/charts/colors220.xml><?xml version="1.0" encoding="utf-8"?>
<cs:colorStyle xmlns:cs="http://schemas.microsoft.com/office/drawing/2012/chartStyle" xmlns:a="http://schemas.openxmlformats.org/drawingml/2006/main" meth="withinLinearReversed" id="22">
  <a:schemeClr val="accent2"/>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withinLinear" id="16">
  <a:schemeClr val="accent3"/>
</cs:colorStyle>
</file>

<file path=xl/charts/colors224.xml><?xml version="1.0" encoding="utf-8"?>
<cs:colorStyle xmlns:cs="http://schemas.microsoft.com/office/drawing/2012/chartStyle" xmlns:a="http://schemas.openxmlformats.org/drawingml/2006/main" meth="withinLinear" id="16">
  <a:schemeClr val="accent3"/>
</cs:colorStyle>
</file>

<file path=xl/charts/colors225.xml><?xml version="1.0" encoding="utf-8"?>
<cs:colorStyle xmlns:cs="http://schemas.microsoft.com/office/drawing/2012/chartStyle" xmlns:a="http://schemas.openxmlformats.org/drawingml/2006/main" meth="withinLinear" id="18">
  <a:schemeClr val="accent5"/>
</cs:colorStyle>
</file>

<file path=xl/charts/colors226.xml><?xml version="1.0" encoding="utf-8"?>
<cs:colorStyle xmlns:cs="http://schemas.microsoft.com/office/drawing/2012/chartStyle" xmlns:a="http://schemas.openxmlformats.org/drawingml/2006/main" meth="withinLinear" id="18">
  <a:schemeClr val="accent5"/>
</cs:colorStyle>
</file>

<file path=xl/charts/colors2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withinLinearReversed" id="22">
  <a:schemeClr val="accent2"/>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withinLinear" id="18">
  <a:schemeClr val="accent5"/>
</cs:colorStyle>
</file>

<file path=xl/charts/colors234.xml><?xml version="1.0" encoding="utf-8"?>
<cs:colorStyle xmlns:cs="http://schemas.microsoft.com/office/drawing/2012/chartStyle" xmlns:a="http://schemas.openxmlformats.org/drawingml/2006/main" meth="withinLinear" id="18">
  <a:schemeClr val="accent5"/>
</cs:colorStyle>
</file>

<file path=xl/charts/colors23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7.xml><?xml version="1.0" encoding="utf-8"?>
<cs:colorStyle xmlns:cs="http://schemas.microsoft.com/office/drawing/2012/chartStyle" xmlns:a="http://schemas.openxmlformats.org/drawingml/2006/main" meth="withinLinearReversed" id="26">
  <a:schemeClr val="accent6"/>
</cs:colorStyle>
</file>

<file path=xl/charts/colors2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withinLinearReversed" id="22">
  <a:schemeClr val="accent2"/>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withinLinear" id="18">
  <a:schemeClr val="accent5"/>
</cs:colorStyle>
</file>

<file path=xl/charts/colors244.xml><?xml version="1.0" encoding="utf-8"?>
<cs:colorStyle xmlns:cs="http://schemas.microsoft.com/office/drawing/2012/chartStyle" xmlns:a="http://schemas.openxmlformats.org/drawingml/2006/main" meth="withinLinear" id="18">
  <a:schemeClr val="accent5"/>
</cs:colorStyle>
</file>

<file path=xl/charts/colors24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7.xml><?xml version="1.0" encoding="utf-8"?>
<cs:colorStyle xmlns:cs="http://schemas.microsoft.com/office/drawing/2012/chartStyle" xmlns:a="http://schemas.openxmlformats.org/drawingml/2006/main" meth="withinLinearReversed" id="26">
  <a:schemeClr val="accent6"/>
</cs:colorStyle>
</file>

<file path=xl/charts/colors2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6">
  <a:schemeClr val="accent3"/>
</cs:colorStyle>
</file>

<file path=xl/charts/colors250.xml><?xml version="1.0" encoding="utf-8"?>
<cs:colorStyle xmlns:cs="http://schemas.microsoft.com/office/drawing/2012/chartStyle" xmlns:a="http://schemas.openxmlformats.org/drawingml/2006/main" meth="withinLinearReversed" id="22">
  <a:schemeClr val="accent2"/>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withinLinear" id="16">
  <a:schemeClr val="accent3"/>
</cs:colorStyle>
</file>

<file path=xl/charts/colors254.xml><?xml version="1.0" encoding="utf-8"?>
<cs:colorStyle xmlns:cs="http://schemas.microsoft.com/office/drawing/2012/chartStyle" xmlns:a="http://schemas.openxmlformats.org/drawingml/2006/main" meth="withinLinear" id="16">
  <a:schemeClr val="accent3"/>
</cs:colorStyle>
</file>

<file path=xl/charts/colors255.xml><?xml version="1.0" encoding="utf-8"?>
<cs:colorStyle xmlns:cs="http://schemas.microsoft.com/office/drawing/2012/chartStyle" xmlns:a="http://schemas.openxmlformats.org/drawingml/2006/main" meth="withinLinear" id="18">
  <a:schemeClr val="accent5"/>
</cs:colorStyle>
</file>

<file path=xl/charts/colors256.xml><?xml version="1.0" encoding="utf-8"?>
<cs:colorStyle xmlns:cs="http://schemas.microsoft.com/office/drawing/2012/chartStyle" xmlns:a="http://schemas.openxmlformats.org/drawingml/2006/main" meth="withinLinear" id="18">
  <a:schemeClr val="accent5"/>
</cs:colorStyle>
</file>

<file path=xl/charts/colors25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6">
  <a:schemeClr val="accent3"/>
</cs:colorStyle>
</file>

<file path=xl/charts/colors260.xml><?xml version="1.0" encoding="utf-8"?>
<cs:colorStyle xmlns:cs="http://schemas.microsoft.com/office/drawing/2012/chartStyle" xmlns:a="http://schemas.openxmlformats.org/drawingml/2006/main" meth="withinLinearReversed" id="22">
  <a:schemeClr val="accent2"/>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withinLinear" id="18">
  <a:schemeClr val="accent5"/>
</cs:colorStyle>
</file>

<file path=xl/charts/colors264.xml><?xml version="1.0" encoding="utf-8"?>
<cs:colorStyle xmlns:cs="http://schemas.microsoft.com/office/drawing/2012/chartStyle" xmlns:a="http://schemas.openxmlformats.org/drawingml/2006/main" meth="withinLinear" id="18">
  <a:schemeClr val="accent5"/>
</cs:colorStyle>
</file>

<file path=xl/charts/colors26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withinLinear" id="16">
  <a:schemeClr val="accent3"/>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70.xml><?xml version="1.0" encoding="utf-8"?>
<cs:colorStyle xmlns:cs="http://schemas.microsoft.com/office/drawing/2012/chartStyle" xmlns:a="http://schemas.openxmlformats.org/drawingml/2006/main" meth="withinLinear" id="18">
  <a:schemeClr val="accent5"/>
</cs:colorStyle>
</file>

<file path=xl/charts/colors27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withinLinear" id="16">
  <a:schemeClr val="accent3"/>
</cs:colorStyle>
</file>

<file path=xl/charts/colors275.xml><?xml version="1.0" encoding="utf-8"?>
<cs:colorStyle xmlns:cs="http://schemas.microsoft.com/office/drawing/2012/chartStyle" xmlns:a="http://schemas.openxmlformats.org/drawingml/2006/main" meth="withinLinear" id="18">
  <a:schemeClr val="accent5"/>
</cs:colorStyle>
</file>

<file path=xl/charts/colors27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withinLinearReversed" id="22">
  <a:schemeClr val="accent2"/>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withinLinear" id="16">
  <a:schemeClr val="accent3"/>
</cs:colorStyle>
</file>

<file path=xl/charts/colors282.xml><?xml version="1.0" encoding="utf-8"?>
<cs:colorStyle xmlns:cs="http://schemas.microsoft.com/office/drawing/2012/chartStyle" xmlns:a="http://schemas.openxmlformats.org/drawingml/2006/main" meth="withinLinear" id="16">
  <a:schemeClr val="accent3"/>
</cs:colorStyle>
</file>

<file path=xl/charts/colors283.xml><?xml version="1.0" encoding="utf-8"?>
<cs:colorStyle xmlns:cs="http://schemas.microsoft.com/office/drawing/2012/chartStyle" xmlns:a="http://schemas.openxmlformats.org/drawingml/2006/main" meth="withinLinear" id="18">
  <a:schemeClr val="accent5"/>
</cs:colorStyle>
</file>

<file path=xl/charts/colors284.xml><?xml version="1.0" encoding="utf-8"?>
<cs:colorStyle xmlns:cs="http://schemas.microsoft.com/office/drawing/2012/chartStyle" xmlns:a="http://schemas.openxmlformats.org/drawingml/2006/main" meth="withinLinear" id="18">
  <a:schemeClr val="accent5"/>
</cs:colorStyle>
</file>

<file path=xl/charts/colors28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8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withinLinearReversed" id="22">
  <a:schemeClr val="accent2"/>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9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withinLinear" id="18">
  <a:schemeClr val="accent5"/>
</cs:colorStyle>
</file>

<file path=xl/charts/colors292.xml><?xml version="1.0" encoding="utf-8"?>
<cs:colorStyle xmlns:cs="http://schemas.microsoft.com/office/drawing/2012/chartStyle" xmlns:a="http://schemas.openxmlformats.org/drawingml/2006/main" meth="withinLinear" id="18">
  <a:schemeClr val="accent5"/>
</cs:colorStyle>
</file>

<file path=xl/charts/colors29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9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95.xml><?xml version="1.0" encoding="utf-8"?>
<cs:colorStyle xmlns:cs="http://schemas.microsoft.com/office/drawing/2012/chartStyle" xmlns:a="http://schemas.openxmlformats.org/drawingml/2006/main" meth="withinLinearReversed" id="26">
  <a:schemeClr val="accent6"/>
</cs:colorStyle>
</file>

<file path=xl/charts/colors29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withinLinearReversed" id="22">
  <a:schemeClr val="accent2"/>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0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withinLinear" id="18">
  <a:schemeClr val="accent5"/>
</cs:colorStyle>
</file>

<file path=xl/charts/colors302.xml><?xml version="1.0" encoding="utf-8"?>
<cs:colorStyle xmlns:cs="http://schemas.microsoft.com/office/drawing/2012/chartStyle" xmlns:a="http://schemas.openxmlformats.org/drawingml/2006/main" meth="withinLinear" id="18">
  <a:schemeClr val="accent5"/>
</cs:colorStyle>
</file>

<file path=xl/charts/colors30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0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05.xml><?xml version="1.0" encoding="utf-8"?>
<cs:colorStyle xmlns:cs="http://schemas.microsoft.com/office/drawing/2012/chartStyle" xmlns:a="http://schemas.openxmlformats.org/drawingml/2006/main" meth="withinLinearReversed" id="26">
  <a:schemeClr val="accent6"/>
</cs:colorStyle>
</file>

<file path=xl/charts/colors30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withinLinearReversed" id="22">
  <a:schemeClr val="accent2"/>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withinLinear" id="18">
  <a:schemeClr val="accent5"/>
</cs:colorStyle>
</file>

<file path=xl/charts/colors312.xml><?xml version="1.0" encoding="utf-8"?>
<cs:colorStyle xmlns:cs="http://schemas.microsoft.com/office/drawing/2012/chartStyle" xmlns:a="http://schemas.openxmlformats.org/drawingml/2006/main" meth="withinLinear" id="18">
  <a:schemeClr val="accent5"/>
</cs:colorStyle>
</file>

<file path=xl/charts/colors3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15.xml><?xml version="1.0" encoding="utf-8"?>
<cs:colorStyle xmlns:cs="http://schemas.microsoft.com/office/drawing/2012/chartStyle" xmlns:a="http://schemas.openxmlformats.org/drawingml/2006/main" meth="withinLinearReversed" id="26">
  <a:schemeClr val="accent6"/>
</cs:colorStyle>
</file>

<file path=xl/charts/colors3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withinLinearReversed" id="22">
  <a:schemeClr val="accent2"/>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withinLinear" id="18">
  <a:schemeClr val="accent5"/>
</cs:colorStyle>
</file>

<file path=xl/charts/colors322.xml><?xml version="1.0" encoding="utf-8"?>
<cs:colorStyle xmlns:cs="http://schemas.microsoft.com/office/drawing/2012/chartStyle" xmlns:a="http://schemas.openxmlformats.org/drawingml/2006/main" meth="withinLinear" id="18">
  <a:schemeClr val="accent5"/>
</cs:colorStyle>
</file>

<file path=xl/charts/colors3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25.xml><?xml version="1.0" encoding="utf-8"?>
<cs:colorStyle xmlns:cs="http://schemas.microsoft.com/office/drawing/2012/chartStyle" xmlns:a="http://schemas.openxmlformats.org/drawingml/2006/main" meth="withinLinearReversed" id="26">
  <a:schemeClr val="accent6"/>
</cs:colorStyle>
</file>

<file path=xl/charts/colors3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30.xml><?xml version="1.0" encoding="utf-8"?>
<cs:colorStyle xmlns:cs="http://schemas.microsoft.com/office/drawing/2012/chartStyle" xmlns:a="http://schemas.openxmlformats.org/drawingml/2006/main" meth="withinLinear" id="18">
  <a:schemeClr val="accent5"/>
</cs:colorStyle>
</file>

<file path=xl/charts/colors33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withinLinear" id="16">
  <a:schemeClr val="accent3"/>
</cs:colorStyle>
</file>

<file path=xl/charts/colors335.xml><?xml version="1.0" encoding="utf-8"?>
<cs:colorStyle xmlns:cs="http://schemas.microsoft.com/office/drawing/2012/chartStyle" xmlns:a="http://schemas.openxmlformats.org/drawingml/2006/main" meth="withinLinear" id="18">
  <a:schemeClr val="accent5"/>
</cs:colorStyle>
</file>

<file path=xl/charts/colors33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withinLinearReversed" id="22">
  <a:schemeClr val="accent2"/>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8">
  <a:schemeClr val="accent5"/>
</cs:colorStyle>
</file>

<file path=xl/charts/colors3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withinLinear" id="18">
  <a:schemeClr val="accent5"/>
</cs:colorStyle>
</file>

<file path=xl/charts/colors342.xml><?xml version="1.0" encoding="utf-8"?>
<cs:colorStyle xmlns:cs="http://schemas.microsoft.com/office/drawing/2012/chartStyle" xmlns:a="http://schemas.openxmlformats.org/drawingml/2006/main" meth="withinLinear" id="18">
  <a:schemeClr val="accent5"/>
</cs:colorStyle>
</file>

<file path=xl/charts/colors34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4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45.xml><?xml version="1.0" encoding="utf-8"?>
<cs:colorStyle xmlns:cs="http://schemas.microsoft.com/office/drawing/2012/chartStyle" xmlns:a="http://schemas.openxmlformats.org/drawingml/2006/main" meth="withinLinearReversed" id="26">
  <a:schemeClr val="accent6"/>
</cs:colorStyle>
</file>

<file path=xl/charts/colors3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withinLinearReversed" id="22">
  <a:schemeClr val="accent2"/>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5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withinLinearReversed" id="22">
  <a:schemeClr val="accent2"/>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withinLinear" id="18">
  <a:schemeClr val="accent5"/>
</cs:colorStyle>
</file>

<file path=xl/charts/colors358.xml><?xml version="1.0" encoding="utf-8"?>
<cs:colorStyle xmlns:cs="http://schemas.microsoft.com/office/drawing/2012/chartStyle" xmlns:a="http://schemas.openxmlformats.org/drawingml/2006/main" meth="withinLinear" id="18">
  <a:schemeClr val="accent5"/>
</cs:colorStyle>
</file>

<file path=xl/charts/colors35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61.xml><?xml version="1.0" encoding="utf-8"?>
<cs:colorStyle xmlns:cs="http://schemas.microsoft.com/office/drawing/2012/chartStyle" xmlns:a="http://schemas.openxmlformats.org/drawingml/2006/main" meth="withinLinearReversed" id="26">
  <a:schemeClr val="accent6"/>
</cs:colorStyle>
</file>

<file path=xl/charts/colors3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withinLinearReversed" id="22">
  <a:schemeClr val="accent2"/>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withinLinear" id="18">
  <a:schemeClr val="accent5"/>
</cs:colorStyle>
</file>

<file path=xl/charts/colors368.xml><?xml version="1.0" encoding="utf-8"?>
<cs:colorStyle xmlns:cs="http://schemas.microsoft.com/office/drawing/2012/chartStyle" xmlns:a="http://schemas.openxmlformats.org/drawingml/2006/main" meth="withinLinear" id="18">
  <a:schemeClr val="accent5"/>
</cs:colorStyle>
</file>

<file path=xl/charts/colors36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7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71.xml><?xml version="1.0" encoding="utf-8"?>
<cs:colorStyle xmlns:cs="http://schemas.microsoft.com/office/drawing/2012/chartStyle" xmlns:a="http://schemas.openxmlformats.org/drawingml/2006/main" meth="withinLinearReversed" id="26">
  <a:schemeClr val="accent6"/>
</cs:colorStyle>
</file>

<file path=xl/charts/colors37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withinLinearReversed" id="22">
  <a:schemeClr val="accent2"/>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withinLinear" id="18">
  <a:schemeClr val="accent5"/>
</cs:colorStyle>
</file>

<file path=xl/charts/colors378.xml><?xml version="1.0" encoding="utf-8"?>
<cs:colorStyle xmlns:cs="http://schemas.microsoft.com/office/drawing/2012/chartStyle" xmlns:a="http://schemas.openxmlformats.org/drawingml/2006/main" meth="withinLinear" id="18">
  <a:schemeClr val="accent5"/>
</cs:colorStyle>
</file>

<file path=xl/charts/colors37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8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81.xml><?xml version="1.0" encoding="utf-8"?>
<cs:colorStyle xmlns:cs="http://schemas.microsoft.com/office/drawing/2012/chartStyle" xmlns:a="http://schemas.openxmlformats.org/drawingml/2006/main" meth="withinLinearReversed" id="26">
  <a:schemeClr val="accent6"/>
</cs:colorStyle>
</file>

<file path=xl/charts/colors38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withinLinearReversed" id="22">
  <a:schemeClr val="accent2"/>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withinLinear" id="18">
  <a:schemeClr val="accent5"/>
</cs:colorStyle>
</file>

<file path=xl/charts/colors388.xml><?xml version="1.0" encoding="utf-8"?>
<cs:colorStyle xmlns:cs="http://schemas.microsoft.com/office/drawing/2012/chartStyle" xmlns:a="http://schemas.openxmlformats.org/drawingml/2006/main" meth="withinLinear" id="18">
  <a:schemeClr val="accent5"/>
</cs:colorStyle>
</file>

<file path=xl/charts/colors38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91.xml><?xml version="1.0" encoding="utf-8"?>
<cs:colorStyle xmlns:cs="http://schemas.microsoft.com/office/drawing/2012/chartStyle" xmlns:a="http://schemas.openxmlformats.org/drawingml/2006/main" meth="withinLinearReversed" id="26">
  <a:schemeClr val="accent6"/>
</cs:colorStyle>
</file>

<file path=xl/charts/colors39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withinLinearReversed" id="22">
  <a:schemeClr val="accent2"/>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withinLinear" id="18">
  <a:schemeClr val="accent5"/>
</cs:colorStyle>
</file>

<file path=xl/charts/colors398.xml><?xml version="1.0" encoding="utf-8"?>
<cs:colorStyle xmlns:cs="http://schemas.microsoft.com/office/drawing/2012/chartStyle" xmlns:a="http://schemas.openxmlformats.org/drawingml/2006/main" meth="withinLinear" id="18">
  <a:schemeClr val="accent5"/>
</cs:colorStyle>
</file>

<file path=xl/charts/colors39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0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01.xml><?xml version="1.0" encoding="utf-8"?>
<cs:colorStyle xmlns:cs="http://schemas.microsoft.com/office/drawing/2012/chartStyle" xmlns:a="http://schemas.openxmlformats.org/drawingml/2006/main" meth="withinLinearReversed" id="26">
  <a:schemeClr val="accent6"/>
</cs:colorStyle>
</file>

<file path=xl/charts/colors40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withinLinearReversed" id="22">
  <a:schemeClr val="accent2"/>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withinLinear" id="16">
  <a:schemeClr val="accent3"/>
</cs:colorStyle>
</file>

<file path=xl/charts/colors408.xml><?xml version="1.0" encoding="utf-8"?>
<cs:colorStyle xmlns:cs="http://schemas.microsoft.com/office/drawing/2012/chartStyle" xmlns:a="http://schemas.openxmlformats.org/drawingml/2006/main" meth="withinLinear" id="16">
  <a:schemeClr val="accent3"/>
</cs:colorStyle>
</file>

<file path=xl/charts/colors409.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withinLinear" id="18">
  <a:schemeClr val="accent5"/>
</cs:colorStyle>
</file>

<file path=xl/charts/colors4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withinLinearReversed" id="22">
  <a:schemeClr val="accent2"/>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withinLinearReversed" id="26">
  <a:schemeClr val="accent6"/>
</cs:colorStyle>
</file>

<file path=xl/charts/colors418.xml><?xml version="1.0" encoding="utf-8"?>
<cs:colorStyle xmlns:cs="http://schemas.microsoft.com/office/drawing/2012/chartStyle" xmlns:a="http://schemas.openxmlformats.org/drawingml/2006/main" meth="withinLinearReversed" id="26">
  <a:schemeClr val="accent6"/>
</cs:colorStyle>
</file>

<file path=xl/charts/colors419.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Reversed" id="22">
  <a:schemeClr val="accent2"/>
</cs:colorStyle>
</file>

<file path=xl/charts/colors420.xml><?xml version="1.0" encoding="utf-8"?>
<cs:colorStyle xmlns:cs="http://schemas.microsoft.com/office/drawing/2012/chartStyle" xmlns:a="http://schemas.openxmlformats.org/drawingml/2006/main" meth="withinLinear" id="18">
  <a:schemeClr val="accent5"/>
</cs:colorStyle>
</file>

<file path=xl/charts/colors4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withinLinear" id="16">
  <a:schemeClr val="accent3"/>
</cs:colorStyle>
</file>

<file path=xl/charts/colors426.xml><?xml version="1.0" encoding="utf-8"?>
<cs:colorStyle xmlns:cs="http://schemas.microsoft.com/office/drawing/2012/chartStyle" xmlns:a="http://schemas.openxmlformats.org/drawingml/2006/main" meth="withinLinear" id="18">
  <a:schemeClr val="accent5"/>
</cs:colorStyle>
</file>

<file path=xl/charts/colors4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withinLinear" id="16">
  <a:schemeClr val="accent3"/>
</cs:colorStyle>
</file>

<file path=xl/charts/colors431.xml><?xml version="1.0" encoding="utf-8"?>
<cs:colorStyle xmlns:cs="http://schemas.microsoft.com/office/drawing/2012/chartStyle" xmlns:a="http://schemas.openxmlformats.org/drawingml/2006/main" meth="withinLinear" id="18">
  <a:schemeClr val="accent5"/>
</cs:colorStyle>
</file>

<file path=xl/charts/colors43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withinLinearReversed" id="22">
  <a:schemeClr val="accent2"/>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withinLinear" id="18">
  <a:schemeClr val="accent5"/>
</cs:colorStyle>
</file>

<file path=xl/charts/colors438.xml><?xml version="1.0" encoding="utf-8"?>
<cs:colorStyle xmlns:cs="http://schemas.microsoft.com/office/drawing/2012/chartStyle" xmlns:a="http://schemas.openxmlformats.org/drawingml/2006/main" meth="withinLinear" id="18">
  <a:schemeClr val="accent5"/>
</cs:colorStyle>
</file>

<file path=xl/charts/colors43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41.xml><?xml version="1.0" encoding="utf-8"?>
<cs:colorStyle xmlns:cs="http://schemas.microsoft.com/office/drawing/2012/chartStyle" xmlns:a="http://schemas.openxmlformats.org/drawingml/2006/main" meth="withinLinearReversed" id="26">
  <a:schemeClr val="accent6"/>
</cs:colorStyle>
</file>

<file path=xl/charts/colors4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withinLinearReversed" id="22">
  <a:schemeClr val="accent2"/>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7.xml><?xml version="1.0" encoding="utf-8"?>
<cs:colorStyle xmlns:cs="http://schemas.microsoft.com/office/drawing/2012/chartStyle" xmlns:a="http://schemas.openxmlformats.org/drawingml/2006/main" meth="withinLinear" id="18">
  <a:schemeClr val="accent5"/>
</cs:colorStyle>
</file>

<file path=xl/charts/colors448.xml><?xml version="1.0" encoding="utf-8"?>
<cs:colorStyle xmlns:cs="http://schemas.microsoft.com/office/drawing/2012/chartStyle" xmlns:a="http://schemas.openxmlformats.org/drawingml/2006/main" meth="withinLinear" id="18">
  <a:schemeClr val="accent5"/>
</cs:colorStyle>
</file>

<file path=xl/charts/colors44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5.xml><?xml version="1.0" encoding="utf-8"?>
<cs:colorStyle xmlns:cs="http://schemas.microsoft.com/office/drawing/2012/chartStyle" xmlns:a="http://schemas.openxmlformats.org/drawingml/2006/main" meth="withinLinearReversed" id="26">
  <a:schemeClr val="accent6"/>
</cs:colorStyle>
</file>

<file path=xl/charts/colors45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51.xml><?xml version="1.0" encoding="utf-8"?>
<cs:colorStyle xmlns:cs="http://schemas.microsoft.com/office/drawing/2012/chartStyle" xmlns:a="http://schemas.openxmlformats.org/drawingml/2006/main" meth="withinLinearReversed" id="26">
  <a:schemeClr val="accent6"/>
</cs:colorStyle>
</file>

<file path=xl/charts/colors4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5.xml><?xml version="1.0" encoding="utf-8"?>
<cs:colorStyle xmlns:cs="http://schemas.microsoft.com/office/drawing/2012/chartStyle" xmlns:a="http://schemas.openxmlformats.org/drawingml/2006/main" meth="withinLinear" id="16">
  <a:schemeClr val="accent3"/>
</cs:colorStyle>
</file>

<file path=xl/charts/colors456.xml><?xml version="1.0" encoding="utf-8"?>
<cs:colorStyle xmlns:cs="http://schemas.microsoft.com/office/drawing/2012/chartStyle" xmlns:a="http://schemas.openxmlformats.org/drawingml/2006/main" meth="withinLinear" id="18">
  <a:schemeClr val="accent5"/>
</cs:colorStyle>
</file>

<file path=xl/charts/colors45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6">
  <a:schemeClr val="accent6"/>
</cs:colorStyle>
</file>

<file path=xl/charts/colors460.xml><?xml version="1.0" encoding="utf-8"?>
<cs:colorStyle xmlns:cs="http://schemas.microsoft.com/office/drawing/2012/chartStyle" xmlns:a="http://schemas.openxmlformats.org/drawingml/2006/main" meth="withinLinear" id="16">
  <a:schemeClr val="accent3"/>
</cs:colorStyle>
</file>

<file path=xl/charts/colors461.xml><?xml version="1.0" encoding="utf-8"?>
<cs:colorStyle xmlns:cs="http://schemas.microsoft.com/office/drawing/2012/chartStyle" xmlns:a="http://schemas.openxmlformats.org/drawingml/2006/main" meth="withinLinear" id="18">
  <a:schemeClr val="accent5"/>
</cs:colorStyle>
</file>

<file path=xl/charts/colors46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7.xml><?xml version="1.0" encoding="utf-8"?>
<cs:colorStyle xmlns:cs="http://schemas.microsoft.com/office/drawing/2012/chartStyle" xmlns:a="http://schemas.openxmlformats.org/drawingml/2006/main" meth="withinLinearReversed" id="25">
  <a:schemeClr val="accent5"/>
</cs:colorStyle>
</file>

<file path=xl/charts/colors48.xml><?xml version="1.0" encoding="utf-8"?>
<cs:colorStyle xmlns:cs="http://schemas.microsoft.com/office/drawing/2012/chartStyle" xmlns:a="http://schemas.openxmlformats.org/drawingml/2006/main" meth="withinLinear" id="18">
  <a:schemeClr val="accent5"/>
</cs:colorStyle>
</file>

<file path=xl/charts/colors4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5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Reversed" id="22">
  <a:schemeClr val="accent2"/>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 id="18">
  <a:schemeClr val="accent5"/>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60.xml><?xml version="1.0" encoding="utf-8"?>
<cs:colorStyle xmlns:cs="http://schemas.microsoft.com/office/drawing/2012/chartStyle" xmlns:a="http://schemas.openxmlformats.org/drawingml/2006/main" meth="withinLinearReversed" id="22">
  <a:schemeClr val="accent2"/>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withinLinear" id="18">
  <a:schemeClr val="accent5"/>
</cs:colorStyle>
</file>

<file path=xl/charts/colors6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Reversed" id="22">
  <a:schemeClr val="accent2"/>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7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8">
  <a:schemeClr val="accent5"/>
</cs:colorStyle>
</file>

<file path=xl/charts/colors72.xml><?xml version="1.0" encoding="utf-8"?>
<cs:colorStyle xmlns:cs="http://schemas.microsoft.com/office/drawing/2012/chartStyle" xmlns:a="http://schemas.openxmlformats.org/drawingml/2006/main" meth="withinLinear" id="18">
  <a:schemeClr val="accent5"/>
</cs:colorStyle>
</file>

<file path=xl/charts/colors7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Reversed" id="22">
  <a:schemeClr val="accent2"/>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8">
  <a:schemeClr val="accent5"/>
</cs:colorStyle>
</file>

<file path=xl/charts/colors82.xml><?xml version="1.0" encoding="utf-8"?>
<cs:colorStyle xmlns:cs="http://schemas.microsoft.com/office/drawing/2012/chartStyle" xmlns:a="http://schemas.openxmlformats.org/drawingml/2006/main" meth="withinLinear" id="18">
  <a:schemeClr val="accent5"/>
</cs:colorStyle>
</file>

<file path=xl/charts/colors8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5.xml><?xml version="1.0" encoding="utf-8"?>
<cs:colorStyle xmlns:cs="http://schemas.microsoft.com/office/drawing/2012/chartStyle" xmlns:a="http://schemas.openxmlformats.org/drawingml/2006/main" meth="withinLinearReversed" id="26">
  <a:schemeClr val="accent6"/>
</cs:colorStyle>
</file>

<file path=xl/charts/colors8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Reversed" id="22">
  <a:schemeClr val="accent2"/>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8">
  <a:schemeClr val="accent5"/>
</cs:colorStyle>
</file>

<file path=xl/charts/colors92.xml><?xml version="1.0" encoding="utf-8"?>
<cs:colorStyle xmlns:cs="http://schemas.microsoft.com/office/drawing/2012/chartStyle" xmlns:a="http://schemas.openxmlformats.org/drawingml/2006/main" meth="withinLinear" id="18">
  <a:schemeClr val="accent5"/>
</cs:colorStyle>
</file>

<file path=xl/charts/colors9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5.xml><?xml version="1.0" encoding="utf-8"?>
<cs:colorStyle xmlns:cs="http://schemas.microsoft.com/office/drawing/2012/chartStyle" xmlns:a="http://schemas.openxmlformats.org/drawingml/2006/main" meth="withinLinearReversed" id="26">
  <a:schemeClr val="accent6"/>
</cs:colorStyle>
</file>

<file path=xl/charts/colors9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2">
  <a:schemeClr val="accent2"/>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10" Type="http://schemas.openxmlformats.org/officeDocument/2006/relationships/chart" Target="../charts/chart106.xml"/><Relationship Id="rId4" Type="http://schemas.openxmlformats.org/officeDocument/2006/relationships/chart" Target="../charts/chart100.xml"/><Relationship Id="rId9" Type="http://schemas.openxmlformats.org/officeDocument/2006/relationships/chart" Target="../charts/chart105.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2.xml"/><Relationship Id="rId5" Type="http://schemas.openxmlformats.org/officeDocument/2006/relationships/chart" Target="../charts/chart111.xml"/><Relationship Id="rId10" Type="http://schemas.openxmlformats.org/officeDocument/2006/relationships/chart" Target="../charts/chart116.xml"/><Relationship Id="rId4" Type="http://schemas.openxmlformats.org/officeDocument/2006/relationships/chart" Target="../charts/chart110.xml"/><Relationship Id="rId9" Type="http://schemas.openxmlformats.org/officeDocument/2006/relationships/chart" Target="../charts/chart115.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24.xml"/><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32.xml"/><Relationship Id="rId3" Type="http://schemas.openxmlformats.org/officeDocument/2006/relationships/chart" Target="../charts/chart127.xml"/><Relationship Id="rId7" Type="http://schemas.openxmlformats.org/officeDocument/2006/relationships/chart" Target="../charts/chart131.xml"/><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40.xml"/><Relationship Id="rId3" Type="http://schemas.openxmlformats.org/officeDocument/2006/relationships/chart" Target="../charts/chart135.xml"/><Relationship Id="rId7" Type="http://schemas.openxmlformats.org/officeDocument/2006/relationships/chart" Target="../charts/chart139.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50.xml"/><Relationship Id="rId3" Type="http://schemas.openxmlformats.org/officeDocument/2006/relationships/chart" Target="../charts/chart145.xml"/><Relationship Id="rId7" Type="http://schemas.openxmlformats.org/officeDocument/2006/relationships/chart" Target="../charts/chart149.xml"/><Relationship Id="rId2" Type="http://schemas.openxmlformats.org/officeDocument/2006/relationships/chart" Target="../charts/chart144.xml"/><Relationship Id="rId1" Type="http://schemas.openxmlformats.org/officeDocument/2006/relationships/chart" Target="../charts/chart143.xml"/><Relationship Id="rId6" Type="http://schemas.openxmlformats.org/officeDocument/2006/relationships/chart" Target="../charts/chart148.xml"/><Relationship Id="rId5" Type="http://schemas.openxmlformats.org/officeDocument/2006/relationships/chart" Target="../charts/chart147.xml"/><Relationship Id="rId10" Type="http://schemas.openxmlformats.org/officeDocument/2006/relationships/chart" Target="../charts/chart152.xml"/><Relationship Id="rId4" Type="http://schemas.openxmlformats.org/officeDocument/2006/relationships/chart" Target="../charts/chart146.xml"/><Relationship Id="rId9" Type="http://schemas.openxmlformats.org/officeDocument/2006/relationships/chart" Target="../charts/chart151.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60.xml"/><Relationship Id="rId3" Type="http://schemas.openxmlformats.org/officeDocument/2006/relationships/chart" Target="../charts/chart155.xml"/><Relationship Id="rId7" Type="http://schemas.openxmlformats.org/officeDocument/2006/relationships/chart" Target="../charts/chart159.xml"/><Relationship Id="rId2" Type="http://schemas.openxmlformats.org/officeDocument/2006/relationships/chart" Target="../charts/chart154.xml"/><Relationship Id="rId1" Type="http://schemas.openxmlformats.org/officeDocument/2006/relationships/chart" Target="../charts/chart153.xml"/><Relationship Id="rId6" Type="http://schemas.openxmlformats.org/officeDocument/2006/relationships/chart" Target="../charts/chart158.xml"/><Relationship Id="rId5" Type="http://schemas.openxmlformats.org/officeDocument/2006/relationships/chart" Target="../charts/chart157.xml"/><Relationship Id="rId10" Type="http://schemas.openxmlformats.org/officeDocument/2006/relationships/chart" Target="../charts/chart162.xml"/><Relationship Id="rId4" Type="http://schemas.openxmlformats.org/officeDocument/2006/relationships/chart" Target="../charts/chart156.xml"/><Relationship Id="rId9" Type="http://schemas.openxmlformats.org/officeDocument/2006/relationships/chart" Target="../charts/chart16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0.xml"/><Relationship Id="rId3" Type="http://schemas.openxmlformats.org/officeDocument/2006/relationships/chart" Target="../charts/chart165.xml"/><Relationship Id="rId7" Type="http://schemas.openxmlformats.org/officeDocument/2006/relationships/chart" Target="../charts/chart169.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78.xml"/><Relationship Id="rId3" Type="http://schemas.openxmlformats.org/officeDocument/2006/relationships/chart" Target="../charts/chart173.xml"/><Relationship Id="rId7" Type="http://schemas.openxmlformats.org/officeDocument/2006/relationships/chart" Target="../charts/chart177.xml"/><Relationship Id="rId2" Type="http://schemas.openxmlformats.org/officeDocument/2006/relationships/chart" Target="../charts/chart172.xml"/><Relationship Id="rId1" Type="http://schemas.openxmlformats.org/officeDocument/2006/relationships/chart" Target="../charts/chart171.xml"/><Relationship Id="rId6" Type="http://schemas.openxmlformats.org/officeDocument/2006/relationships/chart" Target="../charts/chart176.xml"/><Relationship Id="rId5" Type="http://schemas.openxmlformats.org/officeDocument/2006/relationships/chart" Target="../charts/chart175.xml"/><Relationship Id="rId4" Type="http://schemas.openxmlformats.org/officeDocument/2006/relationships/chart" Target="../charts/chart17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86.xml"/><Relationship Id="rId3" Type="http://schemas.openxmlformats.org/officeDocument/2006/relationships/chart" Target="../charts/chart181.xml"/><Relationship Id="rId7" Type="http://schemas.openxmlformats.org/officeDocument/2006/relationships/chart" Target="../charts/chart185.xml"/><Relationship Id="rId2" Type="http://schemas.openxmlformats.org/officeDocument/2006/relationships/chart" Target="../charts/chart180.xml"/><Relationship Id="rId1" Type="http://schemas.openxmlformats.org/officeDocument/2006/relationships/chart" Target="../charts/chart179.xml"/><Relationship Id="rId6" Type="http://schemas.openxmlformats.org/officeDocument/2006/relationships/chart" Target="../charts/chart184.xml"/><Relationship Id="rId5" Type="http://schemas.openxmlformats.org/officeDocument/2006/relationships/chart" Target="../charts/chart183.xml"/><Relationship Id="rId10" Type="http://schemas.openxmlformats.org/officeDocument/2006/relationships/chart" Target="../charts/chart188.xml"/><Relationship Id="rId4" Type="http://schemas.openxmlformats.org/officeDocument/2006/relationships/chart" Target="../charts/chart182.xml"/><Relationship Id="rId9" Type="http://schemas.openxmlformats.org/officeDocument/2006/relationships/chart" Target="../charts/chart18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96.xml"/><Relationship Id="rId3" Type="http://schemas.openxmlformats.org/officeDocument/2006/relationships/chart" Target="../charts/chart191.xml"/><Relationship Id="rId7" Type="http://schemas.openxmlformats.org/officeDocument/2006/relationships/chart" Target="../charts/chart195.xml"/><Relationship Id="rId2" Type="http://schemas.openxmlformats.org/officeDocument/2006/relationships/chart" Target="../charts/chart190.xml"/><Relationship Id="rId1" Type="http://schemas.openxmlformats.org/officeDocument/2006/relationships/chart" Target="../charts/chart189.xml"/><Relationship Id="rId6" Type="http://schemas.openxmlformats.org/officeDocument/2006/relationships/chart" Target="../charts/chart194.xml"/><Relationship Id="rId5" Type="http://schemas.openxmlformats.org/officeDocument/2006/relationships/chart" Target="../charts/chart193.xml"/><Relationship Id="rId10" Type="http://schemas.openxmlformats.org/officeDocument/2006/relationships/chart" Target="../charts/chart198.xml"/><Relationship Id="rId4" Type="http://schemas.openxmlformats.org/officeDocument/2006/relationships/chart" Target="../charts/chart192.xml"/><Relationship Id="rId9" Type="http://schemas.openxmlformats.org/officeDocument/2006/relationships/chart" Target="../charts/chart19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206.xml"/><Relationship Id="rId3" Type="http://schemas.openxmlformats.org/officeDocument/2006/relationships/chart" Target="../charts/chart201.xml"/><Relationship Id="rId7" Type="http://schemas.openxmlformats.org/officeDocument/2006/relationships/chart" Target="../charts/chart205.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10" Type="http://schemas.openxmlformats.org/officeDocument/2006/relationships/chart" Target="../charts/chart208.xml"/><Relationship Id="rId4" Type="http://schemas.openxmlformats.org/officeDocument/2006/relationships/chart" Target="../charts/chart202.xml"/><Relationship Id="rId9" Type="http://schemas.openxmlformats.org/officeDocument/2006/relationships/chart" Target="../charts/chart207.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16.xml"/><Relationship Id="rId3" Type="http://schemas.openxmlformats.org/officeDocument/2006/relationships/chart" Target="../charts/chart211.xml"/><Relationship Id="rId7" Type="http://schemas.openxmlformats.org/officeDocument/2006/relationships/chart" Target="../charts/chart215.xml"/><Relationship Id="rId2" Type="http://schemas.openxmlformats.org/officeDocument/2006/relationships/chart" Target="../charts/chart210.xml"/><Relationship Id="rId1" Type="http://schemas.openxmlformats.org/officeDocument/2006/relationships/chart" Target="../charts/chart209.xml"/><Relationship Id="rId6" Type="http://schemas.openxmlformats.org/officeDocument/2006/relationships/chart" Target="../charts/chart214.xml"/><Relationship Id="rId5" Type="http://schemas.openxmlformats.org/officeDocument/2006/relationships/chart" Target="../charts/chart213.xml"/><Relationship Id="rId10" Type="http://schemas.openxmlformats.org/officeDocument/2006/relationships/chart" Target="../charts/chart218.xml"/><Relationship Id="rId4" Type="http://schemas.openxmlformats.org/officeDocument/2006/relationships/chart" Target="../charts/chart212.xml"/><Relationship Id="rId9" Type="http://schemas.openxmlformats.org/officeDocument/2006/relationships/chart" Target="../charts/chart217.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26.xml"/><Relationship Id="rId3" Type="http://schemas.openxmlformats.org/officeDocument/2006/relationships/chart" Target="../charts/chart221.xml"/><Relationship Id="rId7" Type="http://schemas.openxmlformats.org/officeDocument/2006/relationships/chart" Target="../charts/chart225.xml"/><Relationship Id="rId2" Type="http://schemas.openxmlformats.org/officeDocument/2006/relationships/chart" Target="../charts/chart220.xml"/><Relationship Id="rId1" Type="http://schemas.openxmlformats.org/officeDocument/2006/relationships/chart" Target="../charts/chart219.xml"/><Relationship Id="rId6" Type="http://schemas.openxmlformats.org/officeDocument/2006/relationships/chart" Target="../charts/chart224.xml"/><Relationship Id="rId5" Type="http://schemas.openxmlformats.org/officeDocument/2006/relationships/chart" Target="../charts/chart223.xml"/><Relationship Id="rId10" Type="http://schemas.openxmlformats.org/officeDocument/2006/relationships/chart" Target="../charts/chart228.xml"/><Relationship Id="rId4" Type="http://schemas.openxmlformats.org/officeDocument/2006/relationships/chart" Target="../charts/chart222.xml"/><Relationship Id="rId9" Type="http://schemas.openxmlformats.org/officeDocument/2006/relationships/chart" Target="../charts/chart227.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236.xml"/><Relationship Id="rId3" Type="http://schemas.openxmlformats.org/officeDocument/2006/relationships/chart" Target="../charts/chart231.xml"/><Relationship Id="rId7" Type="http://schemas.openxmlformats.org/officeDocument/2006/relationships/chart" Target="../charts/chart235.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10" Type="http://schemas.openxmlformats.org/officeDocument/2006/relationships/chart" Target="../charts/chart238.xml"/><Relationship Id="rId4" Type="http://schemas.openxmlformats.org/officeDocument/2006/relationships/chart" Target="../charts/chart232.xml"/><Relationship Id="rId9" Type="http://schemas.openxmlformats.org/officeDocument/2006/relationships/chart" Target="../charts/chart23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46.xml"/><Relationship Id="rId3" Type="http://schemas.openxmlformats.org/officeDocument/2006/relationships/chart" Target="../charts/chart241.xml"/><Relationship Id="rId7" Type="http://schemas.openxmlformats.org/officeDocument/2006/relationships/chart" Target="../charts/chart245.xml"/><Relationship Id="rId2" Type="http://schemas.openxmlformats.org/officeDocument/2006/relationships/chart" Target="../charts/chart240.xml"/><Relationship Id="rId1" Type="http://schemas.openxmlformats.org/officeDocument/2006/relationships/chart" Target="../charts/chart239.xml"/><Relationship Id="rId6" Type="http://schemas.openxmlformats.org/officeDocument/2006/relationships/chart" Target="../charts/chart244.xml"/><Relationship Id="rId5" Type="http://schemas.openxmlformats.org/officeDocument/2006/relationships/chart" Target="../charts/chart243.xml"/><Relationship Id="rId10" Type="http://schemas.openxmlformats.org/officeDocument/2006/relationships/chart" Target="../charts/chart248.xml"/><Relationship Id="rId4" Type="http://schemas.openxmlformats.org/officeDocument/2006/relationships/chart" Target="../charts/chart242.xml"/><Relationship Id="rId9" Type="http://schemas.openxmlformats.org/officeDocument/2006/relationships/chart" Target="../charts/chart247.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256.xml"/><Relationship Id="rId3" Type="http://schemas.openxmlformats.org/officeDocument/2006/relationships/chart" Target="../charts/chart251.xml"/><Relationship Id="rId7" Type="http://schemas.openxmlformats.org/officeDocument/2006/relationships/chart" Target="../charts/chart255.xml"/><Relationship Id="rId2" Type="http://schemas.openxmlformats.org/officeDocument/2006/relationships/chart" Target="../charts/chart250.xml"/><Relationship Id="rId1" Type="http://schemas.openxmlformats.org/officeDocument/2006/relationships/chart" Target="../charts/chart249.xml"/><Relationship Id="rId6" Type="http://schemas.openxmlformats.org/officeDocument/2006/relationships/chart" Target="../charts/chart254.xml"/><Relationship Id="rId5" Type="http://schemas.openxmlformats.org/officeDocument/2006/relationships/chart" Target="../charts/chart253.xml"/><Relationship Id="rId10" Type="http://schemas.openxmlformats.org/officeDocument/2006/relationships/chart" Target="../charts/chart258.xml"/><Relationship Id="rId4" Type="http://schemas.openxmlformats.org/officeDocument/2006/relationships/chart" Target="../charts/chart252.xml"/><Relationship Id="rId9" Type="http://schemas.openxmlformats.org/officeDocument/2006/relationships/chart" Target="../charts/chart257.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266.xml"/><Relationship Id="rId3" Type="http://schemas.openxmlformats.org/officeDocument/2006/relationships/chart" Target="../charts/chart261.xml"/><Relationship Id="rId7" Type="http://schemas.openxmlformats.org/officeDocument/2006/relationships/chart" Target="../charts/chart265.xml"/><Relationship Id="rId2" Type="http://schemas.openxmlformats.org/officeDocument/2006/relationships/chart" Target="../charts/chart260.xml"/><Relationship Id="rId1" Type="http://schemas.openxmlformats.org/officeDocument/2006/relationships/chart" Target="../charts/chart259.xml"/><Relationship Id="rId6" Type="http://schemas.openxmlformats.org/officeDocument/2006/relationships/chart" Target="../charts/chart264.xml"/><Relationship Id="rId5" Type="http://schemas.openxmlformats.org/officeDocument/2006/relationships/chart" Target="../charts/chart263.xml"/><Relationship Id="rId4" Type="http://schemas.openxmlformats.org/officeDocument/2006/relationships/chart" Target="../charts/chart26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74.xml"/><Relationship Id="rId3" Type="http://schemas.openxmlformats.org/officeDocument/2006/relationships/chart" Target="../charts/chart269.xml"/><Relationship Id="rId7" Type="http://schemas.openxmlformats.org/officeDocument/2006/relationships/chart" Target="../charts/chart273.xml"/><Relationship Id="rId2" Type="http://schemas.openxmlformats.org/officeDocument/2006/relationships/chart" Target="../charts/chart268.xml"/><Relationship Id="rId1" Type="http://schemas.openxmlformats.org/officeDocument/2006/relationships/chart" Target="../charts/chart267.xml"/><Relationship Id="rId6" Type="http://schemas.openxmlformats.org/officeDocument/2006/relationships/chart" Target="../charts/chart272.xml"/><Relationship Id="rId5" Type="http://schemas.openxmlformats.org/officeDocument/2006/relationships/chart" Target="../charts/chart271.xml"/><Relationship Id="rId10" Type="http://schemas.openxmlformats.org/officeDocument/2006/relationships/chart" Target="../charts/chart276.xml"/><Relationship Id="rId4" Type="http://schemas.openxmlformats.org/officeDocument/2006/relationships/chart" Target="../charts/chart270.xml"/><Relationship Id="rId9" Type="http://schemas.openxmlformats.org/officeDocument/2006/relationships/chart" Target="../charts/chart27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8" Type="http://schemas.openxmlformats.org/officeDocument/2006/relationships/chart" Target="../charts/chart284.xml"/><Relationship Id="rId3" Type="http://schemas.openxmlformats.org/officeDocument/2006/relationships/chart" Target="../charts/chart279.xml"/><Relationship Id="rId7" Type="http://schemas.openxmlformats.org/officeDocument/2006/relationships/chart" Target="../charts/chart283.xml"/><Relationship Id="rId2" Type="http://schemas.openxmlformats.org/officeDocument/2006/relationships/chart" Target="../charts/chart278.xml"/><Relationship Id="rId1" Type="http://schemas.openxmlformats.org/officeDocument/2006/relationships/chart" Target="../charts/chart277.xml"/><Relationship Id="rId6" Type="http://schemas.openxmlformats.org/officeDocument/2006/relationships/chart" Target="../charts/chart282.xml"/><Relationship Id="rId5" Type="http://schemas.openxmlformats.org/officeDocument/2006/relationships/chart" Target="../charts/chart281.xml"/><Relationship Id="rId10" Type="http://schemas.openxmlformats.org/officeDocument/2006/relationships/chart" Target="../charts/chart286.xml"/><Relationship Id="rId4" Type="http://schemas.openxmlformats.org/officeDocument/2006/relationships/chart" Target="../charts/chart280.xml"/><Relationship Id="rId9" Type="http://schemas.openxmlformats.org/officeDocument/2006/relationships/chart" Target="../charts/chart285.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94.xml"/><Relationship Id="rId3" Type="http://schemas.openxmlformats.org/officeDocument/2006/relationships/chart" Target="../charts/chart289.xml"/><Relationship Id="rId7" Type="http://schemas.openxmlformats.org/officeDocument/2006/relationships/chart" Target="../charts/chart293.xml"/><Relationship Id="rId2" Type="http://schemas.openxmlformats.org/officeDocument/2006/relationships/chart" Target="../charts/chart288.xml"/><Relationship Id="rId1" Type="http://schemas.openxmlformats.org/officeDocument/2006/relationships/chart" Target="../charts/chart287.xml"/><Relationship Id="rId6" Type="http://schemas.openxmlformats.org/officeDocument/2006/relationships/chart" Target="../charts/chart292.xml"/><Relationship Id="rId5" Type="http://schemas.openxmlformats.org/officeDocument/2006/relationships/chart" Target="../charts/chart291.xml"/><Relationship Id="rId10" Type="http://schemas.openxmlformats.org/officeDocument/2006/relationships/chart" Target="../charts/chart296.xml"/><Relationship Id="rId4" Type="http://schemas.openxmlformats.org/officeDocument/2006/relationships/chart" Target="../charts/chart290.xml"/><Relationship Id="rId9" Type="http://schemas.openxmlformats.org/officeDocument/2006/relationships/chart" Target="../charts/chart295.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304.xml"/><Relationship Id="rId3" Type="http://schemas.openxmlformats.org/officeDocument/2006/relationships/chart" Target="../charts/chart299.xml"/><Relationship Id="rId7" Type="http://schemas.openxmlformats.org/officeDocument/2006/relationships/chart" Target="../charts/chart303.xml"/><Relationship Id="rId2" Type="http://schemas.openxmlformats.org/officeDocument/2006/relationships/chart" Target="../charts/chart298.xml"/><Relationship Id="rId1" Type="http://schemas.openxmlformats.org/officeDocument/2006/relationships/chart" Target="../charts/chart297.xml"/><Relationship Id="rId6" Type="http://schemas.openxmlformats.org/officeDocument/2006/relationships/chart" Target="../charts/chart302.xml"/><Relationship Id="rId5" Type="http://schemas.openxmlformats.org/officeDocument/2006/relationships/chart" Target="../charts/chart301.xml"/><Relationship Id="rId10" Type="http://schemas.openxmlformats.org/officeDocument/2006/relationships/chart" Target="../charts/chart306.xml"/><Relationship Id="rId4" Type="http://schemas.openxmlformats.org/officeDocument/2006/relationships/chart" Target="../charts/chart300.xml"/><Relationship Id="rId9" Type="http://schemas.openxmlformats.org/officeDocument/2006/relationships/chart" Target="../charts/chart305.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314.xml"/><Relationship Id="rId3" Type="http://schemas.openxmlformats.org/officeDocument/2006/relationships/chart" Target="../charts/chart309.xml"/><Relationship Id="rId7" Type="http://schemas.openxmlformats.org/officeDocument/2006/relationships/chart" Target="../charts/chart313.xml"/><Relationship Id="rId2" Type="http://schemas.openxmlformats.org/officeDocument/2006/relationships/chart" Target="../charts/chart308.xml"/><Relationship Id="rId1" Type="http://schemas.openxmlformats.org/officeDocument/2006/relationships/chart" Target="../charts/chart307.xml"/><Relationship Id="rId6" Type="http://schemas.openxmlformats.org/officeDocument/2006/relationships/chart" Target="../charts/chart312.xml"/><Relationship Id="rId5" Type="http://schemas.openxmlformats.org/officeDocument/2006/relationships/chart" Target="../charts/chart311.xml"/><Relationship Id="rId10" Type="http://schemas.openxmlformats.org/officeDocument/2006/relationships/chart" Target="../charts/chart316.xml"/><Relationship Id="rId4" Type="http://schemas.openxmlformats.org/officeDocument/2006/relationships/chart" Target="../charts/chart310.xml"/><Relationship Id="rId9" Type="http://schemas.openxmlformats.org/officeDocument/2006/relationships/chart" Target="../charts/chart315.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324.xml"/><Relationship Id="rId3" Type="http://schemas.openxmlformats.org/officeDocument/2006/relationships/chart" Target="../charts/chart319.xml"/><Relationship Id="rId7" Type="http://schemas.openxmlformats.org/officeDocument/2006/relationships/chart" Target="../charts/chart323.xml"/><Relationship Id="rId2" Type="http://schemas.openxmlformats.org/officeDocument/2006/relationships/chart" Target="../charts/chart318.xml"/><Relationship Id="rId1" Type="http://schemas.openxmlformats.org/officeDocument/2006/relationships/chart" Target="../charts/chart317.xml"/><Relationship Id="rId6" Type="http://schemas.openxmlformats.org/officeDocument/2006/relationships/chart" Target="../charts/chart322.xml"/><Relationship Id="rId5" Type="http://schemas.openxmlformats.org/officeDocument/2006/relationships/chart" Target="../charts/chart321.xml"/><Relationship Id="rId10" Type="http://schemas.openxmlformats.org/officeDocument/2006/relationships/chart" Target="../charts/chart326.xml"/><Relationship Id="rId4" Type="http://schemas.openxmlformats.org/officeDocument/2006/relationships/chart" Target="../charts/chart320.xml"/><Relationship Id="rId9" Type="http://schemas.openxmlformats.org/officeDocument/2006/relationships/chart" Target="../charts/chart325.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334.xml"/><Relationship Id="rId3" Type="http://schemas.openxmlformats.org/officeDocument/2006/relationships/chart" Target="../charts/chart329.xml"/><Relationship Id="rId7" Type="http://schemas.openxmlformats.org/officeDocument/2006/relationships/chart" Target="../charts/chart333.xml"/><Relationship Id="rId2" Type="http://schemas.openxmlformats.org/officeDocument/2006/relationships/chart" Target="../charts/chart328.xml"/><Relationship Id="rId1" Type="http://schemas.openxmlformats.org/officeDocument/2006/relationships/chart" Target="../charts/chart327.xml"/><Relationship Id="rId6" Type="http://schemas.openxmlformats.org/officeDocument/2006/relationships/chart" Target="../charts/chart332.xml"/><Relationship Id="rId5" Type="http://schemas.openxmlformats.org/officeDocument/2006/relationships/chart" Target="../charts/chart331.xml"/><Relationship Id="rId10" Type="http://schemas.openxmlformats.org/officeDocument/2006/relationships/chart" Target="../charts/chart336.xml"/><Relationship Id="rId4" Type="http://schemas.openxmlformats.org/officeDocument/2006/relationships/chart" Target="../charts/chart330.xml"/><Relationship Id="rId9" Type="http://schemas.openxmlformats.org/officeDocument/2006/relationships/chart" Target="../charts/chart335.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344.xml"/><Relationship Id="rId3" Type="http://schemas.openxmlformats.org/officeDocument/2006/relationships/chart" Target="../charts/chart339.xml"/><Relationship Id="rId7" Type="http://schemas.openxmlformats.org/officeDocument/2006/relationships/chart" Target="../charts/chart343.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10" Type="http://schemas.openxmlformats.org/officeDocument/2006/relationships/chart" Target="../charts/chart346.xml"/><Relationship Id="rId4" Type="http://schemas.openxmlformats.org/officeDocument/2006/relationships/chart" Target="../charts/chart340.xml"/><Relationship Id="rId9" Type="http://schemas.openxmlformats.org/officeDocument/2006/relationships/chart" Target="../charts/chart345.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49.xml"/><Relationship Id="rId2" Type="http://schemas.openxmlformats.org/officeDocument/2006/relationships/chart" Target="../charts/chart348.xml"/><Relationship Id="rId1" Type="http://schemas.openxmlformats.org/officeDocument/2006/relationships/chart" Target="../charts/chart347.xml"/><Relationship Id="rId6" Type="http://schemas.openxmlformats.org/officeDocument/2006/relationships/chart" Target="../charts/chart352.xml"/><Relationship Id="rId5" Type="http://schemas.openxmlformats.org/officeDocument/2006/relationships/chart" Target="../charts/chart351.xml"/><Relationship Id="rId4" Type="http://schemas.openxmlformats.org/officeDocument/2006/relationships/chart" Target="../charts/chart350.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360.xml"/><Relationship Id="rId3" Type="http://schemas.openxmlformats.org/officeDocument/2006/relationships/chart" Target="../charts/chart355.xml"/><Relationship Id="rId7" Type="http://schemas.openxmlformats.org/officeDocument/2006/relationships/chart" Target="../charts/chart359.xml"/><Relationship Id="rId2" Type="http://schemas.openxmlformats.org/officeDocument/2006/relationships/chart" Target="../charts/chart354.xml"/><Relationship Id="rId1" Type="http://schemas.openxmlformats.org/officeDocument/2006/relationships/chart" Target="../charts/chart353.xml"/><Relationship Id="rId6" Type="http://schemas.openxmlformats.org/officeDocument/2006/relationships/chart" Target="../charts/chart358.xml"/><Relationship Id="rId5" Type="http://schemas.openxmlformats.org/officeDocument/2006/relationships/chart" Target="../charts/chart357.xml"/><Relationship Id="rId10" Type="http://schemas.openxmlformats.org/officeDocument/2006/relationships/chart" Target="../charts/chart362.xml"/><Relationship Id="rId4" Type="http://schemas.openxmlformats.org/officeDocument/2006/relationships/chart" Target="../charts/chart356.xml"/><Relationship Id="rId9" Type="http://schemas.openxmlformats.org/officeDocument/2006/relationships/chart" Target="../charts/chart361.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370.xml"/><Relationship Id="rId3" Type="http://schemas.openxmlformats.org/officeDocument/2006/relationships/chart" Target="../charts/chart365.xml"/><Relationship Id="rId7" Type="http://schemas.openxmlformats.org/officeDocument/2006/relationships/chart" Target="../charts/chart369.xml"/><Relationship Id="rId2" Type="http://schemas.openxmlformats.org/officeDocument/2006/relationships/chart" Target="../charts/chart364.xml"/><Relationship Id="rId1" Type="http://schemas.openxmlformats.org/officeDocument/2006/relationships/chart" Target="../charts/chart363.xml"/><Relationship Id="rId6" Type="http://schemas.openxmlformats.org/officeDocument/2006/relationships/chart" Target="../charts/chart368.xml"/><Relationship Id="rId5" Type="http://schemas.openxmlformats.org/officeDocument/2006/relationships/chart" Target="../charts/chart367.xml"/><Relationship Id="rId10" Type="http://schemas.openxmlformats.org/officeDocument/2006/relationships/chart" Target="../charts/chart372.xml"/><Relationship Id="rId4" Type="http://schemas.openxmlformats.org/officeDocument/2006/relationships/chart" Target="../charts/chart366.xml"/><Relationship Id="rId9" Type="http://schemas.openxmlformats.org/officeDocument/2006/relationships/chart" Target="../charts/chart37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380.xml"/><Relationship Id="rId3" Type="http://schemas.openxmlformats.org/officeDocument/2006/relationships/chart" Target="../charts/chart375.xml"/><Relationship Id="rId7" Type="http://schemas.openxmlformats.org/officeDocument/2006/relationships/chart" Target="../charts/chart379.xml"/><Relationship Id="rId2" Type="http://schemas.openxmlformats.org/officeDocument/2006/relationships/chart" Target="../charts/chart374.xml"/><Relationship Id="rId1" Type="http://schemas.openxmlformats.org/officeDocument/2006/relationships/chart" Target="../charts/chart373.xml"/><Relationship Id="rId6" Type="http://schemas.openxmlformats.org/officeDocument/2006/relationships/chart" Target="../charts/chart378.xml"/><Relationship Id="rId5" Type="http://schemas.openxmlformats.org/officeDocument/2006/relationships/chart" Target="../charts/chart377.xml"/><Relationship Id="rId10" Type="http://schemas.openxmlformats.org/officeDocument/2006/relationships/chart" Target="../charts/chart382.xml"/><Relationship Id="rId4" Type="http://schemas.openxmlformats.org/officeDocument/2006/relationships/chart" Target="../charts/chart376.xml"/><Relationship Id="rId9" Type="http://schemas.openxmlformats.org/officeDocument/2006/relationships/chart" Target="../charts/chart381.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390.xml"/><Relationship Id="rId3" Type="http://schemas.openxmlformats.org/officeDocument/2006/relationships/chart" Target="../charts/chart385.xml"/><Relationship Id="rId7" Type="http://schemas.openxmlformats.org/officeDocument/2006/relationships/chart" Target="../charts/chart389.xml"/><Relationship Id="rId2" Type="http://schemas.openxmlformats.org/officeDocument/2006/relationships/chart" Target="../charts/chart384.xml"/><Relationship Id="rId1" Type="http://schemas.openxmlformats.org/officeDocument/2006/relationships/chart" Target="../charts/chart383.xml"/><Relationship Id="rId6" Type="http://schemas.openxmlformats.org/officeDocument/2006/relationships/chart" Target="../charts/chart388.xml"/><Relationship Id="rId5" Type="http://schemas.openxmlformats.org/officeDocument/2006/relationships/chart" Target="../charts/chart387.xml"/><Relationship Id="rId10" Type="http://schemas.openxmlformats.org/officeDocument/2006/relationships/chart" Target="../charts/chart392.xml"/><Relationship Id="rId4" Type="http://schemas.openxmlformats.org/officeDocument/2006/relationships/chart" Target="../charts/chart386.xml"/><Relationship Id="rId9" Type="http://schemas.openxmlformats.org/officeDocument/2006/relationships/chart" Target="../charts/chart391.xml"/></Relationships>
</file>

<file path=xl/drawings/_rels/drawing42.xml.rels><?xml version="1.0" encoding="UTF-8" standalone="yes"?>
<Relationships xmlns="http://schemas.openxmlformats.org/package/2006/relationships"><Relationship Id="rId8" Type="http://schemas.openxmlformats.org/officeDocument/2006/relationships/chart" Target="../charts/chart400.xml"/><Relationship Id="rId3" Type="http://schemas.openxmlformats.org/officeDocument/2006/relationships/chart" Target="../charts/chart395.xml"/><Relationship Id="rId7" Type="http://schemas.openxmlformats.org/officeDocument/2006/relationships/chart" Target="../charts/chart399.xml"/><Relationship Id="rId2" Type="http://schemas.openxmlformats.org/officeDocument/2006/relationships/chart" Target="../charts/chart394.xml"/><Relationship Id="rId1" Type="http://schemas.openxmlformats.org/officeDocument/2006/relationships/chart" Target="../charts/chart393.xml"/><Relationship Id="rId6" Type="http://schemas.openxmlformats.org/officeDocument/2006/relationships/chart" Target="../charts/chart398.xml"/><Relationship Id="rId5" Type="http://schemas.openxmlformats.org/officeDocument/2006/relationships/chart" Target="../charts/chart397.xml"/><Relationship Id="rId10" Type="http://schemas.openxmlformats.org/officeDocument/2006/relationships/chart" Target="../charts/chart402.xml"/><Relationship Id="rId4" Type="http://schemas.openxmlformats.org/officeDocument/2006/relationships/chart" Target="../charts/chart396.xml"/><Relationship Id="rId9" Type="http://schemas.openxmlformats.org/officeDocument/2006/relationships/chart" Target="../charts/chart401.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10.xml"/><Relationship Id="rId3" Type="http://schemas.openxmlformats.org/officeDocument/2006/relationships/chart" Target="../charts/chart405.xml"/><Relationship Id="rId7" Type="http://schemas.openxmlformats.org/officeDocument/2006/relationships/chart" Target="../charts/chart409.xml"/><Relationship Id="rId2" Type="http://schemas.openxmlformats.org/officeDocument/2006/relationships/chart" Target="../charts/chart404.xml"/><Relationship Id="rId1" Type="http://schemas.openxmlformats.org/officeDocument/2006/relationships/chart" Target="../charts/chart403.xml"/><Relationship Id="rId6" Type="http://schemas.openxmlformats.org/officeDocument/2006/relationships/chart" Target="../charts/chart408.xml"/><Relationship Id="rId5" Type="http://schemas.openxmlformats.org/officeDocument/2006/relationships/chart" Target="../charts/chart407.xml"/><Relationship Id="rId10" Type="http://schemas.openxmlformats.org/officeDocument/2006/relationships/chart" Target="../charts/chart412.xml"/><Relationship Id="rId4" Type="http://schemas.openxmlformats.org/officeDocument/2006/relationships/chart" Target="../charts/chart406.xml"/><Relationship Id="rId9" Type="http://schemas.openxmlformats.org/officeDocument/2006/relationships/chart" Target="../charts/chart411.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420.xml"/><Relationship Id="rId3" Type="http://schemas.openxmlformats.org/officeDocument/2006/relationships/chart" Target="../charts/chart415.xml"/><Relationship Id="rId7" Type="http://schemas.openxmlformats.org/officeDocument/2006/relationships/chart" Target="../charts/chart419.xml"/><Relationship Id="rId2" Type="http://schemas.openxmlformats.org/officeDocument/2006/relationships/chart" Target="../charts/chart414.xml"/><Relationship Id="rId1" Type="http://schemas.openxmlformats.org/officeDocument/2006/relationships/chart" Target="../charts/chart413.xml"/><Relationship Id="rId6" Type="http://schemas.openxmlformats.org/officeDocument/2006/relationships/chart" Target="../charts/chart418.xml"/><Relationship Id="rId5" Type="http://schemas.openxmlformats.org/officeDocument/2006/relationships/chart" Target="../charts/chart417.xml"/><Relationship Id="rId10" Type="http://schemas.openxmlformats.org/officeDocument/2006/relationships/chart" Target="../charts/chart422.xml"/><Relationship Id="rId4" Type="http://schemas.openxmlformats.org/officeDocument/2006/relationships/chart" Target="../charts/chart416.xml"/><Relationship Id="rId9" Type="http://schemas.openxmlformats.org/officeDocument/2006/relationships/chart" Target="../charts/chart421.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430.xml"/><Relationship Id="rId3" Type="http://schemas.openxmlformats.org/officeDocument/2006/relationships/chart" Target="../charts/chart425.xml"/><Relationship Id="rId7" Type="http://schemas.openxmlformats.org/officeDocument/2006/relationships/chart" Target="../charts/chart429.xml"/><Relationship Id="rId2" Type="http://schemas.openxmlformats.org/officeDocument/2006/relationships/chart" Target="../charts/chart424.xml"/><Relationship Id="rId1" Type="http://schemas.openxmlformats.org/officeDocument/2006/relationships/chart" Target="../charts/chart423.xml"/><Relationship Id="rId6" Type="http://schemas.openxmlformats.org/officeDocument/2006/relationships/chart" Target="../charts/chart428.xml"/><Relationship Id="rId5" Type="http://schemas.openxmlformats.org/officeDocument/2006/relationships/chart" Target="../charts/chart427.xml"/><Relationship Id="rId10" Type="http://schemas.openxmlformats.org/officeDocument/2006/relationships/chart" Target="../charts/chart432.xml"/><Relationship Id="rId4" Type="http://schemas.openxmlformats.org/officeDocument/2006/relationships/chart" Target="../charts/chart426.xml"/><Relationship Id="rId9" Type="http://schemas.openxmlformats.org/officeDocument/2006/relationships/chart" Target="../charts/chart43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440.xml"/><Relationship Id="rId3" Type="http://schemas.openxmlformats.org/officeDocument/2006/relationships/chart" Target="../charts/chart435.xml"/><Relationship Id="rId7" Type="http://schemas.openxmlformats.org/officeDocument/2006/relationships/chart" Target="../charts/chart439.xml"/><Relationship Id="rId2" Type="http://schemas.openxmlformats.org/officeDocument/2006/relationships/chart" Target="../charts/chart434.xml"/><Relationship Id="rId1" Type="http://schemas.openxmlformats.org/officeDocument/2006/relationships/chart" Target="../charts/chart433.xml"/><Relationship Id="rId6" Type="http://schemas.openxmlformats.org/officeDocument/2006/relationships/chart" Target="../charts/chart438.xml"/><Relationship Id="rId5" Type="http://schemas.openxmlformats.org/officeDocument/2006/relationships/chart" Target="../charts/chart437.xml"/><Relationship Id="rId10" Type="http://schemas.openxmlformats.org/officeDocument/2006/relationships/chart" Target="../charts/chart442.xml"/><Relationship Id="rId4" Type="http://schemas.openxmlformats.org/officeDocument/2006/relationships/chart" Target="../charts/chart436.xml"/><Relationship Id="rId9" Type="http://schemas.openxmlformats.org/officeDocument/2006/relationships/chart" Target="../charts/chart441.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450.xml"/><Relationship Id="rId3" Type="http://schemas.openxmlformats.org/officeDocument/2006/relationships/chart" Target="../charts/chart445.xml"/><Relationship Id="rId7" Type="http://schemas.openxmlformats.org/officeDocument/2006/relationships/chart" Target="../charts/chart449.xml"/><Relationship Id="rId2" Type="http://schemas.openxmlformats.org/officeDocument/2006/relationships/chart" Target="../charts/chart444.xml"/><Relationship Id="rId1" Type="http://schemas.openxmlformats.org/officeDocument/2006/relationships/chart" Target="../charts/chart443.xml"/><Relationship Id="rId6" Type="http://schemas.openxmlformats.org/officeDocument/2006/relationships/chart" Target="../charts/chart448.xml"/><Relationship Id="rId5" Type="http://schemas.openxmlformats.org/officeDocument/2006/relationships/chart" Target="../charts/chart447.xml"/><Relationship Id="rId10" Type="http://schemas.openxmlformats.org/officeDocument/2006/relationships/chart" Target="../charts/chart452.xml"/><Relationship Id="rId4" Type="http://schemas.openxmlformats.org/officeDocument/2006/relationships/chart" Target="../charts/chart446.xml"/><Relationship Id="rId9" Type="http://schemas.openxmlformats.org/officeDocument/2006/relationships/chart" Target="../charts/chart451.xml"/></Relationships>
</file>

<file path=xl/drawings/_rels/drawing48.xml.rels><?xml version="1.0" encoding="UTF-8" standalone="yes"?>
<Relationships xmlns="http://schemas.openxmlformats.org/package/2006/relationships"><Relationship Id="rId8" Type="http://schemas.openxmlformats.org/officeDocument/2006/relationships/chart" Target="../charts/chart460.xml"/><Relationship Id="rId3" Type="http://schemas.openxmlformats.org/officeDocument/2006/relationships/chart" Target="../charts/chart455.xml"/><Relationship Id="rId7" Type="http://schemas.openxmlformats.org/officeDocument/2006/relationships/chart" Target="../charts/chart459.xml"/><Relationship Id="rId2" Type="http://schemas.openxmlformats.org/officeDocument/2006/relationships/chart" Target="../charts/chart454.xml"/><Relationship Id="rId1" Type="http://schemas.openxmlformats.org/officeDocument/2006/relationships/chart" Target="../charts/chart453.xml"/><Relationship Id="rId6" Type="http://schemas.openxmlformats.org/officeDocument/2006/relationships/chart" Target="../charts/chart458.xml"/><Relationship Id="rId5" Type="http://schemas.openxmlformats.org/officeDocument/2006/relationships/chart" Target="../charts/chart457.xml"/><Relationship Id="rId10" Type="http://schemas.openxmlformats.org/officeDocument/2006/relationships/chart" Target="../charts/chart462.xml"/><Relationship Id="rId4" Type="http://schemas.openxmlformats.org/officeDocument/2006/relationships/chart" Target="../charts/chart456.xml"/><Relationship Id="rId9" Type="http://schemas.openxmlformats.org/officeDocument/2006/relationships/chart" Target="../charts/chart46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drawing1.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17</xdr:row>
      <xdr:rowOff>200890</xdr:rowOff>
    </xdr:to>
    <xdr:graphicFrame macro="">
      <xdr:nvGraphicFramePr>
        <xdr:cNvPr id="2" name="Chart 1">
          <a:extLst>
            <a:ext uri="{FF2B5EF4-FFF2-40B4-BE49-F238E27FC236}">
              <a16:creationId xmlns:a16="http://schemas.microsoft.com/office/drawing/2014/main" id="{8476CF4A-9621-41D7-B7F3-578AB1B18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18</xdr:row>
      <xdr:rowOff>84953</xdr:rowOff>
    </xdr:from>
    <xdr:to>
      <xdr:col>18</xdr:col>
      <xdr:colOff>243516</xdr:colOff>
      <xdr:row>37</xdr:row>
      <xdr:rowOff>199254</xdr:rowOff>
    </xdr:to>
    <xdr:graphicFrame macro="">
      <xdr:nvGraphicFramePr>
        <xdr:cNvPr id="3" name="Chart 2">
          <a:extLst>
            <a:ext uri="{FF2B5EF4-FFF2-40B4-BE49-F238E27FC236}">
              <a16:creationId xmlns:a16="http://schemas.microsoft.com/office/drawing/2014/main" id="{DDC3884E-F8CD-4EAA-9757-98ECFFEC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18</xdr:row>
      <xdr:rowOff>1483</xdr:rowOff>
    </xdr:to>
    <xdr:graphicFrame macro="">
      <xdr:nvGraphicFramePr>
        <xdr:cNvPr id="4" name="Chart 3">
          <a:extLst>
            <a:ext uri="{FF2B5EF4-FFF2-40B4-BE49-F238E27FC236}">
              <a16:creationId xmlns:a16="http://schemas.microsoft.com/office/drawing/2014/main" id="{F5E0F224-7F3F-482E-9F7F-35DA0B220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18</xdr:row>
      <xdr:rowOff>97941</xdr:rowOff>
    </xdr:from>
    <xdr:to>
      <xdr:col>24</xdr:col>
      <xdr:colOff>1267109</xdr:colOff>
      <xdr:row>37</xdr:row>
      <xdr:rowOff>212242</xdr:rowOff>
    </xdr:to>
    <xdr:graphicFrame macro="">
      <xdr:nvGraphicFramePr>
        <xdr:cNvPr id="5" name="Chart 4">
          <a:extLst>
            <a:ext uri="{FF2B5EF4-FFF2-40B4-BE49-F238E27FC236}">
              <a16:creationId xmlns:a16="http://schemas.microsoft.com/office/drawing/2014/main" id="{D3CF0588-482D-4CF5-9E52-9BAA2054E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714076</xdr:colOff>
      <xdr:row>38</xdr:row>
      <xdr:rowOff>92033</xdr:rowOff>
    </xdr:from>
    <xdr:to>
      <xdr:col>18</xdr:col>
      <xdr:colOff>256876</xdr:colOff>
      <xdr:row>57</xdr:row>
      <xdr:rowOff>103911</xdr:rowOff>
    </xdr:to>
    <xdr:graphicFrame macro="">
      <xdr:nvGraphicFramePr>
        <xdr:cNvPr id="6" name="Chart 5">
          <a:extLst>
            <a:ext uri="{FF2B5EF4-FFF2-40B4-BE49-F238E27FC236}">
              <a16:creationId xmlns:a16="http://schemas.microsoft.com/office/drawing/2014/main" id="{F6AE0515-0817-4F79-8581-D10751064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394013</xdr:colOff>
      <xdr:row>38</xdr:row>
      <xdr:rowOff>99457</xdr:rowOff>
    </xdr:from>
    <xdr:to>
      <xdr:col>24</xdr:col>
      <xdr:colOff>1283920</xdr:colOff>
      <xdr:row>57</xdr:row>
      <xdr:rowOff>103910</xdr:rowOff>
    </xdr:to>
    <xdr:graphicFrame macro="">
      <xdr:nvGraphicFramePr>
        <xdr:cNvPr id="7" name="Chart 6">
          <a:extLst>
            <a:ext uri="{FF2B5EF4-FFF2-40B4-BE49-F238E27FC236}">
              <a16:creationId xmlns:a16="http://schemas.microsoft.com/office/drawing/2014/main" id="{7FB40A27-18F9-49F8-94EA-F39056788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733424</xdr:colOff>
      <xdr:row>58</xdr:row>
      <xdr:rowOff>10514</xdr:rowOff>
    </xdr:from>
    <xdr:to>
      <xdr:col>18</xdr:col>
      <xdr:colOff>276224</xdr:colOff>
      <xdr:row>75</xdr:row>
      <xdr:rowOff>138669</xdr:rowOff>
    </xdr:to>
    <xdr:graphicFrame macro="">
      <xdr:nvGraphicFramePr>
        <xdr:cNvPr id="8" name="Chart 7">
          <a:extLst>
            <a:ext uri="{FF2B5EF4-FFF2-40B4-BE49-F238E27FC236}">
              <a16:creationId xmlns:a16="http://schemas.microsoft.com/office/drawing/2014/main" id="{E101FA2B-27A5-407D-97B6-F2913895C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412938</xdr:colOff>
      <xdr:row>58</xdr:row>
      <xdr:rowOff>30183</xdr:rowOff>
    </xdr:from>
    <xdr:to>
      <xdr:col>24</xdr:col>
      <xdr:colOff>1302845</xdr:colOff>
      <xdr:row>75</xdr:row>
      <xdr:rowOff>158338</xdr:rowOff>
    </xdr:to>
    <xdr:graphicFrame macro="">
      <xdr:nvGraphicFramePr>
        <xdr:cNvPr id="9" name="Chart 8">
          <a:extLst>
            <a:ext uri="{FF2B5EF4-FFF2-40B4-BE49-F238E27FC236}">
              <a16:creationId xmlns:a16="http://schemas.microsoft.com/office/drawing/2014/main" id="{18C8BFCC-953D-49A7-9831-64ADD3A37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826573</xdr:colOff>
      <xdr:row>75</xdr:row>
      <xdr:rowOff>236946</xdr:rowOff>
    </xdr:from>
    <xdr:to>
      <xdr:col>18</xdr:col>
      <xdr:colOff>279566</xdr:colOff>
      <xdr:row>95</xdr:row>
      <xdr:rowOff>102673</xdr:rowOff>
    </xdr:to>
    <xdr:graphicFrame macro="">
      <xdr:nvGraphicFramePr>
        <xdr:cNvPr id="10" name="Chart 9">
          <a:extLst>
            <a:ext uri="{FF2B5EF4-FFF2-40B4-BE49-F238E27FC236}">
              <a16:creationId xmlns:a16="http://schemas.microsoft.com/office/drawing/2014/main" id="{EF6361A4-E628-41E6-ADAA-739130ECD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403165</xdr:colOff>
      <xdr:row>76</xdr:row>
      <xdr:rowOff>42734</xdr:rowOff>
    </xdr:from>
    <xdr:to>
      <xdr:col>24</xdr:col>
      <xdr:colOff>1293072</xdr:colOff>
      <xdr:row>95</xdr:row>
      <xdr:rowOff>137309</xdr:rowOff>
    </xdr:to>
    <xdr:graphicFrame macro="">
      <xdr:nvGraphicFramePr>
        <xdr:cNvPr id="11" name="Chart 10">
          <a:extLst>
            <a:ext uri="{FF2B5EF4-FFF2-40B4-BE49-F238E27FC236}">
              <a16:creationId xmlns:a16="http://schemas.microsoft.com/office/drawing/2014/main" id="{7D440281-50B8-4F3A-91A3-78CE8F0B2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3" name="TextBox 12">
          <a:extLst>
            <a:ext uri="{FF2B5EF4-FFF2-40B4-BE49-F238E27FC236}">
              <a16:creationId xmlns:a16="http://schemas.microsoft.com/office/drawing/2014/main" id="{9F726820-CB9E-BF3D-3367-5774734AB6D1}"/>
            </a:ext>
          </a:extLst>
        </xdr:cNvPr>
        <xdr:cNvSpPr txBox="1"/>
      </xdr:nvSpPr>
      <xdr:spPr>
        <a:xfrm>
          <a:off x="24806840" y="78439"/>
          <a:ext cx="8966888" cy="452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10</xdr:row>
      <xdr:rowOff>200890</xdr:rowOff>
    </xdr:to>
    <xdr:graphicFrame macro="">
      <xdr:nvGraphicFramePr>
        <xdr:cNvPr id="2" name="Chart 1">
          <a:extLst>
            <a:ext uri="{FF2B5EF4-FFF2-40B4-BE49-F238E27FC236}">
              <a16:creationId xmlns:a16="http://schemas.microsoft.com/office/drawing/2014/main" id="{B83EFB1E-4FC4-4BA1-902C-1D3455993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11</xdr:row>
      <xdr:rowOff>84953</xdr:rowOff>
    </xdr:from>
    <xdr:to>
      <xdr:col>18</xdr:col>
      <xdr:colOff>243516</xdr:colOff>
      <xdr:row>30</xdr:row>
      <xdr:rowOff>0</xdr:rowOff>
    </xdr:to>
    <xdr:graphicFrame macro="">
      <xdr:nvGraphicFramePr>
        <xdr:cNvPr id="3" name="Chart 2">
          <a:extLst>
            <a:ext uri="{FF2B5EF4-FFF2-40B4-BE49-F238E27FC236}">
              <a16:creationId xmlns:a16="http://schemas.microsoft.com/office/drawing/2014/main" id="{C4084E36-A2F7-44AF-85D0-28D960163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11</xdr:row>
      <xdr:rowOff>1483</xdr:rowOff>
    </xdr:to>
    <xdr:graphicFrame macro="">
      <xdr:nvGraphicFramePr>
        <xdr:cNvPr id="4" name="Chart 3">
          <a:extLst>
            <a:ext uri="{FF2B5EF4-FFF2-40B4-BE49-F238E27FC236}">
              <a16:creationId xmlns:a16="http://schemas.microsoft.com/office/drawing/2014/main" id="{A4C6E859-79D3-43A7-8255-1A57054BE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11</xdr:row>
      <xdr:rowOff>97941</xdr:rowOff>
    </xdr:from>
    <xdr:to>
      <xdr:col>24</xdr:col>
      <xdr:colOff>1267109</xdr:colOff>
      <xdr:row>30</xdr:row>
      <xdr:rowOff>51954</xdr:rowOff>
    </xdr:to>
    <xdr:graphicFrame macro="">
      <xdr:nvGraphicFramePr>
        <xdr:cNvPr id="5" name="Chart 4">
          <a:extLst>
            <a:ext uri="{FF2B5EF4-FFF2-40B4-BE49-F238E27FC236}">
              <a16:creationId xmlns:a16="http://schemas.microsoft.com/office/drawing/2014/main" id="{16A3D67E-A1FF-42D3-ADEA-E9DC5F3AE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49</xdr:row>
      <xdr:rowOff>230455</xdr:rowOff>
    </xdr:from>
    <xdr:to>
      <xdr:col>18</xdr:col>
      <xdr:colOff>259154</xdr:colOff>
      <xdr:row>61</xdr:row>
      <xdr:rowOff>294408</xdr:rowOff>
    </xdr:to>
    <xdr:graphicFrame macro="">
      <xdr:nvGraphicFramePr>
        <xdr:cNvPr id="6" name="Chart 5">
          <a:extLst>
            <a:ext uri="{FF2B5EF4-FFF2-40B4-BE49-F238E27FC236}">
              <a16:creationId xmlns:a16="http://schemas.microsoft.com/office/drawing/2014/main" id="{728C09BF-735B-4E0F-954C-A4041F34B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50</xdr:row>
      <xdr:rowOff>15090</xdr:rowOff>
    </xdr:from>
    <xdr:to>
      <xdr:col>24</xdr:col>
      <xdr:colOff>1338224</xdr:colOff>
      <xdr:row>61</xdr:row>
      <xdr:rowOff>329044</xdr:rowOff>
    </xdr:to>
    <xdr:graphicFrame macro="">
      <xdr:nvGraphicFramePr>
        <xdr:cNvPr id="7" name="Chart 6">
          <a:extLst>
            <a:ext uri="{FF2B5EF4-FFF2-40B4-BE49-F238E27FC236}">
              <a16:creationId xmlns:a16="http://schemas.microsoft.com/office/drawing/2014/main" id="{EA472CEC-133F-4CB0-A144-094E4BCA3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61</xdr:row>
      <xdr:rowOff>432147</xdr:rowOff>
    </xdr:from>
    <xdr:to>
      <xdr:col>18</xdr:col>
      <xdr:colOff>249878</xdr:colOff>
      <xdr:row>76</xdr:row>
      <xdr:rowOff>190501</xdr:rowOff>
    </xdr:to>
    <xdr:graphicFrame macro="">
      <xdr:nvGraphicFramePr>
        <xdr:cNvPr id="8" name="Chart 7">
          <a:extLst>
            <a:ext uri="{FF2B5EF4-FFF2-40B4-BE49-F238E27FC236}">
              <a16:creationId xmlns:a16="http://schemas.microsoft.com/office/drawing/2014/main" id="{60DDF6A1-A1D4-46F8-BF9F-0C41FB8C7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61</xdr:row>
      <xdr:rowOff>453916</xdr:rowOff>
    </xdr:from>
    <xdr:to>
      <xdr:col>24</xdr:col>
      <xdr:colOff>1310143</xdr:colOff>
      <xdr:row>76</xdr:row>
      <xdr:rowOff>190500</xdr:rowOff>
    </xdr:to>
    <xdr:graphicFrame macro="">
      <xdr:nvGraphicFramePr>
        <xdr:cNvPr id="9" name="Chart 8">
          <a:extLst>
            <a:ext uri="{FF2B5EF4-FFF2-40B4-BE49-F238E27FC236}">
              <a16:creationId xmlns:a16="http://schemas.microsoft.com/office/drawing/2014/main" id="{5775D32E-B935-447E-95DF-427FEFB87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4E6D0CF7-37EC-4828-8ED4-0B3067AFE936}"/>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30</xdr:row>
      <xdr:rowOff>143246</xdr:rowOff>
    </xdr:from>
    <xdr:to>
      <xdr:col>18</xdr:col>
      <xdr:colOff>242455</xdr:colOff>
      <xdr:row>49</xdr:row>
      <xdr:rowOff>121228</xdr:rowOff>
    </xdr:to>
    <xdr:graphicFrame macro="">
      <xdr:nvGraphicFramePr>
        <xdr:cNvPr id="11" name="Chart 10">
          <a:extLst>
            <a:ext uri="{FF2B5EF4-FFF2-40B4-BE49-F238E27FC236}">
              <a16:creationId xmlns:a16="http://schemas.microsoft.com/office/drawing/2014/main" id="{21186720-FE1C-4350-AE51-56791FADC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30</xdr:row>
      <xdr:rowOff>155863</xdr:rowOff>
    </xdr:from>
    <xdr:to>
      <xdr:col>24</xdr:col>
      <xdr:colOff>1340180</xdr:colOff>
      <xdr:row>49</xdr:row>
      <xdr:rowOff>121227</xdr:rowOff>
    </xdr:to>
    <xdr:graphicFrame macro="">
      <xdr:nvGraphicFramePr>
        <xdr:cNvPr id="12" name="Chart 11">
          <a:extLst>
            <a:ext uri="{FF2B5EF4-FFF2-40B4-BE49-F238E27FC236}">
              <a16:creationId xmlns:a16="http://schemas.microsoft.com/office/drawing/2014/main" id="{93AA223C-336A-4818-A181-3B1E64F12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63BC7346-1EDC-4166-84C2-D5B37FC20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BD740C8B-BA60-46B1-94F0-0D0DD532B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50189235-925C-4E06-B993-3D9342AC0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608BF8BC-FB14-4ED1-AD46-6322C89C2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1D1043B8-7105-40A1-A895-05F729E34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63DEEED9-BD0B-419E-98C1-D86C92D4E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05FF2EA4-07A3-4A90-9680-17C26686B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A64C2095-7CBF-4DBD-88E0-E40A20A12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C330155A-B0A2-4411-B5BC-CB2BCAB789BC}"/>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7ED6B3EC-79D9-4851-960E-E494920D6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B7836C5E-44E1-492E-BE9A-6042D861C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EF240D8D-8182-4C80-90D1-03AD8AB38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90C30ACA-8DD1-4660-B18B-3916B0E96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6F156D60-B756-4680-AD40-84668CB6E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BBED1738-6FD9-4077-9807-25009D3CF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E2C1D392-0BF3-489A-963B-0024D9BCE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3C22BF58-8443-4F8C-A472-841DF2FE3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18AA2425-CA2D-4CB5-8A40-A24A14434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C6823B25-9C26-4580-9D8B-3B9977992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0686D4D2-D2E9-4655-8868-965B98C33D2B}"/>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0CEBFCEB-94FE-46E2-A1A5-889FF6BE7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B3CA380C-EC50-47C1-B533-6199CCC07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79FEFC97-2224-4E27-8A53-B9D6E51CE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CDE4B5C4-BA00-49CF-9D46-9BC82585D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2A40344A-EB2A-4011-ACB8-D2988291A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E3A3395B-596A-4143-B3E3-5414C87FF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699036</xdr:colOff>
      <xdr:row>32</xdr:row>
      <xdr:rowOff>161182</xdr:rowOff>
    </xdr:from>
    <xdr:to>
      <xdr:col>18</xdr:col>
      <xdr:colOff>241836</xdr:colOff>
      <xdr:row>49</xdr:row>
      <xdr:rowOff>155864</xdr:rowOff>
    </xdr:to>
    <xdr:graphicFrame macro="">
      <xdr:nvGraphicFramePr>
        <xdr:cNvPr id="6" name="Chart 5">
          <a:extLst>
            <a:ext uri="{FF2B5EF4-FFF2-40B4-BE49-F238E27FC236}">
              <a16:creationId xmlns:a16="http://schemas.microsoft.com/office/drawing/2014/main" id="{642F53E9-0A9C-4C30-8555-0920D279B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379044</xdr:colOff>
      <xdr:row>32</xdr:row>
      <xdr:rowOff>136317</xdr:rowOff>
    </xdr:from>
    <xdr:to>
      <xdr:col>24</xdr:col>
      <xdr:colOff>1268951</xdr:colOff>
      <xdr:row>49</xdr:row>
      <xdr:rowOff>190500</xdr:rowOff>
    </xdr:to>
    <xdr:graphicFrame macro="">
      <xdr:nvGraphicFramePr>
        <xdr:cNvPr id="7" name="Chart 6">
          <a:extLst>
            <a:ext uri="{FF2B5EF4-FFF2-40B4-BE49-F238E27FC236}">
              <a16:creationId xmlns:a16="http://schemas.microsoft.com/office/drawing/2014/main" id="{FE8EA1F5-D4A4-485A-AC84-0C09D9520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50</xdr:row>
      <xdr:rowOff>33829</xdr:rowOff>
    </xdr:from>
    <xdr:to>
      <xdr:col>18</xdr:col>
      <xdr:colOff>249878</xdr:colOff>
      <xdr:row>67</xdr:row>
      <xdr:rowOff>121229</xdr:rowOff>
    </xdr:to>
    <xdr:graphicFrame macro="">
      <xdr:nvGraphicFramePr>
        <xdr:cNvPr id="8" name="Chart 7">
          <a:extLst>
            <a:ext uri="{FF2B5EF4-FFF2-40B4-BE49-F238E27FC236}">
              <a16:creationId xmlns:a16="http://schemas.microsoft.com/office/drawing/2014/main" id="{6695F9BC-8ACE-4E96-BCD8-36439C8A5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368281</xdr:colOff>
      <xdr:row>50</xdr:row>
      <xdr:rowOff>38280</xdr:rowOff>
    </xdr:from>
    <xdr:to>
      <xdr:col>24</xdr:col>
      <xdr:colOff>1258188</xdr:colOff>
      <xdr:row>67</xdr:row>
      <xdr:rowOff>103910</xdr:rowOff>
    </xdr:to>
    <xdr:graphicFrame macro="">
      <xdr:nvGraphicFramePr>
        <xdr:cNvPr id="9" name="Chart 8">
          <a:extLst>
            <a:ext uri="{FF2B5EF4-FFF2-40B4-BE49-F238E27FC236}">
              <a16:creationId xmlns:a16="http://schemas.microsoft.com/office/drawing/2014/main" id="{D841A0C6-DA36-4019-A1C1-7FC9A8969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F68E2B41-CF95-4E01-87FA-BFB857494478}"/>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25363816-B2EE-464F-85EB-DB77220F5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E72FFC4A-2F88-4898-B9B6-80BE59530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2E20E187-CC59-41AE-8C9E-67C9F248E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E00C482F-FC97-4647-A6B3-322DF9CAE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699036</xdr:colOff>
      <xdr:row>32</xdr:row>
      <xdr:rowOff>161182</xdr:rowOff>
    </xdr:from>
    <xdr:to>
      <xdr:col>18</xdr:col>
      <xdr:colOff>241836</xdr:colOff>
      <xdr:row>49</xdr:row>
      <xdr:rowOff>155864</xdr:rowOff>
    </xdr:to>
    <xdr:graphicFrame macro="">
      <xdr:nvGraphicFramePr>
        <xdr:cNvPr id="6" name="Chart 5">
          <a:extLst>
            <a:ext uri="{FF2B5EF4-FFF2-40B4-BE49-F238E27FC236}">
              <a16:creationId xmlns:a16="http://schemas.microsoft.com/office/drawing/2014/main" id="{2C023BD8-735D-4EF5-9830-C71238B7F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379044</xdr:colOff>
      <xdr:row>32</xdr:row>
      <xdr:rowOff>136317</xdr:rowOff>
    </xdr:from>
    <xdr:to>
      <xdr:col>24</xdr:col>
      <xdr:colOff>1268951</xdr:colOff>
      <xdr:row>49</xdr:row>
      <xdr:rowOff>190500</xdr:rowOff>
    </xdr:to>
    <xdr:graphicFrame macro="">
      <xdr:nvGraphicFramePr>
        <xdr:cNvPr id="7" name="Chart 6">
          <a:extLst>
            <a:ext uri="{FF2B5EF4-FFF2-40B4-BE49-F238E27FC236}">
              <a16:creationId xmlns:a16="http://schemas.microsoft.com/office/drawing/2014/main" id="{3D6EC996-DBBD-4233-A435-A3DC0D5E7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50</xdr:row>
      <xdr:rowOff>33829</xdr:rowOff>
    </xdr:from>
    <xdr:to>
      <xdr:col>18</xdr:col>
      <xdr:colOff>249878</xdr:colOff>
      <xdr:row>67</xdr:row>
      <xdr:rowOff>121229</xdr:rowOff>
    </xdr:to>
    <xdr:graphicFrame macro="">
      <xdr:nvGraphicFramePr>
        <xdr:cNvPr id="8" name="Chart 7">
          <a:extLst>
            <a:ext uri="{FF2B5EF4-FFF2-40B4-BE49-F238E27FC236}">
              <a16:creationId xmlns:a16="http://schemas.microsoft.com/office/drawing/2014/main" id="{A7FEA2AF-7C2D-46B9-93A6-C06E9B524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368281</xdr:colOff>
      <xdr:row>50</xdr:row>
      <xdr:rowOff>38280</xdr:rowOff>
    </xdr:from>
    <xdr:to>
      <xdr:col>24</xdr:col>
      <xdr:colOff>1258188</xdr:colOff>
      <xdr:row>67</xdr:row>
      <xdr:rowOff>103910</xdr:rowOff>
    </xdr:to>
    <xdr:graphicFrame macro="">
      <xdr:nvGraphicFramePr>
        <xdr:cNvPr id="9" name="Chart 8">
          <a:extLst>
            <a:ext uri="{FF2B5EF4-FFF2-40B4-BE49-F238E27FC236}">
              <a16:creationId xmlns:a16="http://schemas.microsoft.com/office/drawing/2014/main" id="{821DDF12-C490-4ACA-A5FB-694A3E720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3BA824C4-47B0-43E2-97D6-B0870A72A415}"/>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10</xdr:row>
      <xdr:rowOff>200890</xdr:rowOff>
    </xdr:to>
    <xdr:graphicFrame macro="">
      <xdr:nvGraphicFramePr>
        <xdr:cNvPr id="2" name="Chart 1">
          <a:extLst>
            <a:ext uri="{FF2B5EF4-FFF2-40B4-BE49-F238E27FC236}">
              <a16:creationId xmlns:a16="http://schemas.microsoft.com/office/drawing/2014/main" id="{71409403-1B18-4DD2-A001-4A6111955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11</xdr:row>
      <xdr:rowOff>84953</xdr:rowOff>
    </xdr:from>
    <xdr:to>
      <xdr:col>18</xdr:col>
      <xdr:colOff>243516</xdr:colOff>
      <xdr:row>29</xdr:row>
      <xdr:rowOff>0</xdr:rowOff>
    </xdr:to>
    <xdr:graphicFrame macro="">
      <xdr:nvGraphicFramePr>
        <xdr:cNvPr id="3" name="Chart 2">
          <a:extLst>
            <a:ext uri="{FF2B5EF4-FFF2-40B4-BE49-F238E27FC236}">
              <a16:creationId xmlns:a16="http://schemas.microsoft.com/office/drawing/2014/main" id="{2D4AA1D7-5C97-4A10-89DA-A6E02048C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11</xdr:row>
      <xdr:rowOff>1483</xdr:rowOff>
    </xdr:to>
    <xdr:graphicFrame macro="">
      <xdr:nvGraphicFramePr>
        <xdr:cNvPr id="4" name="Chart 3">
          <a:extLst>
            <a:ext uri="{FF2B5EF4-FFF2-40B4-BE49-F238E27FC236}">
              <a16:creationId xmlns:a16="http://schemas.microsoft.com/office/drawing/2014/main" id="{F91DEFCC-7B3F-418B-896E-0BD98046E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11</xdr:row>
      <xdr:rowOff>97941</xdr:rowOff>
    </xdr:from>
    <xdr:to>
      <xdr:col>24</xdr:col>
      <xdr:colOff>1267109</xdr:colOff>
      <xdr:row>29</xdr:row>
      <xdr:rowOff>51954</xdr:rowOff>
    </xdr:to>
    <xdr:graphicFrame macro="">
      <xdr:nvGraphicFramePr>
        <xdr:cNvPr id="5" name="Chart 4">
          <a:extLst>
            <a:ext uri="{FF2B5EF4-FFF2-40B4-BE49-F238E27FC236}">
              <a16:creationId xmlns:a16="http://schemas.microsoft.com/office/drawing/2014/main" id="{277162A3-148E-4530-9E31-543280E40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48</xdr:row>
      <xdr:rowOff>230455</xdr:rowOff>
    </xdr:from>
    <xdr:to>
      <xdr:col>18</xdr:col>
      <xdr:colOff>259154</xdr:colOff>
      <xdr:row>62</xdr:row>
      <xdr:rowOff>294408</xdr:rowOff>
    </xdr:to>
    <xdr:graphicFrame macro="">
      <xdr:nvGraphicFramePr>
        <xdr:cNvPr id="6" name="Chart 5">
          <a:extLst>
            <a:ext uri="{FF2B5EF4-FFF2-40B4-BE49-F238E27FC236}">
              <a16:creationId xmlns:a16="http://schemas.microsoft.com/office/drawing/2014/main" id="{08309B6B-82E6-455C-A75D-5D892D7F6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49</xdr:row>
      <xdr:rowOff>15090</xdr:rowOff>
    </xdr:from>
    <xdr:to>
      <xdr:col>24</xdr:col>
      <xdr:colOff>1338224</xdr:colOff>
      <xdr:row>62</xdr:row>
      <xdr:rowOff>329044</xdr:rowOff>
    </xdr:to>
    <xdr:graphicFrame macro="">
      <xdr:nvGraphicFramePr>
        <xdr:cNvPr id="7" name="Chart 6">
          <a:extLst>
            <a:ext uri="{FF2B5EF4-FFF2-40B4-BE49-F238E27FC236}">
              <a16:creationId xmlns:a16="http://schemas.microsoft.com/office/drawing/2014/main" id="{BDD93D9F-B931-428F-BF96-E52893BA7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62</xdr:row>
      <xdr:rowOff>432147</xdr:rowOff>
    </xdr:from>
    <xdr:to>
      <xdr:col>18</xdr:col>
      <xdr:colOff>249878</xdr:colOff>
      <xdr:row>77</xdr:row>
      <xdr:rowOff>190501</xdr:rowOff>
    </xdr:to>
    <xdr:graphicFrame macro="">
      <xdr:nvGraphicFramePr>
        <xdr:cNvPr id="8" name="Chart 7">
          <a:extLst>
            <a:ext uri="{FF2B5EF4-FFF2-40B4-BE49-F238E27FC236}">
              <a16:creationId xmlns:a16="http://schemas.microsoft.com/office/drawing/2014/main" id="{1AEABEE9-8790-4651-AE95-29FCDB331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62</xdr:row>
      <xdr:rowOff>453916</xdr:rowOff>
    </xdr:from>
    <xdr:to>
      <xdr:col>24</xdr:col>
      <xdr:colOff>1310143</xdr:colOff>
      <xdr:row>77</xdr:row>
      <xdr:rowOff>190500</xdr:rowOff>
    </xdr:to>
    <xdr:graphicFrame macro="">
      <xdr:nvGraphicFramePr>
        <xdr:cNvPr id="9" name="Chart 8">
          <a:extLst>
            <a:ext uri="{FF2B5EF4-FFF2-40B4-BE49-F238E27FC236}">
              <a16:creationId xmlns:a16="http://schemas.microsoft.com/office/drawing/2014/main" id="{4F1C4E3D-10B1-464A-A86E-B84C22471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153EE7BA-CE98-425F-9EE2-51E3ABCD1710}"/>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29</xdr:row>
      <xdr:rowOff>143246</xdr:rowOff>
    </xdr:from>
    <xdr:to>
      <xdr:col>18</xdr:col>
      <xdr:colOff>242455</xdr:colOff>
      <xdr:row>48</xdr:row>
      <xdr:rowOff>121228</xdr:rowOff>
    </xdr:to>
    <xdr:graphicFrame macro="">
      <xdr:nvGraphicFramePr>
        <xdr:cNvPr id="11" name="Chart 10">
          <a:extLst>
            <a:ext uri="{FF2B5EF4-FFF2-40B4-BE49-F238E27FC236}">
              <a16:creationId xmlns:a16="http://schemas.microsoft.com/office/drawing/2014/main" id="{C484C6FF-87A8-472F-AB3D-3F48875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29</xdr:row>
      <xdr:rowOff>155863</xdr:rowOff>
    </xdr:from>
    <xdr:to>
      <xdr:col>24</xdr:col>
      <xdr:colOff>1340180</xdr:colOff>
      <xdr:row>48</xdr:row>
      <xdr:rowOff>121227</xdr:rowOff>
    </xdr:to>
    <xdr:graphicFrame macro="">
      <xdr:nvGraphicFramePr>
        <xdr:cNvPr id="12" name="Chart 11">
          <a:extLst>
            <a:ext uri="{FF2B5EF4-FFF2-40B4-BE49-F238E27FC236}">
              <a16:creationId xmlns:a16="http://schemas.microsoft.com/office/drawing/2014/main" id="{D094455D-D50E-4B29-AFDB-40D674F17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10</xdr:row>
      <xdr:rowOff>200890</xdr:rowOff>
    </xdr:to>
    <xdr:graphicFrame macro="">
      <xdr:nvGraphicFramePr>
        <xdr:cNvPr id="2" name="Chart 1">
          <a:extLst>
            <a:ext uri="{FF2B5EF4-FFF2-40B4-BE49-F238E27FC236}">
              <a16:creationId xmlns:a16="http://schemas.microsoft.com/office/drawing/2014/main" id="{4471C524-0155-4F8D-BAB8-2F73D4388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11</xdr:row>
      <xdr:rowOff>84953</xdr:rowOff>
    </xdr:from>
    <xdr:to>
      <xdr:col>18</xdr:col>
      <xdr:colOff>243516</xdr:colOff>
      <xdr:row>28</xdr:row>
      <xdr:rowOff>0</xdr:rowOff>
    </xdr:to>
    <xdr:graphicFrame macro="">
      <xdr:nvGraphicFramePr>
        <xdr:cNvPr id="3" name="Chart 2">
          <a:extLst>
            <a:ext uri="{FF2B5EF4-FFF2-40B4-BE49-F238E27FC236}">
              <a16:creationId xmlns:a16="http://schemas.microsoft.com/office/drawing/2014/main" id="{DE70B404-02F9-4E44-8BD3-366F8C872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11</xdr:row>
      <xdr:rowOff>1483</xdr:rowOff>
    </xdr:to>
    <xdr:graphicFrame macro="">
      <xdr:nvGraphicFramePr>
        <xdr:cNvPr id="4" name="Chart 3">
          <a:extLst>
            <a:ext uri="{FF2B5EF4-FFF2-40B4-BE49-F238E27FC236}">
              <a16:creationId xmlns:a16="http://schemas.microsoft.com/office/drawing/2014/main" id="{3AA76828-61E1-4ECE-961D-68CA995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11</xdr:row>
      <xdr:rowOff>97941</xdr:rowOff>
    </xdr:from>
    <xdr:to>
      <xdr:col>24</xdr:col>
      <xdr:colOff>1267109</xdr:colOff>
      <xdr:row>28</xdr:row>
      <xdr:rowOff>51954</xdr:rowOff>
    </xdr:to>
    <xdr:graphicFrame macro="">
      <xdr:nvGraphicFramePr>
        <xdr:cNvPr id="5" name="Chart 4">
          <a:extLst>
            <a:ext uri="{FF2B5EF4-FFF2-40B4-BE49-F238E27FC236}">
              <a16:creationId xmlns:a16="http://schemas.microsoft.com/office/drawing/2014/main" id="{14A14EC2-C4C4-4ADE-B1EC-13BC8748C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47</xdr:row>
      <xdr:rowOff>230455</xdr:rowOff>
    </xdr:from>
    <xdr:to>
      <xdr:col>18</xdr:col>
      <xdr:colOff>259154</xdr:colOff>
      <xdr:row>59</xdr:row>
      <xdr:rowOff>294408</xdr:rowOff>
    </xdr:to>
    <xdr:graphicFrame macro="">
      <xdr:nvGraphicFramePr>
        <xdr:cNvPr id="6" name="Chart 5">
          <a:extLst>
            <a:ext uri="{FF2B5EF4-FFF2-40B4-BE49-F238E27FC236}">
              <a16:creationId xmlns:a16="http://schemas.microsoft.com/office/drawing/2014/main" id="{839D1FE3-9BE9-4778-BCF1-E7194E5D6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48</xdr:row>
      <xdr:rowOff>15090</xdr:rowOff>
    </xdr:from>
    <xdr:to>
      <xdr:col>24</xdr:col>
      <xdr:colOff>1338224</xdr:colOff>
      <xdr:row>59</xdr:row>
      <xdr:rowOff>329044</xdr:rowOff>
    </xdr:to>
    <xdr:graphicFrame macro="">
      <xdr:nvGraphicFramePr>
        <xdr:cNvPr id="7" name="Chart 6">
          <a:extLst>
            <a:ext uri="{FF2B5EF4-FFF2-40B4-BE49-F238E27FC236}">
              <a16:creationId xmlns:a16="http://schemas.microsoft.com/office/drawing/2014/main" id="{7B1C231A-E259-46CF-96C1-434A44E41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59</xdr:row>
      <xdr:rowOff>432146</xdr:rowOff>
    </xdr:from>
    <xdr:to>
      <xdr:col>18</xdr:col>
      <xdr:colOff>249878</xdr:colOff>
      <xdr:row>79</xdr:row>
      <xdr:rowOff>109972</xdr:rowOff>
    </xdr:to>
    <xdr:graphicFrame macro="">
      <xdr:nvGraphicFramePr>
        <xdr:cNvPr id="8" name="Chart 7">
          <a:extLst>
            <a:ext uri="{FF2B5EF4-FFF2-40B4-BE49-F238E27FC236}">
              <a16:creationId xmlns:a16="http://schemas.microsoft.com/office/drawing/2014/main" id="{C4F22E6D-7BB9-4295-96FB-D4ECB3D5A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59</xdr:row>
      <xdr:rowOff>453916</xdr:rowOff>
    </xdr:from>
    <xdr:to>
      <xdr:col>24</xdr:col>
      <xdr:colOff>1310143</xdr:colOff>
      <xdr:row>79</xdr:row>
      <xdr:rowOff>88818</xdr:rowOff>
    </xdr:to>
    <xdr:graphicFrame macro="">
      <xdr:nvGraphicFramePr>
        <xdr:cNvPr id="9" name="Chart 8">
          <a:extLst>
            <a:ext uri="{FF2B5EF4-FFF2-40B4-BE49-F238E27FC236}">
              <a16:creationId xmlns:a16="http://schemas.microsoft.com/office/drawing/2014/main" id="{33839483-B3E5-4BE3-A2E9-0CC48937A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93524F78-767B-4F95-9AEF-269A77A1A4C9}"/>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18</xdr:col>
      <xdr:colOff>450273</xdr:colOff>
      <xdr:row>28</xdr:row>
      <xdr:rowOff>155863</xdr:rowOff>
    </xdr:from>
    <xdr:to>
      <xdr:col>24</xdr:col>
      <xdr:colOff>1340180</xdr:colOff>
      <xdr:row>47</xdr:row>
      <xdr:rowOff>121227</xdr:rowOff>
    </xdr:to>
    <xdr:graphicFrame macro="">
      <xdr:nvGraphicFramePr>
        <xdr:cNvPr id="12" name="Chart 11">
          <a:extLst>
            <a:ext uri="{FF2B5EF4-FFF2-40B4-BE49-F238E27FC236}">
              <a16:creationId xmlns:a16="http://schemas.microsoft.com/office/drawing/2014/main" id="{A40D8A70-B26C-49D4-894A-D94B10784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789709</xdr:colOff>
      <xdr:row>24</xdr:row>
      <xdr:rowOff>83127</xdr:rowOff>
    </xdr:from>
    <xdr:to>
      <xdr:col>10</xdr:col>
      <xdr:colOff>1032164</xdr:colOff>
      <xdr:row>36</xdr:row>
      <xdr:rowOff>163286</xdr:rowOff>
    </xdr:to>
    <xdr:sp macro="" textlink="">
      <xdr:nvSpPr>
        <xdr:cNvPr id="13" name="TextBox 12">
          <a:extLst>
            <a:ext uri="{FF2B5EF4-FFF2-40B4-BE49-F238E27FC236}">
              <a16:creationId xmlns:a16="http://schemas.microsoft.com/office/drawing/2014/main" id="{A7A79203-860D-4610-A418-E2D0484BED72}"/>
            </a:ext>
          </a:extLst>
        </xdr:cNvPr>
        <xdr:cNvSpPr txBox="1"/>
      </xdr:nvSpPr>
      <xdr:spPr>
        <a:xfrm>
          <a:off x="9324109" y="6625441"/>
          <a:ext cx="5815941" cy="2823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aseline="0"/>
            <a:t>Data for the standard 2000-2009 historical reference period were limited to just 2008 and 2009 for Louisiana. To ensure there were sufficient data points to construct a trend for the historical reference period, 2010 was included to reflect the first three years of available data (2008, 2009, 2010).  Data from 2011-2024 were applied to construct the linear trend to evaluate carbon stocks over the future long-term period. </a:t>
          </a:r>
        </a:p>
        <a:p>
          <a:endParaRPr lang="en-US" sz="2000" baseline="0"/>
        </a:p>
        <a:p>
          <a:endParaRPr lang="en-US" sz="2000" baseline="0"/>
        </a:p>
        <a:p>
          <a:endParaRPr lang="en-US" sz="2000"/>
        </a:p>
      </xdr:txBody>
    </xdr:sp>
    <xdr:clientData/>
  </xdr:twoCellAnchor>
  <xdr:twoCellAnchor>
    <xdr:from>
      <xdr:col>11</xdr:col>
      <xdr:colOff>685800</xdr:colOff>
      <xdr:row>28</xdr:row>
      <xdr:rowOff>185058</xdr:rowOff>
    </xdr:from>
    <xdr:to>
      <xdr:col>18</xdr:col>
      <xdr:colOff>182336</xdr:colOff>
      <xdr:row>47</xdr:row>
      <xdr:rowOff>150422</xdr:rowOff>
    </xdr:to>
    <xdr:graphicFrame macro="">
      <xdr:nvGraphicFramePr>
        <xdr:cNvPr id="14" name="Chart 13">
          <a:extLst>
            <a:ext uri="{FF2B5EF4-FFF2-40B4-BE49-F238E27FC236}">
              <a16:creationId xmlns:a16="http://schemas.microsoft.com/office/drawing/2014/main" id="{AD9BB2F5-24E6-4A26-A9E5-A0C0CDC6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EECECA83-6B64-4826-8450-7E9FE8026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B06BAF90-4844-4B8B-950D-B7CFEF04C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169D2D78-8924-4C4E-83E0-57A9A214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4471A501-0E29-430F-B3F1-45923D856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B1B46B71-E60A-474C-AF4F-0FB150DB7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FBA69FA4-F67E-47A4-9BFC-802A4D5DF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AE274FFD-A27A-47F0-A2F4-01D73E6F7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01533390-44D3-4119-AF3D-5ECA54106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39037E30-7DA5-4B1E-AE96-294071EEAB18}"/>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07639E25-0C83-4EB4-B588-689E35B3E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A266252D-5464-4BEA-8523-A0E62EFF1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123E04C8-90F6-40BD-86DE-2038557F2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199254</xdr:rowOff>
    </xdr:to>
    <xdr:graphicFrame macro="">
      <xdr:nvGraphicFramePr>
        <xdr:cNvPr id="3" name="Chart 2">
          <a:extLst>
            <a:ext uri="{FF2B5EF4-FFF2-40B4-BE49-F238E27FC236}">
              <a16:creationId xmlns:a16="http://schemas.microsoft.com/office/drawing/2014/main" id="{B1A71D7A-607F-44B4-9A81-FF17705AB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008DC8C4-21CB-4181-8165-25A582A3F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212242</xdr:rowOff>
    </xdr:to>
    <xdr:graphicFrame macro="">
      <xdr:nvGraphicFramePr>
        <xdr:cNvPr id="5" name="Chart 4">
          <a:extLst>
            <a:ext uri="{FF2B5EF4-FFF2-40B4-BE49-F238E27FC236}">
              <a16:creationId xmlns:a16="http://schemas.microsoft.com/office/drawing/2014/main" id="{5F30410F-6FE6-4F62-9179-047AC2E16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719817</xdr:colOff>
      <xdr:row>33</xdr:row>
      <xdr:rowOff>105765</xdr:rowOff>
    </xdr:from>
    <xdr:to>
      <xdr:col>18</xdr:col>
      <xdr:colOff>262617</xdr:colOff>
      <xdr:row>47</xdr:row>
      <xdr:rowOff>193098</xdr:rowOff>
    </xdr:to>
    <xdr:graphicFrame macro="">
      <xdr:nvGraphicFramePr>
        <xdr:cNvPr id="6" name="Chart 5">
          <a:extLst>
            <a:ext uri="{FF2B5EF4-FFF2-40B4-BE49-F238E27FC236}">
              <a16:creationId xmlns:a16="http://schemas.microsoft.com/office/drawing/2014/main" id="{6CD7FE39-3C48-4153-9A72-5C7D7057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372117</xdr:colOff>
      <xdr:row>33</xdr:row>
      <xdr:rowOff>98219</xdr:rowOff>
    </xdr:from>
    <xdr:to>
      <xdr:col>24</xdr:col>
      <xdr:colOff>1262024</xdr:colOff>
      <xdr:row>47</xdr:row>
      <xdr:rowOff>185552</xdr:rowOff>
    </xdr:to>
    <xdr:graphicFrame macro="">
      <xdr:nvGraphicFramePr>
        <xdr:cNvPr id="7" name="Chart 6">
          <a:extLst>
            <a:ext uri="{FF2B5EF4-FFF2-40B4-BE49-F238E27FC236}">
              <a16:creationId xmlns:a16="http://schemas.microsoft.com/office/drawing/2014/main" id="{C7BEA347-10E0-44B0-97A4-77283EC6D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744930</xdr:colOff>
      <xdr:row>48</xdr:row>
      <xdr:rowOff>73660</xdr:rowOff>
    </xdr:from>
    <xdr:to>
      <xdr:col>18</xdr:col>
      <xdr:colOff>197923</xdr:colOff>
      <xdr:row>67</xdr:row>
      <xdr:rowOff>129888</xdr:rowOff>
    </xdr:to>
    <xdr:graphicFrame macro="">
      <xdr:nvGraphicFramePr>
        <xdr:cNvPr id="8" name="Chart 7">
          <a:extLst>
            <a:ext uri="{FF2B5EF4-FFF2-40B4-BE49-F238E27FC236}">
              <a16:creationId xmlns:a16="http://schemas.microsoft.com/office/drawing/2014/main" id="{2078BD30-E4FA-49E1-9D65-2681761BC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416772</xdr:colOff>
      <xdr:row>48</xdr:row>
      <xdr:rowOff>97162</xdr:rowOff>
    </xdr:from>
    <xdr:to>
      <xdr:col>24</xdr:col>
      <xdr:colOff>1306679</xdr:colOff>
      <xdr:row>67</xdr:row>
      <xdr:rowOff>137309</xdr:rowOff>
    </xdr:to>
    <xdr:graphicFrame macro="">
      <xdr:nvGraphicFramePr>
        <xdr:cNvPr id="9" name="Chart 8">
          <a:extLst>
            <a:ext uri="{FF2B5EF4-FFF2-40B4-BE49-F238E27FC236}">
              <a16:creationId xmlns:a16="http://schemas.microsoft.com/office/drawing/2014/main" id="{E808509C-8B46-4941-83EB-2320D44AF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61EF20B4-5326-4873-96B3-D8C080E5EA93}"/>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BAB2421B-9478-451E-A8F1-CD63CF5CB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199254</xdr:rowOff>
    </xdr:to>
    <xdr:graphicFrame macro="">
      <xdr:nvGraphicFramePr>
        <xdr:cNvPr id="3" name="Chart 2">
          <a:extLst>
            <a:ext uri="{FF2B5EF4-FFF2-40B4-BE49-F238E27FC236}">
              <a16:creationId xmlns:a16="http://schemas.microsoft.com/office/drawing/2014/main" id="{2040AFB6-6D90-4C0C-808B-248CF2FE3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73254041-C3C5-4C2F-A721-C2AC4861E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212242</xdr:rowOff>
    </xdr:to>
    <xdr:graphicFrame macro="">
      <xdr:nvGraphicFramePr>
        <xdr:cNvPr id="5" name="Chart 4">
          <a:extLst>
            <a:ext uri="{FF2B5EF4-FFF2-40B4-BE49-F238E27FC236}">
              <a16:creationId xmlns:a16="http://schemas.microsoft.com/office/drawing/2014/main" id="{0C627F00-211A-4962-850D-D9AE690BF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719817</xdr:colOff>
      <xdr:row>32</xdr:row>
      <xdr:rowOff>105765</xdr:rowOff>
    </xdr:from>
    <xdr:to>
      <xdr:col>18</xdr:col>
      <xdr:colOff>262617</xdr:colOff>
      <xdr:row>46</xdr:row>
      <xdr:rowOff>193098</xdr:rowOff>
    </xdr:to>
    <xdr:graphicFrame macro="">
      <xdr:nvGraphicFramePr>
        <xdr:cNvPr id="6" name="Chart 5">
          <a:extLst>
            <a:ext uri="{FF2B5EF4-FFF2-40B4-BE49-F238E27FC236}">
              <a16:creationId xmlns:a16="http://schemas.microsoft.com/office/drawing/2014/main" id="{3CEFCEDD-A6E6-43B2-B8A3-3FC8FE92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372117</xdr:colOff>
      <xdr:row>32</xdr:row>
      <xdr:rowOff>98219</xdr:rowOff>
    </xdr:from>
    <xdr:to>
      <xdr:col>24</xdr:col>
      <xdr:colOff>1262024</xdr:colOff>
      <xdr:row>46</xdr:row>
      <xdr:rowOff>185552</xdr:rowOff>
    </xdr:to>
    <xdr:graphicFrame macro="">
      <xdr:nvGraphicFramePr>
        <xdr:cNvPr id="7" name="Chart 6">
          <a:extLst>
            <a:ext uri="{FF2B5EF4-FFF2-40B4-BE49-F238E27FC236}">
              <a16:creationId xmlns:a16="http://schemas.microsoft.com/office/drawing/2014/main" id="{759DA8F1-C572-4F76-8C38-77BAEBE7C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744930</xdr:colOff>
      <xdr:row>47</xdr:row>
      <xdr:rowOff>73660</xdr:rowOff>
    </xdr:from>
    <xdr:to>
      <xdr:col>18</xdr:col>
      <xdr:colOff>197923</xdr:colOff>
      <xdr:row>65</xdr:row>
      <xdr:rowOff>129888</xdr:rowOff>
    </xdr:to>
    <xdr:graphicFrame macro="">
      <xdr:nvGraphicFramePr>
        <xdr:cNvPr id="8" name="Chart 7">
          <a:extLst>
            <a:ext uri="{FF2B5EF4-FFF2-40B4-BE49-F238E27FC236}">
              <a16:creationId xmlns:a16="http://schemas.microsoft.com/office/drawing/2014/main" id="{8C8B68D7-D272-432C-B3C8-FF365669E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416772</xdr:colOff>
      <xdr:row>47</xdr:row>
      <xdr:rowOff>97162</xdr:rowOff>
    </xdr:from>
    <xdr:to>
      <xdr:col>24</xdr:col>
      <xdr:colOff>1306679</xdr:colOff>
      <xdr:row>65</xdr:row>
      <xdr:rowOff>137309</xdr:rowOff>
    </xdr:to>
    <xdr:graphicFrame macro="">
      <xdr:nvGraphicFramePr>
        <xdr:cNvPr id="9" name="Chart 8">
          <a:extLst>
            <a:ext uri="{FF2B5EF4-FFF2-40B4-BE49-F238E27FC236}">
              <a16:creationId xmlns:a16="http://schemas.microsoft.com/office/drawing/2014/main" id="{6C9963BB-5DDB-4112-8B3F-C53939F01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8EA5ABA4-9D7A-465D-AC1D-1E8567C8F48D}"/>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679762</xdr:colOff>
      <xdr:row>2</xdr:row>
      <xdr:rowOff>86589</xdr:rowOff>
    </xdr:from>
    <xdr:to>
      <xdr:col>18</xdr:col>
      <xdr:colOff>222562</xdr:colOff>
      <xdr:row>18</xdr:row>
      <xdr:rowOff>48489</xdr:rowOff>
    </xdr:to>
    <xdr:graphicFrame macro="">
      <xdr:nvGraphicFramePr>
        <xdr:cNvPr id="2" name="Chart 1">
          <a:extLst>
            <a:ext uri="{FF2B5EF4-FFF2-40B4-BE49-F238E27FC236}">
              <a16:creationId xmlns:a16="http://schemas.microsoft.com/office/drawing/2014/main" id="{42F8A305-E250-481C-8B45-0F243BB2A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700717</xdr:colOff>
      <xdr:row>18</xdr:row>
      <xdr:rowOff>203336</xdr:rowOff>
    </xdr:from>
    <xdr:to>
      <xdr:col>18</xdr:col>
      <xdr:colOff>243517</xdr:colOff>
      <xdr:row>38</xdr:row>
      <xdr:rowOff>12836</xdr:rowOff>
    </xdr:to>
    <xdr:graphicFrame macro="">
      <xdr:nvGraphicFramePr>
        <xdr:cNvPr id="3" name="Chart 2">
          <a:extLst>
            <a:ext uri="{FF2B5EF4-FFF2-40B4-BE49-F238E27FC236}">
              <a16:creationId xmlns:a16="http://schemas.microsoft.com/office/drawing/2014/main" id="{5724AB2F-236C-40D3-8AEF-A77E8D0F2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432954</xdr:colOff>
      <xdr:row>2</xdr:row>
      <xdr:rowOff>96486</xdr:rowOff>
    </xdr:from>
    <xdr:to>
      <xdr:col>25</xdr:col>
      <xdr:colOff>247</xdr:colOff>
      <xdr:row>18</xdr:row>
      <xdr:rowOff>58386</xdr:rowOff>
    </xdr:to>
    <xdr:graphicFrame macro="">
      <xdr:nvGraphicFramePr>
        <xdr:cNvPr id="4" name="Chart 3">
          <a:extLst>
            <a:ext uri="{FF2B5EF4-FFF2-40B4-BE49-F238E27FC236}">
              <a16:creationId xmlns:a16="http://schemas.microsoft.com/office/drawing/2014/main" id="{CF3C5702-5A43-4099-B472-80B76F6E9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439154</xdr:colOff>
      <xdr:row>18</xdr:row>
      <xdr:rowOff>234012</xdr:rowOff>
    </xdr:from>
    <xdr:to>
      <xdr:col>24</xdr:col>
      <xdr:colOff>1329061</xdr:colOff>
      <xdr:row>38</xdr:row>
      <xdr:rowOff>27184</xdr:rowOff>
    </xdr:to>
    <xdr:graphicFrame macro="">
      <xdr:nvGraphicFramePr>
        <xdr:cNvPr id="5" name="Chart 4">
          <a:extLst>
            <a:ext uri="{FF2B5EF4-FFF2-40B4-BE49-F238E27FC236}">
              <a16:creationId xmlns:a16="http://schemas.microsoft.com/office/drawing/2014/main" id="{63798A32-5991-477B-855B-E11DDE369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700470</xdr:colOff>
      <xdr:row>38</xdr:row>
      <xdr:rowOff>162788</xdr:rowOff>
    </xdr:from>
    <xdr:to>
      <xdr:col>18</xdr:col>
      <xdr:colOff>266700</xdr:colOff>
      <xdr:row>53</xdr:row>
      <xdr:rowOff>190500</xdr:rowOff>
    </xdr:to>
    <xdr:graphicFrame macro="">
      <xdr:nvGraphicFramePr>
        <xdr:cNvPr id="6" name="Chart 5">
          <a:extLst>
            <a:ext uri="{FF2B5EF4-FFF2-40B4-BE49-F238E27FC236}">
              <a16:creationId xmlns:a16="http://schemas.microsoft.com/office/drawing/2014/main" id="{5E7FCE95-EC18-444E-AE8E-174FF496B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469571</xdr:colOff>
      <xdr:row>38</xdr:row>
      <xdr:rowOff>145720</xdr:rowOff>
    </xdr:from>
    <xdr:to>
      <xdr:col>25</xdr:col>
      <xdr:colOff>0</xdr:colOff>
      <xdr:row>53</xdr:row>
      <xdr:rowOff>152400</xdr:rowOff>
    </xdr:to>
    <xdr:graphicFrame macro="">
      <xdr:nvGraphicFramePr>
        <xdr:cNvPr id="7" name="Chart 6">
          <a:extLst>
            <a:ext uri="{FF2B5EF4-FFF2-40B4-BE49-F238E27FC236}">
              <a16:creationId xmlns:a16="http://schemas.microsoft.com/office/drawing/2014/main" id="{2D1FCA0E-9F8B-45A3-BBE8-D81BFC073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668110</xdr:colOff>
      <xdr:row>54</xdr:row>
      <xdr:rowOff>163285</xdr:rowOff>
    </xdr:from>
    <xdr:to>
      <xdr:col>18</xdr:col>
      <xdr:colOff>266700</xdr:colOff>
      <xdr:row>67</xdr:row>
      <xdr:rowOff>152400</xdr:rowOff>
    </xdr:to>
    <xdr:graphicFrame macro="">
      <xdr:nvGraphicFramePr>
        <xdr:cNvPr id="8" name="Chart 7">
          <a:extLst>
            <a:ext uri="{FF2B5EF4-FFF2-40B4-BE49-F238E27FC236}">
              <a16:creationId xmlns:a16="http://schemas.microsoft.com/office/drawing/2014/main" id="{D6253AFF-43DB-4BA4-B286-3D68EEB96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523009</xdr:colOff>
      <xdr:row>54</xdr:row>
      <xdr:rowOff>48983</xdr:rowOff>
    </xdr:from>
    <xdr:to>
      <xdr:col>25</xdr:col>
      <xdr:colOff>38100</xdr:colOff>
      <xdr:row>67</xdr:row>
      <xdr:rowOff>114300</xdr:rowOff>
    </xdr:to>
    <xdr:graphicFrame macro="">
      <xdr:nvGraphicFramePr>
        <xdr:cNvPr id="9" name="Chart 8">
          <a:extLst>
            <a:ext uri="{FF2B5EF4-FFF2-40B4-BE49-F238E27FC236}">
              <a16:creationId xmlns:a16="http://schemas.microsoft.com/office/drawing/2014/main" id="{5B936EF6-45F7-4C18-AB3B-2CE9AB481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723899</xdr:colOff>
      <xdr:row>68</xdr:row>
      <xdr:rowOff>76201</xdr:rowOff>
    </xdr:from>
    <xdr:to>
      <xdr:col>18</xdr:col>
      <xdr:colOff>266699</xdr:colOff>
      <xdr:row>84</xdr:row>
      <xdr:rowOff>114301</xdr:rowOff>
    </xdr:to>
    <xdr:graphicFrame macro="">
      <xdr:nvGraphicFramePr>
        <xdr:cNvPr id="10" name="Chart 9">
          <a:extLst>
            <a:ext uri="{FF2B5EF4-FFF2-40B4-BE49-F238E27FC236}">
              <a16:creationId xmlns:a16="http://schemas.microsoft.com/office/drawing/2014/main" id="{9F748EF0-1597-407D-8655-30E740B8B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557644</xdr:colOff>
      <xdr:row>68</xdr:row>
      <xdr:rowOff>100012</xdr:rowOff>
    </xdr:from>
    <xdr:to>
      <xdr:col>25</xdr:col>
      <xdr:colOff>100444</xdr:colOff>
      <xdr:row>84</xdr:row>
      <xdr:rowOff>114300</xdr:rowOff>
    </xdr:to>
    <xdr:graphicFrame macro="">
      <xdr:nvGraphicFramePr>
        <xdr:cNvPr id="11" name="Chart 10">
          <a:extLst>
            <a:ext uri="{FF2B5EF4-FFF2-40B4-BE49-F238E27FC236}">
              <a16:creationId xmlns:a16="http://schemas.microsoft.com/office/drawing/2014/main" id="{F8CC9B32-8B60-48AE-8007-0ED76D006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415637</xdr:colOff>
      <xdr:row>0</xdr:row>
      <xdr:rowOff>118753</xdr:rowOff>
    </xdr:from>
    <xdr:to>
      <xdr:col>24</xdr:col>
      <xdr:colOff>1330444</xdr:colOff>
      <xdr:row>2</xdr:row>
      <xdr:rowOff>54428</xdr:rowOff>
    </xdr:to>
    <xdr:sp macro="" textlink="">
      <xdr:nvSpPr>
        <xdr:cNvPr id="12" name="TextBox 11">
          <a:extLst>
            <a:ext uri="{FF2B5EF4-FFF2-40B4-BE49-F238E27FC236}">
              <a16:creationId xmlns:a16="http://schemas.microsoft.com/office/drawing/2014/main" id="{5D59EFA1-87CC-41E8-B3B8-73C86EBEB7A7}"/>
            </a:ext>
          </a:extLst>
        </xdr:cNvPr>
        <xdr:cNvSpPr txBox="1"/>
      </xdr:nvSpPr>
      <xdr:spPr>
        <a:xfrm>
          <a:off x="24840458" y="118753"/>
          <a:ext cx="8997450" cy="479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54A51174-979B-461E-9343-C24BB7887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FEA6B7AA-7FF0-49AC-B8D5-0AF74C55F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1C2B2ABB-DAC6-47D4-8385-08C14ACB1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455E1EA0-A0DD-4E95-93EA-37AD8BF32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67</xdr:row>
      <xdr:rowOff>173182</xdr:rowOff>
    </xdr:to>
    <xdr:graphicFrame macro="">
      <xdr:nvGraphicFramePr>
        <xdr:cNvPr id="6" name="Chart 5">
          <a:extLst>
            <a:ext uri="{FF2B5EF4-FFF2-40B4-BE49-F238E27FC236}">
              <a16:creationId xmlns:a16="http://schemas.microsoft.com/office/drawing/2014/main" id="{C52D8C14-9B7C-4324-874E-6B1491C82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67</xdr:row>
      <xdr:rowOff>207818</xdr:rowOff>
    </xdr:to>
    <xdr:graphicFrame macro="">
      <xdr:nvGraphicFramePr>
        <xdr:cNvPr id="7" name="Chart 6">
          <a:extLst>
            <a:ext uri="{FF2B5EF4-FFF2-40B4-BE49-F238E27FC236}">
              <a16:creationId xmlns:a16="http://schemas.microsoft.com/office/drawing/2014/main" id="{F178C053-DF3D-49DF-9DDC-87989E6D2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727365</xdr:colOff>
      <xdr:row>68</xdr:row>
      <xdr:rowOff>137738</xdr:rowOff>
    </xdr:from>
    <xdr:to>
      <xdr:col>18</xdr:col>
      <xdr:colOff>267197</xdr:colOff>
      <xdr:row>86</xdr:row>
      <xdr:rowOff>190502</xdr:rowOff>
    </xdr:to>
    <xdr:graphicFrame macro="">
      <xdr:nvGraphicFramePr>
        <xdr:cNvPr id="8" name="Chart 7">
          <a:extLst>
            <a:ext uri="{FF2B5EF4-FFF2-40B4-BE49-F238E27FC236}">
              <a16:creationId xmlns:a16="http://schemas.microsoft.com/office/drawing/2014/main" id="{61F0C791-26D5-4589-9D39-1B1E9C315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68</xdr:row>
      <xdr:rowOff>159506</xdr:rowOff>
    </xdr:from>
    <xdr:to>
      <xdr:col>24</xdr:col>
      <xdr:colOff>1310143</xdr:colOff>
      <xdr:row>86</xdr:row>
      <xdr:rowOff>190500</xdr:rowOff>
    </xdr:to>
    <xdr:graphicFrame macro="">
      <xdr:nvGraphicFramePr>
        <xdr:cNvPr id="9" name="Chart 8">
          <a:extLst>
            <a:ext uri="{FF2B5EF4-FFF2-40B4-BE49-F238E27FC236}">
              <a16:creationId xmlns:a16="http://schemas.microsoft.com/office/drawing/2014/main" id="{CC907DD8-351E-4A40-ABB0-0552A970B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BD608F5F-BB4C-4674-8D48-36FB34FA8561}"/>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6B354B17-AD40-4F37-8FDA-4A3D5FBB6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2E4A16DE-02D1-439E-9CC2-8C69A2A9A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AA7C8B5D-6F40-4FBC-851D-5042B030F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8A41937B-4E42-473A-A04A-B73499618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4476988F-F31F-4C70-A365-28890ADD2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E72D27DA-3343-469F-AAD9-C2903FB54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67</xdr:row>
      <xdr:rowOff>225136</xdr:rowOff>
    </xdr:to>
    <xdr:graphicFrame macro="">
      <xdr:nvGraphicFramePr>
        <xdr:cNvPr id="6" name="Chart 5">
          <a:extLst>
            <a:ext uri="{FF2B5EF4-FFF2-40B4-BE49-F238E27FC236}">
              <a16:creationId xmlns:a16="http://schemas.microsoft.com/office/drawing/2014/main" id="{3551F437-FA8D-4D82-9310-472F4896C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67</xdr:row>
      <xdr:rowOff>225136</xdr:rowOff>
    </xdr:to>
    <xdr:graphicFrame macro="">
      <xdr:nvGraphicFramePr>
        <xdr:cNvPr id="7" name="Chart 6">
          <a:extLst>
            <a:ext uri="{FF2B5EF4-FFF2-40B4-BE49-F238E27FC236}">
              <a16:creationId xmlns:a16="http://schemas.microsoft.com/office/drawing/2014/main" id="{B584ACF9-F23C-4FF4-A99E-1C1B4DA89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692728</xdr:colOff>
      <xdr:row>68</xdr:row>
      <xdr:rowOff>120419</xdr:rowOff>
    </xdr:from>
    <xdr:to>
      <xdr:col>18</xdr:col>
      <xdr:colOff>232560</xdr:colOff>
      <xdr:row>86</xdr:row>
      <xdr:rowOff>0</xdr:rowOff>
    </xdr:to>
    <xdr:graphicFrame macro="">
      <xdr:nvGraphicFramePr>
        <xdr:cNvPr id="8" name="Chart 7">
          <a:extLst>
            <a:ext uri="{FF2B5EF4-FFF2-40B4-BE49-F238E27FC236}">
              <a16:creationId xmlns:a16="http://schemas.microsoft.com/office/drawing/2014/main" id="{DBA33638-D64B-49CB-9AF1-F000A6292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437554</xdr:colOff>
      <xdr:row>68</xdr:row>
      <xdr:rowOff>142189</xdr:rowOff>
    </xdr:from>
    <xdr:to>
      <xdr:col>24</xdr:col>
      <xdr:colOff>1327461</xdr:colOff>
      <xdr:row>86</xdr:row>
      <xdr:rowOff>0</xdr:rowOff>
    </xdr:to>
    <xdr:graphicFrame macro="">
      <xdr:nvGraphicFramePr>
        <xdr:cNvPr id="9" name="Chart 8">
          <a:extLst>
            <a:ext uri="{FF2B5EF4-FFF2-40B4-BE49-F238E27FC236}">
              <a16:creationId xmlns:a16="http://schemas.microsoft.com/office/drawing/2014/main" id="{8E6380F0-B043-48BB-A2B1-6FA844897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7D1B53F2-EF47-4F94-BFDF-691F3852C2B0}"/>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44CB99C2-6777-4AE2-B2E4-6DD2768E7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B7A20684-0CBE-450B-8329-8D2877F18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14</xdr:row>
      <xdr:rowOff>0</xdr:rowOff>
    </xdr:to>
    <xdr:graphicFrame macro="">
      <xdr:nvGraphicFramePr>
        <xdr:cNvPr id="2" name="Chart 1">
          <a:extLst>
            <a:ext uri="{FF2B5EF4-FFF2-40B4-BE49-F238E27FC236}">
              <a16:creationId xmlns:a16="http://schemas.microsoft.com/office/drawing/2014/main" id="{D276EA79-63C0-43F1-BE36-B3D2885AD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738816</xdr:colOff>
      <xdr:row>14</xdr:row>
      <xdr:rowOff>152400</xdr:rowOff>
    </xdr:from>
    <xdr:to>
      <xdr:col>18</xdr:col>
      <xdr:colOff>281616</xdr:colOff>
      <xdr:row>29</xdr:row>
      <xdr:rowOff>152400</xdr:rowOff>
    </xdr:to>
    <xdr:graphicFrame macro="">
      <xdr:nvGraphicFramePr>
        <xdr:cNvPr id="3" name="Chart 2">
          <a:extLst>
            <a:ext uri="{FF2B5EF4-FFF2-40B4-BE49-F238E27FC236}">
              <a16:creationId xmlns:a16="http://schemas.microsoft.com/office/drawing/2014/main" id="{9403C1DF-551C-431B-8A7B-B6E2CB301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40820</xdr:rowOff>
    </xdr:from>
    <xdr:to>
      <xdr:col>24</xdr:col>
      <xdr:colOff>1266859</xdr:colOff>
      <xdr:row>14</xdr:row>
      <xdr:rowOff>-1</xdr:rowOff>
    </xdr:to>
    <xdr:graphicFrame macro="">
      <xdr:nvGraphicFramePr>
        <xdr:cNvPr id="4" name="Chart 3">
          <a:extLst>
            <a:ext uri="{FF2B5EF4-FFF2-40B4-BE49-F238E27FC236}">
              <a16:creationId xmlns:a16="http://schemas.microsoft.com/office/drawing/2014/main" id="{1D272BB1-6636-48D3-A69A-B92AC3283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415302</xdr:colOff>
      <xdr:row>15</xdr:row>
      <xdr:rowOff>0</xdr:rowOff>
    </xdr:from>
    <xdr:to>
      <xdr:col>24</xdr:col>
      <xdr:colOff>1305209</xdr:colOff>
      <xdr:row>29</xdr:row>
      <xdr:rowOff>204354</xdr:rowOff>
    </xdr:to>
    <xdr:graphicFrame macro="">
      <xdr:nvGraphicFramePr>
        <xdr:cNvPr id="5" name="Chart 4">
          <a:extLst>
            <a:ext uri="{FF2B5EF4-FFF2-40B4-BE49-F238E27FC236}">
              <a16:creationId xmlns:a16="http://schemas.microsoft.com/office/drawing/2014/main" id="{DC93A150-1A8E-4E06-97B7-8D9537227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47</xdr:row>
      <xdr:rowOff>116155</xdr:rowOff>
    </xdr:from>
    <xdr:to>
      <xdr:col>18</xdr:col>
      <xdr:colOff>259154</xdr:colOff>
      <xdr:row>61</xdr:row>
      <xdr:rowOff>76200</xdr:rowOff>
    </xdr:to>
    <xdr:graphicFrame macro="">
      <xdr:nvGraphicFramePr>
        <xdr:cNvPr id="6" name="Chart 5">
          <a:extLst>
            <a:ext uri="{FF2B5EF4-FFF2-40B4-BE49-F238E27FC236}">
              <a16:creationId xmlns:a16="http://schemas.microsoft.com/office/drawing/2014/main" id="{9539C4DA-1D50-44E1-9EF4-7C367B1FF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47</xdr:row>
      <xdr:rowOff>152400</xdr:rowOff>
    </xdr:from>
    <xdr:to>
      <xdr:col>24</xdr:col>
      <xdr:colOff>1338224</xdr:colOff>
      <xdr:row>61</xdr:row>
      <xdr:rowOff>76200</xdr:rowOff>
    </xdr:to>
    <xdr:graphicFrame macro="">
      <xdr:nvGraphicFramePr>
        <xdr:cNvPr id="7" name="Chart 6">
          <a:extLst>
            <a:ext uri="{FF2B5EF4-FFF2-40B4-BE49-F238E27FC236}">
              <a16:creationId xmlns:a16="http://schemas.microsoft.com/office/drawing/2014/main" id="{C229370A-0E07-4E17-853C-5E7FF1F32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62</xdr:row>
      <xdr:rowOff>114300</xdr:rowOff>
    </xdr:from>
    <xdr:to>
      <xdr:col>18</xdr:col>
      <xdr:colOff>249878</xdr:colOff>
      <xdr:row>78</xdr:row>
      <xdr:rowOff>1</xdr:rowOff>
    </xdr:to>
    <xdr:graphicFrame macro="">
      <xdr:nvGraphicFramePr>
        <xdr:cNvPr id="8" name="Chart 7">
          <a:extLst>
            <a:ext uri="{FF2B5EF4-FFF2-40B4-BE49-F238E27FC236}">
              <a16:creationId xmlns:a16="http://schemas.microsoft.com/office/drawing/2014/main" id="{A2D13765-CC26-4622-BAB0-40BC1AB61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62</xdr:row>
      <xdr:rowOff>114300</xdr:rowOff>
    </xdr:from>
    <xdr:to>
      <xdr:col>24</xdr:col>
      <xdr:colOff>1310143</xdr:colOff>
      <xdr:row>78</xdr:row>
      <xdr:rowOff>0</xdr:rowOff>
    </xdr:to>
    <xdr:graphicFrame macro="">
      <xdr:nvGraphicFramePr>
        <xdr:cNvPr id="9" name="Chart 8">
          <a:extLst>
            <a:ext uri="{FF2B5EF4-FFF2-40B4-BE49-F238E27FC236}">
              <a16:creationId xmlns:a16="http://schemas.microsoft.com/office/drawing/2014/main" id="{04234EA2-0872-498D-8EBA-0278F99A4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8B1C5480-4AB9-4250-9C96-30A727CA11E2}"/>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30</xdr:row>
      <xdr:rowOff>114300</xdr:rowOff>
    </xdr:from>
    <xdr:to>
      <xdr:col>18</xdr:col>
      <xdr:colOff>242455</xdr:colOff>
      <xdr:row>46</xdr:row>
      <xdr:rowOff>121228</xdr:rowOff>
    </xdr:to>
    <xdr:graphicFrame macro="">
      <xdr:nvGraphicFramePr>
        <xdr:cNvPr id="11" name="Chart 10">
          <a:extLst>
            <a:ext uri="{FF2B5EF4-FFF2-40B4-BE49-F238E27FC236}">
              <a16:creationId xmlns:a16="http://schemas.microsoft.com/office/drawing/2014/main" id="{76F317AB-4339-4108-9FB6-F74A37E14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30</xdr:row>
      <xdr:rowOff>190499</xdr:rowOff>
    </xdr:from>
    <xdr:to>
      <xdr:col>24</xdr:col>
      <xdr:colOff>1340180</xdr:colOff>
      <xdr:row>46</xdr:row>
      <xdr:rowOff>121226</xdr:rowOff>
    </xdr:to>
    <xdr:graphicFrame macro="">
      <xdr:nvGraphicFramePr>
        <xdr:cNvPr id="12" name="Chart 11">
          <a:extLst>
            <a:ext uri="{FF2B5EF4-FFF2-40B4-BE49-F238E27FC236}">
              <a16:creationId xmlns:a16="http://schemas.microsoft.com/office/drawing/2014/main" id="{5D1469F9-403D-41A7-BF65-E1F286E56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471055</xdr:colOff>
      <xdr:row>23</xdr:row>
      <xdr:rowOff>152399</xdr:rowOff>
    </xdr:from>
    <xdr:to>
      <xdr:col>10</xdr:col>
      <xdr:colOff>713510</xdr:colOff>
      <xdr:row>36</xdr:row>
      <xdr:rowOff>185056</xdr:rowOff>
    </xdr:to>
    <xdr:sp macro="" textlink="">
      <xdr:nvSpPr>
        <xdr:cNvPr id="13" name="TextBox 12">
          <a:extLst>
            <a:ext uri="{FF2B5EF4-FFF2-40B4-BE49-F238E27FC236}">
              <a16:creationId xmlns:a16="http://schemas.microsoft.com/office/drawing/2014/main" id="{8E02F5F0-6148-4BD7-A959-80178E617E34}"/>
            </a:ext>
          </a:extLst>
        </xdr:cNvPr>
        <xdr:cNvSpPr txBox="1"/>
      </xdr:nvSpPr>
      <xdr:spPr>
        <a:xfrm>
          <a:off x="9756569" y="6455228"/>
          <a:ext cx="5815941" cy="3004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for the standard 2000-2009 historical reference period were limited to just 2006 and 2009 for Mississippi. To ensure there were sufficient data points to construct a trend for the historical reference period, 2010 was included to reflect the first three years of available data (2006, 2009, 2010).  Data from 2011-2023 were applied to construct the linear trend to evaluate carbon stocks over the future long-term period.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56FA86D8-9620-4224-B550-2F5F3C488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240C63D9-9E6A-4E3F-B985-9461C47EF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FE04E40D-FD14-4C65-A472-4A355B8C3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7CE2133C-53DA-46D0-8485-6B4DD1E3A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1D3B5934-ACC1-4DE5-A158-548D95697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145C5B63-E130-4CD2-B5D1-81C749C73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031F91BC-36FB-4B1A-AE8C-8D833E37E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737228F2-3D39-4FE9-AE81-E5A41EE75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FD144AA7-4097-45F0-9E3A-6113A7721B3C}"/>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3A9DF945-6D07-493A-88AC-86025AB6F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BD60CEF4-B701-4251-974A-3E84244E0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679762</xdr:colOff>
      <xdr:row>2</xdr:row>
      <xdr:rowOff>86589</xdr:rowOff>
    </xdr:from>
    <xdr:to>
      <xdr:col>18</xdr:col>
      <xdr:colOff>222562</xdr:colOff>
      <xdr:row>18</xdr:row>
      <xdr:rowOff>48489</xdr:rowOff>
    </xdr:to>
    <xdr:graphicFrame macro="">
      <xdr:nvGraphicFramePr>
        <xdr:cNvPr id="2" name="Chart 1">
          <a:extLst>
            <a:ext uri="{FF2B5EF4-FFF2-40B4-BE49-F238E27FC236}">
              <a16:creationId xmlns:a16="http://schemas.microsoft.com/office/drawing/2014/main" id="{07F48EFC-D7E5-4299-B612-3C18EECC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700717</xdr:colOff>
      <xdr:row>18</xdr:row>
      <xdr:rowOff>203336</xdr:rowOff>
    </xdr:from>
    <xdr:to>
      <xdr:col>18</xdr:col>
      <xdr:colOff>243517</xdr:colOff>
      <xdr:row>37</xdr:row>
      <xdr:rowOff>12836</xdr:rowOff>
    </xdr:to>
    <xdr:graphicFrame macro="">
      <xdr:nvGraphicFramePr>
        <xdr:cNvPr id="3" name="Chart 2">
          <a:extLst>
            <a:ext uri="{FF2B5EF4-FFF2-40B4-BE49-F238E27FC236}">
              <a16:creationId xmlns:a16="http://schemas.microsoft.com/office/drawing/2014/main" id="{4792800F-B57A-4F6E-9B55-EBFBFD885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432954</xdr:colOff>
      <xdr:row>2</xdr:row>
      <xdr:rowOff>96486</xdr:rowOff>
    </xdr:from>
    <xdr:to>
      <xdr:col>25</xdr:col>
      <xdr:colOff>247</xdr:colOff>
      <xdr:row>18</xdr:row>
      <xdr:rowOff>58386</xdr:rowOff>
    </xdr:to>
    <xdr:graphicFrame macro="">
      <xdr:nvGraphicFramePr>
        <xdr:cNvPr id="4" name="Chart 3">
          <a:extLst>
            <a:ext uri="{FF2B5EF4-FFF2-40B4-BE49-F238E27FC236}">
              <a16:creationId xmlns:a16="http://schemas.microsoft.com/office/drawing/2014/main" id="{FBA24E55-2E66-427D-96F5-661DBD619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439154</xdr:colOff>
      <xdr:row>18</xdr:row>
      <xdr:rowOff>234012</xdr:rowOff>
    </xdr:from>
    <xdr:to>
      <xdr:col>24</xdr:col>
      <xdr:colOff>1329061</xdr:colOff>
      <xdr:row>37</xdr:row>
      <xdr:rowOff>27184</xdr:rowOff>
    </xdr:to>
    <xdr:graphicFrame macro="">
      <xdr:nvGraphicFramePr>
        <xdr:cNvPr id="5" name="Chart 4">
          <a:extLst>
            <a:ext uri="{FF2B5EF4-FFF2-40B4-BE49-F238E27FC236}">
              <a16:creationId xmlns:a16="http://schemas.microsoft.com/office/drawing/2014/main" id="{AF983674-2F45-4FB4-B6C2-46C650B7C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700470</xdr:colOff>
      <xdr:row>37</xdr:row>
      <xdr:rowOff>162788</xdr:rowOff>
    </xdr:from>
    <xdr:to>
      <xdr:col>18</xdr:col>
      <xdr:colOff>266700</xdr:colOff>
      <xdr:row>52</xdr:row>
      <xdr:rowOff>190500</xdr:rowOff>
    </xdr:to>
    <xdr:graphicFrame macro="">
      <xdr:nvGraphicFramePr>
        <xdr:cNvPr id="6" name="Chart 5">
          <a:extLst>
            <a:ext uri="{FF2B5EF4-FFF2-40B4-BE49-F238E27FC236}">
              <a16:creationId xmlns:a16="http://schemas.microsoft.com/office/drawing/2014/main" id="{3C302E7B-C5B6-4E67-91BF-32821C71B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469571</xdr:colOff>
      <xdr:row>37</xdr:row>
      <xdr:rowOff>145720</xdr:rowOff>
    </xdr:from>
    <xdr:to>
      <xdr:col>25</xdr:col>
      <xdr:colOff>0</xdr:colOff>
      <xdr:row>52</xdr:row>
      <xdr:rowOff>152400</xdr:rowOff>
    </xdr:to>
    <xdr:graphicFrame macro="">
      <xdr:nvGraphicFramePr>
        <xdr:cNvPr id="7" name="Chart 6">
          <a:extLst>
            <a:ext uri="{FF2B5EF4-FFF2-40B4-BE49-F238E27FC236}">
              <a16:creationId xmlns:a16="http://schemas.microsoft.com/office/drawing/2014/main" id="{19B7A535-2E07-4250-A47E-D7D4707A6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668110</xdr:colOff>
      <xdr:row>53</xdr:row>
      <xdr:rowOff>163285</xdr:rowOff>
    </xdr:from>
    <xdr:to>
      <xdr:col>18</xdr:col>
      <xdr:colOff>266700</xdr:colOff>
      <xdr:row>67</xdr:row>
      <xdr:rowOff>152400</xdr:rowOff>
    </xdr:to>
    <xdr:graphicFrame macro="">
      <xdr:nvGraphicFramePr>
        <xdr:cNvPr id="8" name="Chart 7">
          <a:extLst>
            <a:ext uri="{FF2B5EF4-FFF2-40B4-BE49-F238E27FC236}">
              <a16:creationId xmlns:a16="http://schemas.microsoft.com/office/drawing/2014/main" id="{F66B8E3E-9E35-48C8-A089-659606030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523009</xdr:colOff>
      <xdr:row>53</xdr:row>
      <xdr:rowOff>48983</xdr:rowOff>
    </xdr:from>
    <xdr:to>
      <xdr:col>25</xdr:col>
      <xdr:colOff>38100</xdr:colOff>
      <xdr:row>67</xdr:row>
      <xdr:rowOff>114300</xdr:rowOff>
    </xdr:to>
    <xdr:graphicFrame macro="">
      <xdr:nvGraphicFramePr>
        <xdr:cNvPr id="9" name="Chart 8">
          <a:extLst>
            <a:ext uri="{FF2B5EF4-FFF2-40B4-BE49-F238E27FC236}">
              <a16:creationId xmlns:a16="http://schemas.microsoft.com/office/drawing/2014/main" id="{22B6BC20-882E-4D20-872F-0174070A7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723899</xdr:colOff>
      <xdr:row>68</xdr:row>
      <xdr:rowOff>76201</xdr:rowOff>
    </xdr:from>
    <xdr:to>
      <xdr:col>18</xdr:col>
      <xdr:colOff>266699</xdr:colOff>
      <xdr:row>83</xdr:row>
      <xdr:rowOff>114301</xdr:rowOff>
    </xdr:to>
    <xdr:graphicFrame macro="">
      <xdr:nvGraphicFramePr>
        <xdr:cNvPr id="10" name="Chart 9">
          <a:extLst>
            <a:ext uri="{FF2B5EF4-FFF2-40B4-BE49-F238E27FC236}">
              <a16:creationId xmlns:a16="http://schemas.microsoft.com/office/drawing/2014/main" id="{D3F3D34F-3BC9-419A-AA96-4A5812D8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557644</xdr:colOff>
      <xdr:row>68</xdr:row>
      <xdr:rowOff>100012</xdr:rowOff>
    </xdr:from>
    <xdr:to>
      <xdr:col>25</xdr:col>
      <xdr:colOff>100444</xdr:colOff>
      <xdr:row>83</xdr:row>
      <xdr:rowOff>114300</xdr:rowOff>
    </xdr:to>
    <xdr:graphicFrame macro="">
      <xdr:nvGraphicFramePr>
        <xdr:cNvPr id="11" name="Chart 10">
          <a:extLst>
            <a:ext uri="{FF2B5EF4-FFF2-40B4-BE49-F238E27FC236}">
              <a16:creationId xmlns:a16="http://schemas.microsoft.com/office/drawing/2014/main" id="{98CB7298-0309-40EB-BB86-58D0D852A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415637</xdr:colOff>
      <xdr:row>0</xdr:row>
      <xdr:rowOff>118753</xdr:rowOff>
    </xdr:from>
    <xdr:to>
      <xdr:col>24</xdr:col>
      <xdr:colOff>1330444</xdr:colOff>
      <xdr:row>2</xdr:row>
      <xdr:rowOff>54428</xdr:rowOff>
    </xdr:to>
    <xdr:sp macro="" textlink="">
      <xdr:nvSpPr>
        <xdr:cNvPr id="12" name="TextBox 11">
          <a:extLst>
            <a:ext uri="{FF2B5EF4-FFF2-40B4-BE49-F238E27FC236}">
              <a16:creationId xmlns:a16="http://schemas.microsoft.com/office/drawing/2014/main" id="{E10591EE-E0DC-46A1-8D24-596471029C20}"/>
            </a:ext>
          </a:extLst>
        </xdr:cNvPr>
        <xdr:cNvSpPr txBox="1"/>
      </xdr:nvSpPr>
      <xdr:spPr>
        <a:xfrm>
          <a:off x="24932987" y="118753"/>
          <a:ext cx="9030107" cy="47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6D73EFDE-A515-41C3-AC2A-ABD8B37BD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6307959A-C35E-409B-8250-CBE2043B6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E60F1448-96DF-4362-9153-AAD42772A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BC0757B8-8C9D-4CFD-B9F2-5905FE7E5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52</xdr:row>
      <xdr:rowOff>1855</xdr:rowOff>
    </xdr:from>
    <xdr:to>
      <xdr:col>18</xdr:col>
      <xdr:colOff>259154</xdr:colOff>
      <xdr:row>69</xdr:row>
      <xdr:rowOff>152400</xdr:rowOff>
    </xdr:to>
    <xdr:graphicFrame macro="">
      <xdr:nvGraphicFramePr>
        <xdr:cNvPr id="6" name="Chart 5">
          <a:extLst>
            <a:ext uri="{FF2B5EF4-FFF2-40B4-BE49-F238E27FC236}">
              <a16:creationId xmlns:a16="http://schemas.microsoft.com/office/drawing/2014/main" id="{EFC7C51B-681C-4381-990F-064EFB7C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69</xdr:row>
      <xdr:rowOff>114300</xdr:rowOff>
    </xdr:to>
    <xdr:graphicFrame macro="">
      <xdr:nvGraphicFramePr>
        <xdr:cNvPr id="7" name="Chart 6">
          <a:extLst>
            <a:ext uri="{FF2B5EF4-FFF2-40B4-BE49-F238E27FC236}">
              <a16:creationId xmlns:a16="http://schemas.microsoft.com/office/drawing/2014/main" id="{42441380-C44E-483C-B3F2-785600F1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70</xdr:row>
      <xdr:rowOff>203547</xdr:rowOff>
    </xdr:from>
    <xdr:to>
      <xdr:col>18</xdr:col>
      <xdr:colOff>249878</xdr:colOff>
      <xdr:row>89</xdr:row>
      <xdr:rowOff>152401</xdr:rowOff>
    </xdr:to>
    <xdr:graphicFrame macro="">
      <xdr:nvGraphicFramePr>
        <xdr:cNvPr id="8" name="Chart 7">
          <a:extLst>
            <a:ext uri="{FF2B5EF4-FFF2-40B4-BE49-F238E27FC236}">
              <a16:creationId xmlns:a16="http://schemas.microsoft.com/office/drawing/2014/main" id="{88919965-1B36-4C45-992A-871BDC49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458336</xdr:colOff>
      <xdr:row>70</xdr:row>
      <xdr:rowOff>225316</xdr:rowOff>
    </xdr:from>
    <xdr:to>
      <xdr:col>24</xdr:col>
      <xdr:colOff>1348243</xdr:colOff>
      <xdr:row>89</xdr:row>
      <xdr:rowOff>152400</xdr:rowOff>
    </xdr:to>
    <xdr:graphicFrame macro="">
      <xdr:nvGraphicFramePr>
        <xdr:cNvPr id="9" name="Chart 8">
          <a:extLst>
            <a:ext uri="{FF2B5EF4-FFF2-40B4-BE49-F238E27FC236}">
              <a16:creationId xmlns:a16="http://schemas.microsoft.com/office/drawing/2014/main" id="{B2CD892E-6EC8-43B6-9976-9469BE505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4580C083-ECF9-4F9F-9B47-11EEC0F7A52A}"/>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B10787F9-7C22-4302-94A5-5EF3A8BB6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5206A10F-B1C6-4922-9742-D50108827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7</xdr:row>
      <xdr:rowOff>200890</xdr:rowOff>
    </xdr:to>
    <xdr:graphicFrame macro="">
      <xdr:nvGraphicFramePr>
        <xdr:cNvPr id="2" name="Chart 1">
          <a:extLst>
            <a:ext uri="{FF2B5EF4-FFF2-40B4-BE49-F238E27FC236}">
              <a16:creationId xmlns:a16="http://schemas.microsoft.com/office/drawing/2014/main" id="{24BE8153-F976-4AE1-8547-AE8378945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8</xdr:row>
      <xdr:rowOff>84953</xdr:rowOff>
    </xdr:from>
    <xdr:to>
      <xdr:col>18</xdr:col>
      <xdr:colOff>243516</xdr:colOff>
      <xdr:row>24</xdr:row>
      <xdr:rowOff>0</xdr:rowOff>
    </xdr:to>
    <xdr:graphicFrame macro="">
      <xdr:nvGraphicFramePr>
        <xdr:cNvPr id="3" name="Chart 2">
          <a:extLst>
            <a:ext uri="{FF2B5EF4-FFF2-40B4-BE49-F238E27FC236}">
              <a16:creationId xmlns:a16="http://schemas.microsoft.com/office/drawing/2014/main" id="{BE7315CB-A2B6-418D-8BD6-37027ED2F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8</xdr:row>
      <xdr:rowOff>1483</xdr:rowOff>
    </xdr:to>
    <xdr:graphicFrame macro="">
      <xdr:nvGraphicFramePr>
        <xdr:cNvPr id="4" name="Chart 3">
          <a:extLst>
            <a:ext uri="{FF2B5EF4-FFF2-40B4-BE49-F238E27FC236}">
              <a16:creationId xmlns:a16="http://schemas.microsoft.com/office/drawing/2014/main" id="{600B8CB5-A089-4AFD-8E10-345771ACC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8</xdr:row>
      <xdr:rowOff>97941</xdr:rowOff>
    </xdr:from>
    <xdr:to>
      <xdr:col>24</xdr:col>
      <xdr:colOff>1267109</xdr:colOff>
      <xdr:row>24</xdr:row>
      <xdr:rowOff>51954</xdr:rowOff>
    </xdr:to>
    <xdr:graphicFrame macro="">
      <xdr:nvGraphicFramePr>
        <xdr:cNvPr id="5" name="Chart 4">
          <a:extLst>
            <a:ext uri="{FF2B5EF4-FFF2-40B4-BE49-F238E27FC236}">
              <a16:creationId xmlns:a16="http://schemas.microsoft.com/office/drawing/2014/main" id="{E276C3A9-1ABA-4E77-A228-83545D327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43</xdr:row>
      <xdr:rowOff>230455</xdr:rowOff>
    </xdr:from>
    <xdr:to>
      <xdr:col>18</xdr:col>
      <xdr:colOff>259154</xdr:colOff>
      <xdr:row>56</xdr:row>
      <xdr:rowOff>294408</xdr:rowOff>
    </xdr:to>
    <xdr:graphicFrame macro="">
      <xdr:nvGraphicFramePr>
        <xdr:cNvPr id="6" name="Chart 5">
          <a:extLst>
            <a:ext uri="{FF2B5EF4-FFF2-40B4-BE49-F238E27FC236}">
              <a16:creationId xmlns:a16="http://schemas.microsoft.com/office/drawing/2014/main" id="{C3B8EE71-887B-473D-896A-C19923A60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44</xdr:row>
      <xdr:rowOff>15090</xdr:rowOff>
    </xdr:from>
    <xdr:to>
      <xdr:col>24</xdr:col>
      <xdr:colOff>1338224</xdr:colOff>
      <xdr:row>56</xdr:row>
      <xdr:rowOff>329044</xdr:rowOff>
    </xdr:to>
    <xdr:graphicFrame macro="">
      <xdr:nvGraphicFramePr>
        <xdr:cNvPr id="7" name="Chart 6">
          <a:extLst>
            <a:ext uri="{FF2B5EF4-FFF2-40B4-BE49-F238E27FC236}">
              <a16:creationId xmlns:a16="http://schemas.microsoft.com/office/drawing/2014/main" id="{227E434A-193A-44AC-BDAD-507D01B79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56</xdr:row>
      <xdr:rowOff>432146</xdr:rowOff>
    </xdr:from>
    <xdr:to>
      <xdr:col>18</xdr:col>
      <xdr:colOff>249878</xdr:colOff>
      <xdr:row>72</xdr:row>
      <xdr:rowOff>109972</xdr:rowOff>
    </xdr:to>
    <xdr:graphicFrame macro="">
      <xdr:nvGraphicFramePr>
        <xdr:cNvPr id="8" name="Chart 7">
          <a:extLst>
            <a:ext uri="{FF2B5EF4-FFF2-40B4-BE49-F238E27FC236}">
              <a16:creationId xmlns:a16="http://schemas.microsoft.com/office/drawing/2014/main" id="{16B5F6E4-D026-482E-8492-9A6936E5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56</xdr:row>
      <xdr:rowOff>453916</xdr:rowOff>
    </xdr:from>
    <xdr:to>
      <xdr:col>24</xdr:col>
      <xdr:colOff>1310143</xdr:colOff>
      <xdr:row>72</xdr:row>
      <xdr:rowOff>88818</xdr:rowOff>
    </xdr:to>
    <xdr:graphicFrame macro="">
      <xdr:nvGraphicFramePr>
        <xdr:cNvPr id="9" name="Chart 8">
          <a:extLst>
            <a:ext uri="{FF2B5EF4-FFF2-40B4-BE49-F238E27FC236}">
              <a16:creationId xmlns:a16="http://schemas.microsoft.com/office/drawing/2014/main" id="{4044A1C9-89D3-4CEF-8119-D2158FCED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AAE19E65-E909-415E-9FB5-2283B676E47D}"/>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24</xdr:row>
      <xdr:rowOff>143246</xdr:rowOff>
    </xdr:from>
    <xdr:to>
      <xdr:col>18</xdr:col>
      <xdr:colOff>242455</xdr:colOff>
      <xdr:row>43</xdr:row>
      <xdr:rowOff>121228</xdr:rowOff>
    </xdr:to>
    <xdr:graphicFrame macro="">
      <xdr:nvGraphicFramePr>
        <xdr:cNvPr id="11" name="Chart 10">
          <a:extLst>
            <a:ext uri="{FF2B5EF4-FFF2-40B4-BE49-F238E27FC236}">
              <a16:creationId xmlns:a16="http://schemas.microsoft.com/office/drawing/2014/main" id="{9EB30589-4C4E-4444-8766-AD090A8BF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24</xdr:row>
      <xdr:rowOff>155863</xdr:rowOff>
    </xdr:from>
    <xdr:to>
      <xdr:col>24</xdr:col>
      <xdr:colOff>1340180</xdr:colOff>
      <xdr:row>43</xdr:row>
      <xdr:rowOff>121227</xdr:rowOff>
    </xdr:to>
    <xdr:graphicFrame macro="">
      <xdr:nvGraphicFramePr>
        <xdr:cNvPr id="12" name="Chart 11">
          <a:extLst>
            <a:ext uri="{FF2B5EF4-FFF2-40B4-BE49-F238E27FC236}">
              <a16:creationId xmlns:a16="http://schemas.microsoft.com/office/drawing/2014/main" id="{64D20A1B-B590-42A8-BAEE-8026D5C90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526473</xdr:colOff>
      <xdr:row>20</xdr:row>
      <xdr:rowOff>110836</xdr:rowOff>
    </xdr:from>
    <xdr:to>
      <xdr:col>10</xdr:col>
      <xdr:colOff>768928</xdr:colOff>
      <xdr:row>32</xdr:row>
      <xdr:rowOff>207819</xdr:rowOff>
    </xdr:to>
    <xdr:sp macro="" textlink="">
      <xdr:nvSpPr>
        <xdr:cNvPr id="13" name="TextBox 12">
          <a:extLst>
            <a:ext uri="{FF2B5EF4-FFF2-40B4-BE49-F238E27FC236}">
              <a16:creationId xmlns:a16="http://schemas.microsoft.com/office/drawing/2014/main" id="{AC7CF9CC-2817-4431-99A9-86FDA8CE2535}"/>
            </a:ext>
          </a:extLst>
        </xdr:cNvPr>
        <xdr:cNvSpPr txBox="1"/>
      </xdr:nvSpPr>
      <xdr:spPr>
        <a:xfrm>
          <a:off x="9088582" y="5805054"/>
          <a:ext cx="5839691" cy="29233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for the standard 2000-2009 historical reference period were limited to just 2005 for Nevada. To ensure there were sufficient data points to construct a trend for the historical reference period, 2012 and 2013 were included to reflect the first three years of available data (2005, 2012, 2013).  Data from 2014-2023 were applied to construct the linear trend to evaluate carbon stocks over the future long-term period.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631272</xdr:colOff>
      <xdr:row>2</xdr:row>
      <xdr:rowOff>119980</xdr:rowOff>
    </xdr:from>
    <xdr:to>
      <xdr:col>18</xdr:col>
      <xdr:colOff>174072</xdr:colOff>
      <xdr:row>13</xdr:row>
      <xdr:rowOff>123443</xdr:rowOff>
    </xdr:to>
    <xdr:graphicFrame macro="">
      <xdr:nvGraphicFramePr>
        <xdr:cNvPr id="2" name="Chart 1">
          <a:extLst>
            <a:ext uri="{FF2B5EF4-FFF2-40B4-BE49-F238E27FC236}">
              <a16:creationId xmlns:a16="http://schemas.microsoft.com/office/drawing/2014/main" id="{0FE4919B-BE60-4C8A-A6D5-E34B17C1D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638124</xdr:colOff>
      <xdr:row>14</xdr:row>
      <xdr:rowOff>0</xdr:rowOff>
    </xdr:from>
    <xdr:to>
      <xdr:col>18</xdr:col>
      <xdr:colOff>180924</xdr:colOff>
      <xdr:row>32</xdr:row>
      <xdr:rowOff>127136</xdr:rowOff>
    </xdr:to>
    <xdr:graphicFrame macro="">
      <xdr:nvGraphicFramePr>
        <xdr:cNvPr id="3" name="Chart 2">
          <a:extLst>
            <a:ext uri="{FF2B5EF4-FFF2-40B4-BE49-F238E27FC236}">
              <a16:creationId xmlns:a16="http://schemas.microsoft.com/office/drawing/2014/main" id="{DF3B9729-91A2-41CD-B0F2-FCD09A4A2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436925</xdr:colOff>
      <xdr:row>2</xdr:row>
      <xdr:rowOff>164173</xdr:rowOff>
    </xdr:from>
    <xdr:to>
      <xdr:col>24</xdr:col>
      <xdr:colOff>1330543</xdr:colOff>
      <xdr:row>13</xdr:row>
      <xdr:rowOff>164173</xdr:rowOff>
    </xdr:to>
    <xdr:graphicFrame macro="">
      <xdr:nvGraphicFramePr>
        <xdr:cNvPr id="4" name="Chart 3">
          <a:extLst>
            <a:ext uri="{FF2B5EF4-FFF2-40B4-BE49-F238E27FC236}">
              <a16:creationId xmlns:a16="http://schemas.microsoft.com/office/drawing/2014/main" id="{9D0B145A-7647-4144-9E63-38DCE8603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428268</xdr:colOff>
      <xdr:row>14</xdr:row>
      <xdr:rowOff>6928</xdr:rowOff>
    </xdr:from>
    <xdr:to>
      <xdr:col>24</xdr:col>
      <xdr:colOff>1342668</xdr:colOff>
      <xdr:row>32</xdr:row>
      <xdr:rowOff>61326</xdr:rowOff>
    </xdr:to>
    <xdr:graphicFrame macro="">
      <xdr:nvGraphicFramePr>
        <xdr:cNvPr id="5" name="Chart 4">
          <a:extLst>
            <a:ext uri="{FF2B5EF4-FFF2-40B4-BE49-F238E27FC236}">
              <a16:creationId xmlns:a16="http://schemas.microsoft.com/office/drawing/2014/main" id="{9C30A720-9B1A-4D6F-B7E9-470596655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662370</xdr:colOff>
      <xdr:row>33</xdr:row>
      <xdr:rowOff>48488</xdr:rowOff>
    </xdr:from>
    <xdr:to>
      <xdr:col>18</xdr:col>
      <xdr:colOff>205170</xdr:colOff>
      <xdr:row>53</xdr:row>
      <xdr:rowOff>48488</xdr:rowOff>
    </xdr:to>
    <xdr:graphicFrame macro="">
      <xdr:nvGraphicFramePr>
        <xdr:cNvPr id="6" name="Chart 5">
          <a:extLst>
            <a:ext uri="{FF2B5EF4-FFF2-40B4-BE49-F238E27FC236}">
              <a16:creationId xmlns:a16="http://schemas.microsoft.com/office/drawing/2014/main" id="{407C2652-15AA-498D-BF97-1C3C7339D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431471</xdr:colOff>
      <xdr:row>33</xdr:row>
      <xdr:rowOff>31420</xdr:rowOff>
    </xdr:from>
    <xdr:to>
      <xdr:col>24</xdr:col>
      <xdr:colOff>1345871</xdr:colOff>
      <xdr:row>53</xdr:row>
      <xdr:rowOff>31420</xdr:rowOff>
    </xdr:to>
    <xdr:graphicFrame macro="">
      <xdr:nvGraphicFramePr>
        <xdr:cNvPr id="7" name="Chart 6">
          <a:extLst>
            <a:ext uri="{FF2B5EF4-FFF2-40B4-BE49-F238E27FC236}">
              <a16:creationId xmlns:a16="http://schemas.microsoft.com/office/drawing/2014/main" id="{77BE633B-8BB5-48DF-A225-7D9CBA9B8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630011</xdr:colOff>
      <xdr:row>53</xdr:row>
      <xdr:rowOff>201384</xdr:rowOff>
    </xdr:from>
    <xdr:to>
      <xdr:col>18</xdr:col>
      <xdr:colOff>172811</xdr:colOff>
      <xdr:row>66</xdr:row>
      <xdr:rowOff>87084</xdr:rowOff>
    </xdr:to>
    <xdr:graphicFrame macro="">
      <xdr:nvGraphicFramePr>
        <xdr:cNvPr id="8" name="Chart 7">
          <a:extLst>
            <a:ext uri="{FF2B5EF4-FFF2-40B4-BE49-F238E27FC236}">
              <a16:creationId xmlns:a16="http://schemas.microsoft.com/office/drawing/2014/main" id="{7C04C07C-1311-412A-A874-63B3FF487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363311</xdr:colOff>
      <xdr:row>54</xdr:row>
      <xdr:rowOff>10884</xdr:rowOff>
    </xdr:from>
    <xdr:to>
      <xdr:col>24</xdr:col>
      <xdr:colOff>1277711</xdr:colOff>
      <xdr:row>66</xdr:row>
      <xdr:rowOff>125184</xdr:rowOff>
    </xdr:to>
    <xdr:graphicFrame macro="">
      <xdr:nvGraphicFramePr>
        <xdr:cNvPr id="9" name="Chart 8">
          <a:extLst>
            <a:ext uri="{FF2B5EF4-FFF2-40B4-BE49-F238E27FC236}">
              <a16:creationId xmlns:a16="http://schemas.microsoft.com/office/drawing/2014/main" id="{B4FF7968-5697-4F9F-8236-57081D58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685799</xdr:colOff>
      <xdr:row>66</xdr:row>
      <xdr:rowOff>225135</xdr:rowOff>
    </xdr:from>
    <xdr:to>
      <xdr:col>18</xdr:col>
      <xdr:colOff>228599</xdr:colOff>
      <xdr:row>86</xdr:row>
      <xdr:rowOff>56281</xdr:rowOff>
    </xdr:to>
    <xdr:graphicFrame macro="">
      <xdr:nvGraphicFramePr>
        <xdr:cNvPr id="10" name="Chart 9">
          <a:extLst>
            <a:ext uri="{FF2B5EF4-FFF2-40B4-BE49-F238E27FC236}">
              <a16:creationId xmlns:a16="http://schemas.microsoft.com/office/drawing/2014/main" id="{7B36CB1A-F047-4F39-8723-75F71386C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367145</xdr:colOff>
      <xdr:row>67</xdr:row>
      <xdr:rowOff>17317</xdr:rowOff>
    </xdr:from>
    <xdr:to>
      <xdr:col>24</xdr:col>
      <xdr:colOff>1281545</xdr:colOff>
      <xdr:row>86</xdr:row>
      <xdr:rowOff>39213</xdr:rowOff>
    </xdr:to>
    <xdr:graphicFrame macro="">
      <xdr:nvGraphicFramePr>
        <xdr:cNvPr id="11" name="Chart 10">
          <a:extLst>
            <a:ext uri="{FF2B5EF4-FFF2-40B4-BE49-F238E27FC236}">
              <a16:creationId xmlns:a16="http://schemas.microsoft.com/office/drawing/2014/main" id="{C605E314-8883-47F2-8FC3-4AB23A52C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450273</xdr:colOff>
      <xdr:row>0</xdr:row>
      <xdr:rowOff>121227</xdr:rowOff>
    </xdr:from>
    <xdr:to>
      <xdr:col>24</xdr:col>
      <xdr:colOff>1342814</xdr:colOff>
      <xdr:row>2</xdr:row>
      <xdr:rowOff>47006</xdr:rowOff>
    </xdr:to>
    <xdr:sp macro="" textlink="">
      <xdr:nvSpPr>
        <xdr:cNvPr id="12" name="TextBox 11">
          <a:extLst>
            <a:ext uri="{FF2B5EF4-FFF2-40B4-BE49-F238E27FC236}">
              <a16:creationId xmlns:a16="http://schemas.microsoft.com/office/drawing/2014/main" id="{7ACCB7B8-2BF6-444A-A166-EA968F1B1535}"/>
            </a:ext>
          </a:extLst>
        </xdr:cNvPr>
        <xdr:cNvSpPr txBox="1"/>
      </xdr:nvSpPr>
      <xdr:spPr>
        <a:xfrm>
          <a:off x="24967623" y="121227"/>
          <a:ext cx="9007841" cy="468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64D03D8E-A312-498F-AA2D-722747D62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199254</xdr:rowOff>
    </xdr:to>
    <xdr:graphicFrame macro="">
      <xdr:nvGraphicFramePr>
        <xdr:cNvPr id="3" name="Chart 2">
          <a:extLst>
            <a:ext uri="{FF2B5EF4-FFF2-40B4-BE49-F238E27FC236}">
              <a16:creationId xmlns:a16="http://schemas.microsoft.com/office/drawing/2014/main" id="{9E0B09EE-85E4-45CE-BCDB-120DCFAD62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717679DC-8F31-442E-9DB1-A2BEF52F3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212242</xdr:rowOff>
    </xdr:to>
    <xdr:graphicFrame macro="">
      <xdr:nvGraphicFramePr>
        <xdr:cNvPr id="5" name="Chart 4">
          <a:extLst>
            <a:ext uri="{FF2B5EF4-FFF2-40B4-BE49-F238E27FC236}">
              <a16:creationId xmlns:a16="http://schemas.microsoft.com/office/drawing/2014/main" id="{B5915748-B8C7-4E42-B0FC-9BA1D4CE0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719817</xdr:colOff>
      <xdr:row>33</xdr:row>
      <xdr:rowOff>105765</xdr:rowOff>
    </xdr:from>
    <xdr:to>
      <xdr:col>18</xdr:col>
      <xdr:colOff>262617</xdr:colOff>
      <xdr:row>47</xdr:row>
      <xdr:rowOff>193098</xdr:rowOff>
    </xdr:to>
    <xdr:graphicFrame macro="">
      <xdr:nvGraphicFramePr>
        <xdr:cNvPr id="6" name="Chart 5">
          <a:extLst>
            <a:ext uri="{FF2B5EF4-FFF2-40B4-BE49-F238E27FC236}">
              <a16:creationId xmlns:a16="http://schemas.microsoft.com/office/drawing/2014/main" id="{665552D9-9C24-4BBC-AE95-BE9D4ED09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372117</xdr:colOff>
      <xdr:row>33</xdr:row>
      <xdr:rowOff>98219</xdr:rowOff>
    </xdr:from>
    <xdr:to>
      <xdr:col>24</xdr:col>
      <xdr:colOff>1262024</xdr:colOff>
      <xdr:row>47</xdr:row>
      <xdr:rowOff>185552</xdr:rowOff>
    </xdr:to>
    <xdr:graphicFrame macro="">
      <xdr:nvGraphicFramePr>
        <xdr:cNvPr id="7" name="Chart 6">
          <a:extLst>
            <a:ext uri="{FF2B5EF4-FFF2-40B4-BE49-F238E27FC236}">
              <a16:creationId xmlns:a16="http://schemas.microsoft.com/office/drawing/2014/main" id="{69045999-2F32-44FE-B716-225E6BBAD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744930</xdr:colOff>
      <xdr:row>48</xdr:row>
      <xdr:rowOff>73660</xdr:rowOff>
    </xdr:from>
    <xdr:to>
      <xdr:col>18</xdr:col>
      <xdr:colOff>197923</xdr:colOff>
      <xdr:row>67</xdr:row>
      <xdr:rowOff>129888</xdr:rowOff>
    </xdr:to>
    <xdr:graphicFrame macro="">
      <xdr:nvGraphicFramePr>
        <xdr:cNvPr id="8" name="Chart 7">
          <a:extLst>
            <a:ext uri="{FF2B5EF4-FFF2-40B4-BE49-F238E27FC236}">
              <a16:creationId xmlns:a16="http://schemas.microsoft.com/office/drawing/2014/main" id="{FD30A8D6-805B-4D7D-81B2-0F0B2B149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416772</xdr:colOff>
      <xdr:row>48</xdr:row>
      <xdr:rowOff>97162</xdr:rowOff>
    </xdr:from>
    <xdr:to>
      <xdr:col>24</xdr:col>
      <xdr:colOff>1306679</xdr:colOff>
      <xdr:row>67</xdr:row>
      <xdr:rowOff>137309</xdr:rowOff>
    </xdr:to>
    <xdr:graphicFrame macro="">
      <xdr:nvGraphicFramePr>
        <xdr:cNvPr id="9" name="Chart 8">
          <a:extLst>
            <a:ext uri="{FF2B5EF4-FFF2-40B4-BE49-F238E27FC236}">
              <a16:creationId xmlns:a16="http://schemas.microsoft.com/office/drawing/2014/main" id="{521D3360-132A-43F0-8CFF-6F5E9DAB0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FCF49915-E5DC-4695-B609-DD5DD0040034}"/>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1088523</xdr:colOff>
      <xdr:row>2</xdr:row>
      <xdr:rowOff>53686</xdr:rowOff>
    </xdr:from>
    <xdr:to>
      <xdr:col>25</xdr:col>
      <xdr:colOff>652104</xdr:colOff>
      <xdr:row>14</xdr:row>
      <xdr:rowOff>27709</xdr:rowOff>
    </xdr:to>
    <xdr:graphicFrame macro="">
      <xdr:nvGraphicFramePr>
        <xdr:cNvPr id="2" name="Chart 1">
          <a:extLst>
            <a:ext uri="{FF2B5EF4-FFF2-40B4-BE49-F238E27FC236}">
              <a16:creationId xmlns:a16="http://schemas.microsoft.com/office/drawing/2014/main" id="{E4050CB9-727C-4C3A-9A62-14EA48C12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1093534</xdr:colOff>
      <xdr:row>14</xdr:row>
      <xdr:rowOff>82137</xdr:rowOff>
    </xdr:from>
    <xdr:to>
      <xdr:col>25</xdr:col>
      <xdr:colOff>657115</xdr:colOff>
      <xdr:row>28</xdr:row>
      <xdr:rowOff>16090</xdr:rowOff>
    </xdr:to>
    <xdr:graphicFrame macro="">
      <xdr:nvGraphicFramePr>
        <xdr:cNvPr id="3" name="Chart 2">
          <a:extLst>
            <a:ext uri="{FF2B5EF4-FFF2-40B4-BE49-F238E27FC236}">
              <a16:creationId xmlns:a16="http://schemas.microsoft.com/office/drawing/2014/main" id="{347B136B-34D8-478D-8EBF-98331478A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1086531</xdr:colOff>
      <xdr:row>28</xdr:row>
      <xdr:rowOff>67974</xdr:rowOff>
    </xdr:from>
    <xdr:to>
      <xdr:col>25</xdr:col>
      <xdr:colOff>650112</xdr:colOff>
      <xdr:row>40</xdr:row>
      <xdr:rowOff>3030</xdr:rowOff>
    </xdr:to>
    <xdr:graphicFrame macro="">
      <xdr:nvGraphicFramePr>
        <xdr:cNvPr id="4" name="Chart 3">
          <a:extLst>
            <a:ext uri="{FF2B5EF4-FFF2-40B4-BE49-F238E27FC236}">
              <a16:creationId xmlns:a16="http://schemas.microsoft.com/office/drawing/2014/main" id="{D43D1925-13D6-4053-A77F-8935BBD6A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1111456</xdr:colOff>
      <xdr:row>40</xdr:row>
      <xdr:rowOff>87456</xdr:rowOff>
    </xdr:from>
    <xdr:to>
      <xdr:col>25</xdr:col>
      <xdr:colOff>675037</xdr:colOff>
      <xdr:row>53</xdr:row>
      <xdr:rowOff>137162</xdr:rowOff>
    </xdr:to>
    <xdr:graphicFrame macro="">
      <xdr:nvGraphicFramePr>
        <xdr:cNvPr id="5" name="Chart 4">
          <a:extLst>
            <a:ext uri="{FF2B5EF4-FFF2-40B4-BE49-F238E27FC236}">
              <a16:creationId xmlns:a16="http://schemas.microsoft.com/office/drawing/2014/main" id="{D4993BA6-C9DC-4849-A279-21F7DF859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1080655</xdr:colOff>
      <xdr:row>54</xdr:row>
      <xdr:rowOff>3463</xdr:rowOff>
    </xdr:from>
    <xdr:to>
      <xdr:col>25</xdr:col>
      <xdr:colOff>644236</xdr:colOff>
      <xdr:row>65</xdr:row>
      <xdr:rowOff>114031</xdr:rowOff>
    </xdr:to>
    <xdr:graphicFrame macro="">
      <xdr:nvGraphicFramePr>
        <xdr:cNvPr id="6" name="Chart 5">
          <a:extLst>
            <a:ext uri="{FF2B5EF4-FFF2-40B4-BE49-F238E27FC236}">
              <a16:creationId xmlns:a16="http://schemas.microsoft.com/office/drawing/2014/main" id="{E7707976-364F-4AAA-9A23-B8E793A02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1109664</xdr:colOff>
      <xdr:row>0</xdr:row>
      <xdr:rowOff>18616</xdr:rowOff>
    </xdr:from>
    <xdr:to>
      <xdr:col>25</xdr:col>
      <xdr:colOff>563929</xdr:colOff>
      <xdr:row>1</xdr:row>
      <xdr:rowOff>156110</xdr:rowOff>
    </xdr:to>
    <xdr:sp macro="" textlink="">
      <xdr:nvSpPr>
        <xdr:cNvPr id="7" name="TextBox 6">
          <a:extLst>
            <a:ext uri="{FF2B5EF4-FFF2-40B4-BE49-F238E27FC236}">
              <a16:creationId xmlns:a16="http://schemas.microsoft.com/office/drawing/2014/main" id="{71739D03-98F6-48D8-9542-9910C07DF17F}"/>
            </a:ext>
          </a:extLst>
        </xdr:cNvPr>
        <xdr:cNvSpPr txBox="1"/>
      </xdr:nvSpPr>
      <xdr:spPr>
        <a:xfrm>
          <a:off x="26463482" y="18616"/>
          <a:ext cx="9249429" cy="47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11</xdr:col>
      <xdr:colOff>1268632</xdr:colOff>
      <xdr:row>2</xdr:row>
      <xdr:rowOff>69271</xdr:rowOff>
    </xdr:from>
    <xdr:to>
      <xdr:col>18</xdr:col>
      <xdr:colOff>832214</xdr:colOff>
      <xdr:row>14</xdr:row>
      <xdr:rowOff>43294</xdr:rowOff>
    </xdr:to>
    <xdr:graphicFrame macro="">
      <xdr:nvGraphicFramePr>
        <xdr:cNvPr id="8" name="Chart 7">
          <a:extLst>
            <a:ext uri="{FF2B5EF4-FFF2-40B4-BE49-F238E27FC236}">
              <a16:creationId xmlns:a16="http://schemas.microsoft.com/office/drawing/2014/main" id="{F047AF59-90A7-4DD3-8ACE-A4922D2E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1273643</xdr:colOff>
      <xdr:row>14</xdr:row>
      <xdr:rowOff>97722</xdr:rowOff>
    </xdr:from>
    <xdr:to>
      <xdr:col>18</xdr:col>
      <xdr:colOff>837225</xdr:colOff>
      <xdr:row>28</xdr:row>
      <xdr:rowOff>31675</xdr:rowOff>
    </xdr:to>
    <xdr:graphicFrame macro="">
      <xdr:nvGraphicFramePr>
        <xdr:cNvPr id="9" name="Chart 8">
          <a:extLst>
            <a:ext uri="{FF2B5EF4-FFF2-40B4-BE49-F238E27FC236}">
              <a16:creationId xmlns:a16="http://schemas.microsoft.com/office/drawing/2014/main" id="{59731352-99A7-4ACB-9E2E-F92B16D58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1266640</xdr:colOff>
      <xdr:row>28</xdr:row>
      <xdr:rowOff>83559</xdr:rowOff>
    </xdr:from>
    <xdr:to>
      <xdr:col>18</xdr:col>
      <xdr:colOff>830222</xdr:colOff>
      <xdr:row>40</xdr:row>
      <xdr:rowOff>18615</xdr:rowOff>
    </xdr:to>
    <xdr:graphicFrame macro="">
      <xdr:nvGraphicFramePr>
        <xdr:cNvPr id="10" name="Chart 9">
          <a:extLst>
            <a:ext uri="{FF2B5EF4-FFF2-40B4-BE49-F238E27FC236}">
              <a16:creationId xmlns:a16="http://schemas.microsoft.com/office/drawing/2014/main" id="{FCDEBDC0-5562-4263-8AEA-927F73732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1291565</xdr:colOff>
      <xdr:row>40</xdr:row>
      <xdr:rowOff>103041</xdr:rowOff>
    </xdr:from>
    <xdr:to>
      <xdr:col>18</xdr:col>
      <xdr:colOff>855147</xdr:colOff>
      <xdr:row>53</xdr:row>
      <xdr:rowOff>152747</xdr:rowOff>
    </xdr:to>
    <xdr:graphicFrame macro="">
      <xdr:nvGraphicFramePr>
        <xdr:cNvPr id="11" name="Chart 10">
          <a:extLst>
            <a:ext uri="{FF2B5EF4-FFF2-40B4-BE49-F238E27FC236}">
              <a16:creationId xmlns:a16="http://schemas.microsoft.com/office/drawing/2014/main" id="{444522B4-57F1-4499-8626-94460F7F6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1260764</xdr:colOff>
      <xdr:row>54</xdr:row>
      <xdr:rowOff>19048</xdr:rowOff>
    </xdr:from>
    <xdr:to>
      <xdr:col>18</xdr:col>
      <xdr:colOff>824346</xdr:colOff>
      <xdr:row>65</xdr:row>
      <xdr:rowOff>129616</xdr:rowOff>
    </xdr:to>
    <xdr:graphicFrame macro="">
      <xdr:nvGraphicFramePr>
        <xdr:cNvPr id="12" name="Chart 11">
          <a:extLst>
            <a:ext uri="{FF2B5EF4-FFF2-40B4-BE49-F238E27FC236}">
              <a16:creationId xmlns:a16="http://schemas.microsoft.com/office/drawing/2014/main" id="{004CFE1D-F5BC-4408-B7F7-6B5BBBF6B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568036</xdr:colOff>
      <xdr:row>16</xdr:row>
      <xdr:rowOff>193963</xdr:rowOff>
    </xdr:from>
    <xdr:to>
      <xdr:col>10</xdr:col>
      <xdr:colOff>810491</xdr:colOff>
      <xdr:row>29</xdr:row>
      <xdr:rowOff>55418</xdr:rowOff>
    </xdr:to>
    <xdr:sp macro="" textlink="">
      <xdr:nvSpPr>
        <xdr:cNvPr id="13" name="TextBox 12">
          <a:extLst>
            <a:ext uri="{FF2B5EF4-FFF2-40B4-BE49-F238E27FC236}">
              <a16:creationId xmlns:a16="http://schemas.microsoft.com/office/drawing/2014/main" id="{F3745FFA-5BAC-4813-B2C0-CA89097D2AD6}"/>
            </a:ext>
          </a:extLst>
        </xdr:cNvPr>
        <xdr:cNvSpPr txBox="1"/>
      </xdr:nvSpPr>
      <xdr:spPr>
        <a:xfrm>
          <a:off x="9130145" y="4946072"/>
          <a:ext cx="5839691" cy="29233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a:solidFill>
                <a:schemeClr val="dk1"/>
              </a:solidFill>
              <a:effectLst/>
              <a:latin typeface="+mn-lt"/>
              <a:ea typeface="+mn-ea"/>
              <a:cs typeface="+mn-cs"/>
            </a:rPr>
            <a:t>Data</a:t>
          </a:r>
          <a:r>
            <a:rPr lang="en-US" sz="2000" baseline="0">
              <a:solidFill>
                <a:schemeClr val="dk1"/>
              </a:solidFill>
              <a:effectLst/>
              <a:latin typeface="+mn-lt"/>
              <a:ea typeface="+mn-ea"/>
              <a:cs typeface="+mn-cs"/>
            </a:rPr>
            <a:t> for the standard 2000-2009 historical reference period is not available for New Mexico.  Therefore the historic reference period was adjusted to reflect the first three years of available data (2013, 2014, 2015) and data from 2016-2021 were applied to construct the linear trend to evaluate carbon stocks over the future long-term period. </a:t>
          </a:r>
          <a:endParaRPr lang="en-US" sz="4000">
            <a:effectLst/>
          </a:endParaRPr>
        </a:p>
        <a:p>
          <a:endParaRPr lang="en-US" sz="2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631272</xdr:colOff>
      <xdr:row>2</xdr:row>
      <xdr:rowOff>119980</xdr:rowOff>
    </xdr:from>
    <xdr:to>
      <xdr:col>18</xdr:col>
      <xdr:colOff>174072</xdr:colOff>
      <xdr:row>13</xdr:row>
      <xdr:rowOff>123443</xdr:rowOff>
    </xdr:to>
    <xdr:graphicFrame macro="">
      <xdr:nvGraphicFramePr>
        <xdr:cNvPr id="2" name="Chart 1">
          <a:extLst>
            <a:ext uri="{FF2B5EF4-FFF2-40B4-BE49-F238E27FC236}">
              <a16:creationId xmlns:a16="http://schemas.microsoft.com/office/drawing/2014/main" id="{5E2E503A-B6B7-4647-B080-0C273F8C7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638124</xdr:colOff>
      <xdr:row>14</xdr:row>
      <xdr:rowOff>0</xdr:rowOff>
    </xdr:from>
    <xdr:to>
      <xdr:col>18</xdr:col>
      <xdr:colOff>180924</xdr:colOff>
      <xdr:row>32</xdr:row>
      <xdr:rowOff>127136</xdr:rowOff>
    </xdr:to>
    <xdr:graphicFrame macro="">
      <xdr:nvGraphicFramePr>
        <xdr:cNvPr id="3" name="Chart 2">
          <a:extLst>
            <a:ext uri="{FF2B5EF4-FFF2-40B4-BE49-F238E27FC236}">
              <a16:creationId xmlns:a16="http://schemas.microsoft.com/office/drawing/2014/main" id="{89AEED80-5DEF-4CF3-A16E-67EC98B81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436925</xdr:colOff>
      <xdr:row>2</xdr:row>
      <xdr:rowOff>164173</xdr:rowOff>
    </xdr:from>
    <xdr:to>
      <xdr:col>24</xdr:col>
      <xdr:colOff>1330543</xdr:colOff>
      <xdr:row>13</xdr:row>
      <xdr:rowOff>164173</xdr:rowOff>
    </xdr:to>
    <xdr:graphicFrame macro="">
      <xdr:nvGraphicFramePr>
        <xdr:cNvPr id="4" name="Chart 3">
          <a:extLst>
            <a:ext uri="{FF2B5EF4-FFF2-40B4-BE49-F238E27FC236}">
              <a16:creationId xmlns:a16="http://schemas.microsoft.com/office/drawing/2014/main" id="{3065F839-40CC-4B00-86C2-A3DB9D866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428268</xdr:colOff>
      <xdr:row>14</xdr:row>
      <xdr:rowOff>6928</xdr:rowOff>
    </xdr:from>
    <xdr:to>
      <xdr:col>24</xdr:col>
      <xdr:colOff>1342668</xdr:colOff>
      <xdr:row>32</xdr:row>
      <xdr:rowOff>61326</xdr:rowOff>
    </xdr:to>
    <xdr:graphicFrame macro="">
      <xdr:nvGraphicFramePr>
        <xdr:cNvPr id="5" name="Chart 4">
          <a:extLst>
            <a:ext uri="{FF2B5EF4-FFF2-40B4-BE49-F238E27FC236}">
              <a16:creationId xmlns:a16="http://schemas.microsoft.com/office/drawing/2014/main" id="{D737F8B7-318C-428A-94B9-BA3F9A1A6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662370</xdr:colOff>
      <xdr:row>33</xdr:row>
      <xdr:rowOff>48488</xdr:rowOff>
    </xdr:from>
    <xdr:to>
      <xdr:col>18</xdr:col>
      <xdr:colOff>205170</xdr:colOff>
      <xdr:row>53</xdr:row>
      <xdr:rowOff>48488</xdr:rowOff>
    </xdr:to>
    <xdr:graphicFrame macro="">
      <xdr:nvGraphicFramePr>
        <xdr:cNvPr id="6" name="Chart 5">
          <a:extLst>
            <a:ext uri="{FF2B5EF4-FFF2-40B4-BE49-F238E27FC236}">
              <a16:creationId xmlns:a16="http://schemas.microsoft.com/office/drawing/2014/main" id="{BB92172D-EA2B-4E96-83A5-AA8166780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431471</xdr:colOff>
      <xdr:row>33</xdr:row>
      <xdr:rowOff>31420</xdr:rowOff>
    </xdr:from>
    <xdr:to>
      <xdr:col>24</xdr:col>
      <xdr:colOff>1345871</xdr:colOff>
      <xdr:row>53</xdr:row>
      <xdr:rowOff>31420</xdr:rowOff>
    </xdr:to>
    <xdr:graphicFrame macro="">
      <xdr:nvGraphicFramePr>
        <xdr:cNvPr id="7" name="Chart 6">
          <a:extLst>
            <a:ext uri="{FF2B5EF4-FFF2-40B4-BE49-F238E27FC236}">
              <a16:creationId xmlns:a16="http://schemas.microsoft.com/office/drawing/2014/main" id="{F570940D-8A8E-45DC-AA89-4590AF0C3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630011</xdr:colOff>
      <xdr:row>53</xdr:row>
      <xdr:rowOff>201384</xdr:rowOff>
    </xdr:from>
    <xdr:to>
      <xdr:col>18</xdr:col>
      <xdr:colOff>172811</xdr:colOff>
      <xdr:row>66</xdr:row>
      <xdr:rowOff>87084</xdr:rowOff>
    </xdr:to>
    <xdr:graphicFrame macro="">
      <xdr:nvGraphicFramePr>
        <xdr:cNvPr id="8" name="Chart 7">
          <a:extLst>
            <a:ext uri="{FF2B5EF4-FFF2-40B4-BE49-F238E27FC236}">
              <a16:creationId xmlns:a16="http://schemas.microsoft.com/office/drawing/2014/main" id="{CA9F9CC7-8661-4869-AB81-D9AB1BC41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363311</xdr:colOff>
      <xdr:row>54</xdr:row>
      <xdr:rowOff>10884</xdr:rowOff>
    </xdr:from>
    <xdr:to>
      <xdr:col>24</xdr:col>
      <xdr:colOff>1277711</xdr:colOff>
      <xdr:row>66</xdr:row>
      <xdr:rowOff>125184</xdr:rowOff>
    </xdr:to>
    <xdr:graphicFrame macro="">
      <xdr:nvGraphicFramePr>
        <xdr:cNvPr id="9" name="Chart 8">
          <a:extLst>
            <a:ext uri="{FF2B5EF4-FFF2-40B4-BE49-F238E27FC236}">
              <a16:creationId xmlns:a16="http://schemas.microsoft.com/office/drawing/2014/main" id="{757DD14B-F43E-4D6E-89B1-D329C8115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685799</xdr:colOff>
      <xdr:row>66</xdr:row>
      <xdr:rowOff>225135</xdr:rowOff>
    </xdr:from>
    <xdr:to>
      <xdr:col>18</xdr:col>
      <xdr:colOff>228599</xdr:colOff>
      <xdr:row>86</xdr:row>
      <xdr:rowOff>56281</xdr:rowOff>
    </xdr:to>
    <xdr:graphicFrame macro="">
      <xdr:nvGraphicFramePr>
        <xdr:cNvPr id="10" name="Chart 9">
          <a:extLst>
            <a:ext uri="{FF2B5EF4-FFF2-40B4-BE49-F238E27FC236}">
              <a16:creationId xmlns:a16="http://schemas.microsoft.com/office/drawing/2014/main" id="{FB38383D-D2B3-4C4C-A748-A0709B8A6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367145</xdr:colOff>
      <xdr:row>67</xdr:row>
      <xdr:rowOff>17317</xdr:rowOff>
    </xdr:from>
    <xdr:to>
      <xdr:col>24</xdr:col>
      <xdr:colOff>1281545</xdr:colOff>
      <xdr:row>86</xdr:row>
      <xdr:rowOff>39213</xdr:rowOff>
    </xdr:to>
    <xdr:graphicFrame macro="">
      <xdr:nvGraphicFramePr>
        <xdr:cNvPr id="11" name="Chart 10">
          <a:extLst>
            <a:ext uri="{FF2B5EF4-FFF2-40B4-BE49-F238E27FC236}">
              <a16:creationId xmlns:a16="http://schemas.microsoft.com/office/drawing/2014/main" id="{44EE1D92-2D69-49CD-A74A-9B7FB2E44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450273</xdr:colOff>
      <xdr:row>0</xdr:row>
      <xdr:rowOff>121227</xdr:rowOff>
    </xdr:from>
    <xdr:to>
      <xdr:col>24</xdr:col>
      <xdr:colOff>1342814</xdr:colOff>
      <xdr:row>2</xdr:row>
      <xdr:rowOff>47006</xdr:rowOff>
    </xdr:to>
    <xdr:sp macro="" textlink="">
      <xdr:nvSpPr>
        <xdr:cNvPr id="12" name="TextBox 11">
          <a:extLst>
            <a:ext uri="{FF2B5EF4-FFF2-40B4-BE49-F238E27FC236}">
              <a16:creationId xmlns:a16="http://schemas.microsoft.com/office/drawing/2014/main" id="{0F931DD5-3874-4AD1-B4D2-658F3D5E6898}"/>
            </a:ext>
          </a:extLst>
        </xdr:cNvPr>
        <xdr:cNvSpPr txBox="1"/>
      </xdr:nvSpPr>
      <xdr:spPr>
        <a:xfrm>
          <a:off x="24938182" y="121227"/>
          <a:ext cx="8997450" cy="479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631272</xdr:colOff>
      <xdr:row>2</xdr:row>
      <xdr:rowOff>119980</xdr:rowOff>
    </xdr:from>
    <xdr:to>
      <xdr:col>18</xdr:col>
      <xdr:colOff>174072</xdr:colOff>
      <xdr:row>13</xdr:row>
      <xdr:rowOff>123443</xdr:rowOff>
    </xdr:to>
    <xdr:graphicFrame macro="">
      <xdr:nvGraphicFramePr>
        <xdr:cNvPr id="2" name="Chart 1">
          <a:extLst>
            <a:ext uri="{FF2B5EF4-FFF2-40B4-BE49-F238E27FC236}">
              <a16:creationId xmlns:a16="http://schemas.microsoft.com/office/drawing/2014/main" id="{13C0976A-0685-46D7-A79C-22DAF9085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638124</xdr:colOff>
      <xdr:row>14</xdr:row>
      <xdr:rowOff>0</xdr:rowOff>
    </xdr:from>
    <xdr:to>
      <xdr:col>18</xdr:col>
      <xdr:colOff>180924</xdr:colOff>
      <xdr:row>32</xdr:row>
      <xdr:rowOff>127136</xdr:rowOff>
    </xdr:to>
    <xdr:graphicFrame macro="">
      <xdr:nvGraphicFramePr>
        <xdr:cNvPr id="3" name="Chart 2">
          <a:extLst>
            <a:ext uri="{FF2B5EF4-FFF2-40B4-BE49-F238E27FC236}">
              <a16:creationId xmlns:a16="http://schemas.microsoft.com/office/drawing/2014/main" id="{CEA58D27-B2FF-4B7E-BDAF-5C9FA11A5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436925</xdr:colOff>
      <xdr:row>2</xdr:row>
      <xdr:rowOff>164173</xdr:rowOff>
    </xdr:from>
    <xdr:to>
      <xdr:col>24</xdr:col>
      <xdr:colOff>1330543</xdr:colOff>
      <xdr:row>13</xdr:row>
      <xdr:rowOff>164173</xdr:rowOff>
    </xdr:to>
    <xdr:graphicFrame macro="">
      <xdr:nvGraphicFramePr>
        <xdr:cNvPr id="4" name="Chart 3">
          <a:extLst>
            <a:ext uri="{FF2B5EF4-FFF2-40B4-BE49-F238E27FC236}">
              <a16:creationId xmlns:a16="http://schemas.microsoft.com/office/drawing/2014/main" id="{9CA7F465-B518-4D3C-8E03-727679799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428268</xdr:colOff>
      <xdr:row>14</xdr:row>
      <xdr:rowOff>6928</xdr:rowOff>
    </xdr:from>
    <xdr:to>
      <xdr:col>24</xdr:col>
      <xdr:colOff>1342668</xdr:colOff>
      <xdr:row>32</xdr:row>
      <xdr:rowOff>61326</xdr:rowOff>
    </xdr:to>
    <xdr:graphicFrame macro="">
      <xdr:nvGraphicFramePr>
        <xdr:cNvPr id="5" name="Chart 4">
          <a:extLst>
            <a:ext uri="{FF2B5EF4-FFF2-40B4-BE49-F238E27FC236}">
              <a16:creationId xmlns:a16="http://schemas.microsoft.com/office/drawing/2014/main" id="{930D66A5-4B80-4D6D-897C-152D166C9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662370</xdr:colOff>
      <xdr:row>33</xdr:row>
      <xdr:rowOff>48488</xdr:rowOff>
    </xdr:from>
    <xdr:to>
      <xdr:col>18</xdr:col>
      <xdr:colOff>205170</xdr:colOff>
      <xdr:row>53</xdr:row>
      <xdr:rowOff>48488</xdr:rowOff>
    </xdr:to>
    <xdr:graphicFrame macro="">
      <xdr:nvGraphicFramePr>
        <xdr:cNvPr id="6" name="Chart 5">
          <a:extLst>
            <a:ext uri="{FF2B5EF4-FFF2-40B4-BE49-F238E27FC236}">
              <a16:creationId xmlns:a16="http://schemas.microsoft.com/office/drawing/2014/main" id="{1F1B38D7-C7D1-4D22-9C2F-28D238336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431471</xdr:colOff>
      <xdr:row>33</xdr:row>
      <xdr:rowOff>31420</xdr:rowOff>
    </xdr:from>
    <xdr:to>
      <xdr:col>24</xdr:col>
      <xdr:colOff>1345871</xdr:colOff>
      <xdr:row>53</xdr:row>
      <xdr:rowOff>31420</xdr:rowOff>
    </xdr:to>
    <xdr:graphicFrame macro="">
      <xdr:nvGraphicFramePr>
        <xdr:cNvPr id="7" name="Chart 6">
          <a:extLst>
            <a:ext uri="{FF2B5EF4-FFF2-40B4-BE49-F238E27FC236}">
              <a16:creationId xmlns:a16="http://schemas.microsoft.com/office/drawing/2014/main" id="{0774FA09-B758-4DB8-87D4-0E775ACE1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630011</xdr:colOff>
      <xdr:row>53</xdr:row>
      <xdr:rowOff>201384</xdr:rowOff>
    </xdr:from>
    <xdr:to>
      <xdr:col>18</xdr:col>
      <xdr:colOff>172811</xdr:colOff>
      <xdr:row>66</xdr:row>
      <xdr:rowOff>87084</xdr:rowOff>
    </xdr:to>
    <xdr:graphicFrame macro="">
      <xdr:nvGraphicFramePr>
        <xdr:cNvPr id="8" name="Chart 7">
          <a:extLst>
            <a:ext uri="{FF2B5EF4-FFF2-40B4-BE49-F238E27FC236}">
              <a16:creationId xmlns:a16="http://schemas.microsoft.com/office/drawing/2014/main" id="{292657A6-9260-460A-9ABF-B14DB7A6A0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363311</xdr:colOff>
      <xdr:row>54</xdr:row>
      <xdr:rowOff>10884</xdr:rowOff>
    </xdr:from>
    <xdr:to>
      <xdr:col>24</xdr:col>
      <xdr:colOff>1277711</xdr:colOff>
      <xdr:row>66</xdr:row>
      <xdr:rowOff>125184</xdr:rowOff>
    </xdr:to>
    <xdr:graphicFrame macro="">
      <xdr:nvGraphicFramePr>
        <xdr:cNvPr id="9" name="Chart 8">
          <a:extLst>
            <a:ext uri="{FF2B5EF4-FFF2-40B4-BE49-F238E27FC236}">
              <a16:creationId xmlns:a16="http://schemas.microsoft.com/office/drawing/2014/main" id="{AE4E787E-4905-4626-A234-3EE22E4C4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685799</xdr:colOff>
      <xdr:row>66</xdr:row>
      <xdr:rowOff>225135</xdr:rowOff>
    </xdr:from>
    <xdr:to>
      <xdr:col>18</xdr:col>
      <xdr:colOff>228599</xdr:colOff>
      <xdr:row>85</xdr:row>
      <xdr:rowOff>56281</xdr:rowOff>
    </xdr:to>
    <xdr:graphicFrame macro="">
      <xdr:nvGraphicFramePr>
        <xdr:cNvPr id="10" name="Chart 9">
          <a:extLst>
            <a:ext uri="{FF2B5EF4-FFF2-40B4-BE49-F238E27FC236}">
              <a16:creationId xmlns:a16="http://schemas.microsoft.com/office/drawing/2014/main" id="{BBDDADF0-9648-4924-A8D9-3473A9ABD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367145</xdr:colOff>
      <xdr:row>67</xdr:row>
      <xdr:rowOff>17317</xdr:rowOff>
    </xdr:from>
    <xdr:to>
      <xdr:col>24</xdr:col>
      <xdr:colOff>1281545</xdr:colOff>
      <xdr:row>85</xdr:row>
      <xdr:rowOff>39213</xdr:rowOff>
    </xdr:to>
    <xdr:graphicFrame macro="">
      <xdr:nvGraphicFramePr>
        <xdr:cNvPr id="11" name="Chart 10">
          <a:extLst>
            <a:ext uri="{FF2B5EF4-FFF2-40B4-BE49-F238E27FC236}">
              <a16:creationId xmlns:a16="http://schemas.microsoft.com/office/drawing/2014/main" id="{F42A11C4-54D4-4186-8B45-513953A55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450273</xdr:colOff>
      <xdr:row>0</xdr:row>
      <xdr:rowOff>121227</xdr:rowOff>
    </xdr:from>
    <xdr:to>
      <xdr:col>24</xdr:col>
      <xdr:colOff>1342814</xdr:colOff>
      <xdr:row>2</xdr:row>
      <xdr:rowOff>47006</xdr:rowOff>
    </xdr:to>
    <xdr:sp macro="" textlink="">
      <xdr:nvSpPr>
        <xdr:cNvPr id="12" name="TextBox 11">
          <a:extLst>
            <a:ext uri="{FF2B5EF4-FFF2-40B4-BE49-F238E27FC236}">
              <a16:creationId xmlns:a16="http://schemas.microsoft.com/office/drawing/2014/main" id="{BF86CF4B-47B2-4D51-B1B8-CA108AF50ADA}"/>
            </a:ext>
          </a:extLst>
        </xdr:cNvPr>
        <xdr:cNvSpPr txBox="1"/>
      </xdr:nvSpPr>
      <xdr:spPr>
        <a:xfrm>
          <a:off x="24967623" y="121227"/>
          <a:ext cx="9007841" cy="468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20D305AC-27AF-4473-9F7C-B47A1849F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C9884CE0-577F-4A42-8EB9-438E80885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05862C00-4B60-4940-8596-123BDE2DD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5B48EC51-ACA7-492D-91C6-F2079DDE6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52171F01-2B43-42D3-AECA-89282E023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1310576B-88D2-4F42-AFA5-FD6C2ED57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80</xdr:row>
      <xdr:rowOff>190501</xdr:rowOff>
    </xdr:to>
    <xdr:graphicFrame macro="">
      <xdr:nvGraphicFramePr>
        <xdr:cNvPr id="8" name="Chart 7">
          <a:extLst>
            <a:ext uri="{FF2B5EF4-FFF2-40B4-BE49-F238E27FC236}">
              <a16:creationId xmlns:a16="http://schemas.microsoft.com/office/drawing/2014/main" id="{C94B1AF3-98A9-4692-BC42-2B3EAF75F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80</xdr:row>
      <xdr:rowOff>190500</xdr:rowOff>
    </xdr:to>
    <xdr:graphicFrame macro="">
      <xdr:nvGraphicFramePr>
        <xdr:cNvPr id="9" name="Chart 8">
          <a:extLst>
            <a:ext uri="{FF2B5EF4-FFF2-40B4-BE49-F238E27FC236}">
              <a16:creationId xmlns:a16="http://schemas.microsoft.com/office/drawing/2014/main" id="{6D50C73E-E0EC-4EDF-AB82-4F18EF9C2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431A4747-2AE0-42AC-88EF-C33D7D56E69E}"/>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07913A7B-7290-4DC7-A1AB-BD54079C7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01C0C4A0-4EC7-47B8-B053-EE798476A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DB0B0542-34AE-49E1-B467-2712FA70E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BE6B0E09-EFCA-449C-A6F6-41C2F832A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8747B4D9-83E6-4B10-A0E4-EB8490FC9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E9112BDC-A5A4-4E33-8F78-0EC819FF4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A0A831C5-B82A-498C-A826-27D718DA2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4AB05004-18D5-4DAF-AEDA-D5A3DBA0B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01A18DBA-FCB5-462E-B8B7-8224C51E9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3BDF5495-E1F4-4271-9F8E-A6716B9E6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7765C98C-2441-4017-8B81-466BCCFCAECC}"/>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BC199AF5-60F2-4B31-9052-BF23EE07A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744E3D54-A275-458D-B53D-11DD91D39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F8E804CA-3E1E-4540-9024-33BA96301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0</xdr:rowOff>
    </xdr:to>
    <xdr:graphicFrame macro="">
      <xdr:nvGraphicFramePr>
        <xdr:cNvPr id="3" name="Chart 2">
          <a:extLst>
            <a:ext uri="{FF2B5EF4-FFF2-40B4-BE49-F238E27FC236}">
              <a16:creationId xmlns:a16="http://schemas.microsoft.com/office/drawing/2014/main" id="{49288EDF-4B20-4D0B-A747-9B3CE2E1D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723ECD4B-AE5C-4249-8347-77F154384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51954</xdr:rowOff>
    </xdr:to>
    <xdr:graphicFrame macro="">
      <xdr:nvGraphicFramePr>
        <xdr:cNvPr id="5" name="Chart 4">
          <a:extLst>
            <a:ext uri="{FF2B5EF4-FFF2-40B4-BE49-F238E27FC236}">
              <a16:creationId xmlns:a16="http://schemas.microsoft.com/office/drawing/2014/main" id="{158B9EF3-A28C-49A8-9247-9C28E3AD5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50</xdr:row>
      <xdr:rowOff>230455</xdr:rowOff>
    </xdr:from>
    <xdr:to>
      <xdr:col>18</xdr:col>
      <xdr:colOff>259154</xdr:colOff>
      <xdr:row>62</xdr:row>
      <xdr:rowOff>294408</xdr:rowOff>
    </xdr:to>
    <xdr:graphicFrame macro="">
      <xdr:nvGraphicFramePr>
        <xdr:cNvPr id="6" name="Chart 5">
          <a:extLst>
            <a:ext uri="{FF2B5EF4-FFF2-40B4-BE49-F238E27FC236}">
              <a16:creationId xmlns:a16="http://schemas.microsoft.com/office/drawing/2014/main" id="{F350016D-8843-4687-85A7-E93B368E2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51</xdr:row>
      <xdr:rowOff>15090</xdr:rowOff>
    </xdr:from>
    <xdr:to>
      <xdr:col>24</xdr:col>
      <xdr:colOff>1338224</xdr:colOff>
      <xdr:row>62</xdr:row>
      <xdr:rowOff>329044</xdr:rowOff>
    </xdr:to>
    <xdr:graphicFrame macro="">
      <xdr:nvGraphicFramePr>
        <xdr:cNvPr id="7" name="Chart 6">
          <a:extLst>
            <a:ext uri="{FF2B5EF4-FFF2-40B4-BE49-F238E27FC236}">
              <a16:creationId xmlns:a16="http://schemas.microsoft.com/office/drawing/2014/main" id="{96398C59-6D22-4647-856F-E1F18D1C6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62</xdr:row>
      <xdr:rowOff>432147</xdr:rowOff>
    </xdr:from>
    <xdr:to>
      <xdr:col>18</xdr:col>
      <xdr:colOff>249878</xdr:colOff>
      <xdr:row>79</xdr:row>
      <xdr:rowOff>190501</xdr:rowOff>
    </xdr:to>
    <xdr:graphicFrame macro="">
      <xdr:nvGraphicFramePr>
        <xdr:cNvPr id="8" name="Chart 7">
          <a:extLst>
            <a:ext uri="{FF2B5EF4-FFF2-40B4-BE49-F238E27FC236}">
              <a16:creationId xmlns:a16="http://schemas.microsoft.com/office/drawing/2014/main" id="{BE304DEF-F119-40CD-BC5C-E32A7F66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62</xdr:row>
      <xdr:rowOff>453916</xdr:rowOff>
    </xdr:from>
    <xdr:to>
      <xdr:col>24</xdr:col>
      <xdr:colOff>1310143</xdr:colOff>
      <xdr:row>79</xdr:row>
      <xdr:rowOff>190500</xdr:rowOff>
    </xdr:to>
    <xdr:graphicFrame macro="">
      <xdr:nvGraphicFramePr>
        <xdr:cNvPr id="9" name="Chart 8">
          <a:extLst>
            <a:ext uri="{FF2B5EF4-FFF2-40B4-BE49-F238E27FC236}">
              <a16:creationId xmlns:a16="http://schemas.microsoft.com/office/drawing/2014/main" id="{F9D3E812-65AA-4FD9-AAF6-902ECE072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C89AEBC9-CA17-4255-8F56-24EDB312AD98}"/>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31</xdr:row>
      <xdr:rowOff>143246</xdr:rowOff>
    </xdr:from>
    <xdr:to>
      <xdr:col>18</xdr:col>
      <xdr:colOff>242455</xdr:colOff>
      <xdr:row>50</xdr:row>
      <xdr:rowOff>121228</xdr:rowOff>
    </xdr:to>
    <xdr:graphicFrame macro="">
      <xdr:nvGraphicFramePr>
        <xdr:cNvPr id="11" name="Chart 10">
          <a:extLst>
            <a:ext uri="{FF2B5EF4-FFF2-40B4-BE49-F238E27FC236}">
              <a16:creationId xmlns:a16="http://schemas.microsoft.com/office/drawing/2014/main" id="{A60B076B-A655-4E59-818F-27628CED81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31</xdr:row>
      <xdr:rowOff>155863</xdr:rowOff>
    </xdr:from>
    <xdr:to>
      <xdr:col>24</xdr:col>
      <xdr:colOff>1340180</xdr:colOff>
      <xdr:row>50</xdr:row>
      <xdr:rowOff>121227</xdr:rowOff>
    </xdr:to>
    <xdr:graphicFrame macro="">
      <xdr:nvGraphicFramePr>
        <xdr:cNvPr id="12" name="Chart 11">
          <a:extLst>
            <a:ext uri="{FF2B5EF4-FFF2-40B4-BE49-F238E27FC236}">
              <a16:creationId xmlns:a16="http://schemas.microsoft.com/office/drawing/2014/main" id="{732C4A0B-0519-4CBA-A32F-8ACF715BE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0</xdr:rowOff>
    </xdr:to>
    <xdr:graphicFrame macro="">
      <xdr:nvGraphicFramePr>
        <xdr:cNvPr id="2" name="Chart 1">
          <a:extLst>
            <a:ext uri="{FF2B5EF4-FFF2-40B4-BE49-F238E27FC236}">
              <a16:creationId xmlns:a16="http://schemas.microsoft.com/office/drawing/2014/main" id="{C159D9BC-6FC4-4F9A-8D95-BA4CE6B1F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738816</xdr:colOff>
      <xdr:row>13</xdr:row>
      <xdr:rowOff>152400</xdr:rowOff>
    </xdr:from>
    <xdr:to>
      <xdr:col>18</xdr:col>
      <xdr:colOff>281616</xdr:colOff>
      <xdr:row>28</xdr:row>
      <xdr:rowOff>152400</xdr:rowOff>
    </xdr:to>
    <xdr:graphicFrame macro="">
      <xdr:nvGraphicFramePr>
        <xdr:cNvPr id="3" name="Chart 2">
          <a:extLst>
            <a:ext uri="{FF2B5EF4-FFF2-40B4-BE49-F238E27FC236}">
              <a16:creationId xmlns:a16="http://schemas.microsoft.com/office/drawing/2014/main" id="{E1921ECE-64D3-4E4B-B6E3-1299A67DF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40820</xdr:rowOff>
    </xdr:from>
    <xdr:to>
      <xdr:col>24</xdr:col>
      <xdr:colOff>1266859</xdr:colOff>
      <xdr:row>13</xdr:row>
      <xdr:rowOff>-1</xdr:rowOff>
    </xdr:to>
    <xdr:graphicFrame macro="">
      <xdr:nvGraphicFramePr>
        <xdr:cNvPr id="4" name="Chart 3">
          <a:extLst>
            <a:ext uri="{FF2B5EF4-FFF2-40B4-BE49-F238E27FC236}">
              <a16:creationId xmlns:a16="http://schemas.microsoft.com/office/drawing/2014/main" id="{2B540257-45F5-4690-AC38-9F85C3406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415302</xdr:colOff>
      <xdr:row>14</xdr:row>
      <xdr:rowOff>0</xdr:rowOff>
    </xdr:from>
    <xdr:to>
      <xdr:col>24</xdr:col>
      <xdr:colOff>1305209</xdr:colOff>
      <xdr:row>28</xdr:row>
      <xdr:rowOff>204354</xdr:rowOff>
    </xdr:to>
    <xdr:graphicFrame macro="">
      <xdr:nvGraphicFramePr>
        <xdr:cNvPr id="5" name="Chart 4">
          <a:extLst>
            <a:ext uri="{FF2B5EF4-FFF2-40B4-BE49-F238E27FC236}">
              <a16:creationId xmlns:a16="http://schemas.microsoft.com/office/drawing/2014/main" id="{96ACD342-B88C-43DE-A335-4F6D39EE1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46</xdr:row>
      <xdr:rowOff>116155</xdr:rowOff>
    </xdr:from>
    <xdr:to>
      <xdr:col>18</xdr:col>
      <xdr:colOff>259154</xdr:colOff>
      <xdr:row>60</xdr:row>
      <xdr:rowOff>76200</xdr:rowOff>
    </xdr:to>
    <xdr:graphicFrame macro="">
      <xdr:nvGraphicFramePr>
        <xdr:cNvPr id="6" name="Chart 5">
          <a:extLst>
            <a:ext uri="{FF2B5EF4-FFF2-40B4-BE49-F238E27FC236}">
              <a16:creationId xmlns:a16="http://schemas.microsoft.com/office/drawing/2014/main" id="{5B7CA74B-3105-460C-9120-079A928C5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46</xdr:row>
      <xdr:rowOff>152400</xdr:rowOff>
    </xdr:from>
    <xdr:to>
      <xdr:col>24</xdr:col>
      <xdr:colOff>1338224</xdr:colOff>
      <xdr:row>60</xdr:row>
      <xdr:rowOff>76200</xdr:rowOff>
    </xdr:to>
    <xdr:graphicFrame macro="">
      <xdr:nvGraphicFramePr>
        <xdr:cNvPr id="7" name="Chart 6">
          <a:extLst>
            <a:ext uri="{FF2B5EF4-FFF2-40B4-BE49-F238E27FC236}">
              <a16:creationId xmlns:a16="http://schemas.microsoft.com/office/drawing/2014/main" id="{73D04424-0992-4EDC-BD43-8263ED957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61</xdr:row>
      <xdr:rowOff>114300</xdr:rowOff>
    </xdr:from>
    <xdr:to>
      <xdr:col>18</xdr:col>
      <xdr:colOff>249878</xdr:colOff>
      <xdr:row>75</xdr:row>
      <xdr:rowOff>1</xdr:rowOff>
    </xdr:to>
    <xdr:graphicFrame macro="">
      <xdr:nvGraphicFramePr>
        <xdr:cNvPr id="8" name="Chart 7">
          <a:extLst>
            <a:ext uri="{FF2B5EF4-FFF2-40B4-BE49-F238E27FC236}">
              <a16:creationId xmlns:a16="http://schemas.microsoft.com/office/drawing/2014/main" id="{E77BB1E2-6B9B-4A86-9E6B-4463E9B10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61</xdr:row>
      <xdr:rowOff>114300</xdr:rowOff>
    </xdr:from>
    <xdr:to>
      <xdr:col>24</xdr:col>
      <xdr:colOff>1310143</xdr:colOff>
      <xdr:row>75</xdr:row>
      <xdr:rowOff>0</xdr:rowOff>
    </xdr:to>
    <xdr:graphicFrame macro="">
      <xdr:nvGraphicFramePr>
        <xdr:cNvPr id="9" name="Chart 8">
          <a:extLst>
            <a:ext uri="{FF2B5EF4-FFF2-40B4-BE49-F238E27FC236}">
              <a16:creationId xmlns:a16="http://schemas.microsoft.com/office/drawing/2014/main" id="{391276B4-B68D-4FBB-8D9D-CC13832D7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55E19DC8-7D57-48E6-A47B-DA9FE19B0CCE}"/>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29</xdr:row>
      <xdr:rowOff>114300</xdr:rowOff>
    </xdr:from>
    <xdr:to>
      <xdr:col>18</xdr:col>
      <xdr:colOff>242455</xdr:colOff>
      <xdr:row>45</xdr:row>
      <xdr:rowOff>121228</xdr:rowOff>
    </xdr:to>
    <xdr:graphicFrame macro="">
      <xdr:nvGraphicFramePr>
        <xdr:cNvPr id="11" name="Chart 10">
          <a:extLst>
            <a:ext uri="{FF2B5EF4-FFF2-40B4-BE49-F238E27FC236}">
              <a16:creationId xmlns:a16="http://schemas.microsoft.com/office/drawing/2014/main" id="{EAC6C9B4-83EF-49B0-9876-6513143E4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29</xdr:row>
      <xdr:rowOff>190499</xdr:rowOff>
    </xdr:from>
    <xdr:to>
      <xdr:col>24</xdr:col>
      <xdr:colOff>1340180</xdr:colOff>
      <xdr:row>45</xdr:row>
      <xdr:rowOff>121226</xdr:rowOff>
    </xdr:to>
    <xdr:graphicFrame macro="">
      <xdr:nvGraphicFramePr>
        <xdr:cNvPr id="12" name="Chart 11">
          <a:extLst>
            <a:ext uri="{FF2B5EF4-FFF2-40B4-BE49-F238E27FC236}">
              <a16:creationId xmlns:a16="http://schemas.microsoft.com/office/drawing/2014/main" id="{70DE2642-FEB2-4812-91B7-72D48DE48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415636</xdr:colOff>
      <xdr:row>21</xdr:row>
      <xdr:rowOff>103909</xdr:rowOff>
    </xdr:from>
    <xdr:to>
      <xdr:col>10</xdr:col>
      <xdr:colOff>658091</xdr:colOff>
      <xdr:row>37</xdr:row>
      <xdr:rowOff>55418</xdr:rowOff>
    </xdr:to>
    <xdr:sp macro="" textlink="">
      <xdr:nvSpPr>
        <xdr:cNvPr id="13" name="TextBox 12">
          <a:extLst>
            <a:ext uri="{FF2B5EF4-FFF2-40B4-BE49-F238E27FC236}">
              <a16:creationId xmlns:a16="http://schemas.microsoft.com/office/drawing/2014/main" id="{4E467D31-2D4D-B711-A9A2-93296D6FF2E8}"/>
            </a:ext>
          </a:extLst>
        </xdr:cNvPr>
        <xdr:cNvSpPr txBox="1"/>
      </xdr:nvSpPr>
      <xdr:spPr>
        <a:xfrm>
          <a:off x="9725891" y="6033654"/>
          <a:ext cx="5839691" cy="37199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a:t>
          </a:r>
          <a:r>
            <a:rPr lang="en-US" sz="2000" baseline="0"/>
            <a:t> for the standard 2000-2009 historical reference period were limted to 2008 in Oklahoma, and because it was a partial inventory (east), carbon stocks are significantly lower than what is reflected in the complete state inventory starting in 2010. As such, data for the standard 2000-2009 historical reference period is not available for Oklahoma.  The historic reference period was adjusted to reflect the first three years of available data (2010, 2011, 2012) and data from 2013-2023 were applied to construct the linear trend to evaluate carbon stocks over the future long-term period.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18</xdr:col>
      <xdr:colOff>645177</xdr:colOff>
      <xdr:row>3</xdr:row>
      <xdr:rowOff>39832</xdr:rowOff>
    </xdr:from>
    <xdr:to>
      <xdr:col>25</xdr:col>
      <xdr:colOff>208758</xdr:colOff>
      <xdr:row>12</xdr:row>
      <xdr:rowOff>263236</xdr:rowOff>
    </xdr:to>
    <xdr:graphicFrame macro="">
      <xdr:nvGraphicFramePr>
        <xdr:cNvPr id="2" name="Chart 1">
          <a:extLst>
            <a:ext uri="{FF2B5EF4-FFF2-40B4-BE49-F238E27FC236}">
              <a16:creationId xmlns:a16="http://schemas.microsoft.com/office/drawing/2014/main" id="{5FECAB75-5FF7-4BC8-BBF3-9FC6AB675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663795</xdr:colOff>
      <xdr:row>12</xdr:row>
      <xdr:rowOff>296923</xdr:rowOff>
    </xdr:from>
    <xdr:to>
      <xdr:col>25</xdr:col>
      <xdr:colOff>227376</xdr:colOff>
      <xdr:row>25</xdr:row>
      <xdr:rowOff>197189</xdr:rowOff>
    </xdr:to>
    <xdr:graphicFrame macro="">
      <xdr:nvGraphicFramePr>
        <xdr:cNvPr id="3" name="Chart 2">
          <a:extLst>
            <a:ext uri="{FF2B5EF4-FFF2-40B4-BE49-F238E27FC236}">
              <a16:creationId xmlns:a16="http://schemas.microsoft.com/office/drawing/2014/main" id="{3CB210E4-0410-43BF-A421-33C223613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643185</xdr:colOff>
      <xdr:row>26</xdr:row>
      <xdr:rowOff>67974</xdr:rowOff>
    </xdr:from>
    <xdr:to>
      <xdr:col>25</xdr:col>
      <xdr:colOff>206766</xdr:colOff>
      <xdr:row>38</xdr:row>
      <xdr:rowOff>3031</xdr:rowOff>
    </xdr:to>
    <xdr:graphicFrame macro="">
      <xdr:nvGraphicFramePr>
        <xdr:cNvPr id="4" name="Chart 3">
          <a:extLst>
            <a:ext uri="{FF2B5EF4-FFF2-40B4-BE49-F238E27FC236}">
              <a16:creationId xmlns:a16="http://schemas.microsoft.com/office/drawing/2014/main" id="{5DD7BA89-EE87-422A-B622-4F3E8FF2C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668110</xdr:colOff>
      <xdr:row>38</xdr:row>
      <xdr:rowOff>87457</xdr:rowOff>
    </xdr:from>
    <xdr:to>
      <xdr:col>25</xdr:col>
      <xdr:colOff>231691</xdr:colOff>
      <xdr:row>51</xdr:row>
      <xdr:rowOff>123309</xdr:rowOff>
    </xdr:to>
    <xdr:graphicFrame macro="">
      <xdr:nvGraphicFramePr>
        <xdr:cNvPr id="5" name="Chart 4">
          <a:extLst>
            <a:ext uri="{FF2B5EF4-FFF2-40B4-BE49-F238E27FC236}">
              <a16:creationId xmlns:a16="http://schemas.microsoft.com/office/drawing/2014/main" id="{D3F9C319-2B1C-46F2-BE98-9BAD7B38D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637309</xdr:colOff>
      <xdr:row>51</xdr:row>
      <xdr:rowOff>238991</xdr:rowOff>
    </xdr:from>
    <xdr:to>
      <xdr:col>25</xdr:col>
      <xdr:colOff>200890</xdr:colOff>
      <xdr:row>61</xdr:row>
      <xdr:rowOff>169450</xdr:rowOff>
    </xdr:to>
    <xdr:graphicFrame macro="">
      <xdr:nvGraphicFramePr>
        <xdr:cNvPr id="6" name="Chart 5">
          <a:extLst>
            <a:ext uri="{FF2B5EF4-FFF2-40B4-BE49-F238E27FC236}">
              <a16:creationId xmlns:a16="http://schemas.microsoft.com/office/drawing/2014/main" id="{256A9308-F517-453E-B53A-829208631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666318</xdr:colOff>
      <xdr:row>0</xdr:row>
      <xdr:rowOff>254144</xdr:rowOff>
    </xdr:from>
    <xdr:to>
      <xdr:col>25</xdr:col>
      <xdr:colOff>120583</xdr:colOff>
      <xdr:row>2</xdr:row>
      <xdr:rowOff>197674</xdr:rowOff>
    </xdr:to>
    <xdr:sp macro="" textlink="">
      <xdr:nvSpPr>
        <xdr:cNvPr id="7" name="TextBox 6">
          <a:extLst>
            <a:ext uri="{FF2B5EF4-FFF2-40B4-BE49-F238E27FC236}">
              <a16:creationId xmlns:a16="http://schemas.microsoft.com/office/drawing/2014/main" id="{CA0147B5-C6BA-440A-8CB4-0DCC20DD5D1F}"/>
            </a:ext>
          </a:extLst>
        </xdr:cNvPr>
        <xdr:cNvSpPr txBox="1"/>
      </xdr:nvSpPr>
      <xdr:spPr>
        <a:xfrm>
          <a:off x="26020136" y="254144"/>
          <a:ext cx="9249429" cy="47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6</xdr:col>
      <xdr:colOff>471054</xdr:colOff>
      <xdr:row>14</xdr:row>
      <xdr:rowOff>193963</xdr:rowOff>
    </xdr:from>
    <xdr:to>
      <xdr:col>10</xdr:col>
      <xdr:colOff>713509</xdr:colOff>
      <xdr:row>24</xdr:row>
      <xdr:rowOff>90055</xdr:rowOff>
    </xdr:to>
    <xdr:sp macro="" textlink="">
      <xdr:nvSpPr>
        <xdr:cNvPr id="8" name="TextBox 7">
          <a:extLst>
            <a:ext uri="{FF2B5EF4-FFF2-40B4-BE49-F238E27FC236}">
              <a16:creationId xmlns:a16="http://schemas.microsoft.com/office/drawing/2014/main" id="{BC6C1FE8-B936-4404-B0CF-C3546FDC3946}"/>
            </a:ext>
          </a:extLst>
        </xdr:cNvPr>
        <xdr:cNvSpPr txBox="1"/>
      </xdr:nvSpPr>
      <xdr:spPr>
        <a:xfrm>
          <a:off x="9033163" y="4475018"/>
          <a:ext cx="5839691" cy="225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for the standard 2000-2009 historical reference period not available for Oregon.  Therefore the historic reference period was adjusted to reflect the first three years of available data (2010, 2017, 2018) and data from 2019-2022 were applied to construct the linear trend to evaluate carbon stocks over the future long-term period. </a:t>
          </a:r>
        </a:p>
      </xdr:txBody>
    </xdr:sp>
    <xdr:clientData/>
  </xdr:twoCellAnchor>
  <xdr:twoCellAnchor>
    <xdr:from>
      <xdr:col>11</xdr:col>
      <xdr:colOff>949977</xdr:colOff>
      <xdr:row>3</xdr:row>
      <xdr:rowOff>48924</xdr:rowOff>
    </xdr:from>
    <xdr:to>
      <xdr:col>18</xdr:col>
      <xdr:colOff>513559</xdr:colOff>
      <xdr:row>12</xdr:row>
      <xdr:rowOff>272328</xdr:rowOff>
    </xdr:to>
    <xdr:graphicFrame macro="">
      <xdr:nvGraphicFramePr>
        <xdr:cNvPr id="9" name="Chart 8">
          <a:extLst>
            <a:ext uri="{FF2B5EF4-FFF2-40B4-BE49-F238E27FC236}">
              <a16:creationId xmlns:a16="http://schemas.microsoft.com/office/drawing/2014/main" id="{B7986AC9-604B-47A5-8C96-564419138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968595</xdr:colOff>
      <xdr:row>12</xdr:row>
      <xdr:rowOff>306015</xdr:rowOff>
    </xdr:from>
    <xdr:to>
      <xdr:col>18</xdr:col>
      <xdr:colOff>532177</xdr:colOff>
      <xdr:row>25</xdr:row>
      <xdr:rowOff>206281</xdr:rowOff>
    </xdr:to>
    <xdr:graphicFrame macro="">
      <xdr:nvGraphicFramePr>
        <xdr:cNvPr id="10" name="Chart 9">
          <a:extLst>
            <a:ext uri="{FF2B5EF4-FFF2-40B4-BE49-F238E27FC236}">
              <a16:creationId xmlns:a16="http://schemas.microsoft.com/office/drawing/2014/main" id="{A280211F-F8D5-4E0E-805A-BA04D796D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947985</xdr:colOff>
      <xdr:row>26</xdr:row>
      <xdr:rowOff>77066</xdr:rowOff>
    </xdr:from>
    <xdr:to>
      <xdr:col>18</xdr:col>
      <xdr:colOff>511567</xdr:colOff>
      <xdr:row>38</xdr:row>
      <xdr:rowOff>12123</xdr:rowOff>
    </xdr:to>
    <xdr:graphicFrame macro="">
      <xdr:nvGraphicFramePr>
        <xdr:cNvPr id="11" name="Chart 10">
          <a:extLst>
            <a:ext uri="{FF2B5EF4-FFF2-40B4-BE49-F238E27FC236}">
              <a16:creationId xmlns:a16="http://schemas.microsoft.com/office/drawing/2014/main" id="{A763E188-2D5F-4CF0-A9F2-CA19C756D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972910</xdr:colOff>
      <xdr:row>38</xdr:row>
      <xdr:rowOff>96549</xdr:rowOff>
    </xdr:from>
    <xdr:to>
      <xdr:col>18</xdr:col>
      <xdr:colOff>536492</xdr:colOff>
      <xdr:row>51</xdr:row>
      <xdr:rowOff>132401</xdr:rowOff>
    </xdr:to>
    <xdr:graphicFrame macro="">
      <xdr:nvGraphicFramePr>
        <xdr:cNvPr id="12" name="Chart 11">
          <a:extLst>
            <a:ext uri="{FF2B5EF4-FFF2-40B4-BE49-F238E27FC236}">
              <a16:creationId xmlns:a16="http://schemas.microsoft.com/office/drawing/2014/main" id="{29C6E1B1-EAED-4AC0-81C5-267A8FF52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942109</xdr:colOff>
      <xdr:row>51</xdr:row>
      <xdr:rowOff>248083</xdr:rowOff>
    </xdr:from>
    <xdr:to>
      <xdr:col>18</xdr:col>
      <xdr:colOff>505691</xdr:colOff>
      <xdr:row>61</xdr:row>
      <xdr:rowOff>178542</xdr:rowOff>
    </xdr:to>
    <xdr:graphicFrame macro="">
      <xdr:nvGraphicFramePr>
        <xdr:cNvPr id="13" name="Chart 12">
          <a:extLst>
            <a:ext uri="{FF2B5EF4-FFF2-40B4-BE49-F238E27FC236}">
              <a16:creationId xmlns:a16="http://schemas.microsoft.com/office/drawing/2014/main" id="{660037DB-CBC2-4053-9D8A-0E1BA23A7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44133ACA-937B-4EB1-AB9D-B19242918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0</xdr:rowOff>
    </xdr:to>
    <xdr:graphicFrame macro="">
      <xdr:nvGraphicFramePr>
        <xdr:cNvPr id="3" name="Chart 2">
          <a:extLst>
            <a:ext uri="{FF2B5EF4-FFF2-40B4-BE49-F238E27FC236}">
              <a16:creationId xmlns:a16="http://schemas.microsoft.com/office/drawing/2014/main" id="{613A0E60-4A43-4124-95D7-51E1DD173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D2D6F97D-CA7A-49D7-8064-91BE8DF4A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51954</xdr:rowOff>
    </xdr:to>
    <xdr:graphicFrame macro="">
      <xdr:nvGraphicFramePr>
        <xdr:cNvPr id="5" name="Chart 4">
          <a:extLst>
            <a:ext uri="{FF2B5EF4-FFF2-40B4-BE49-F238E27FC236}">
              <a16:creationId xmlns:a16="http://schemas.microsoft.com/office/drawing/2014/main" id="{A5DF27FB-6CBB-4EA7-8FE9-48FDB39D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50</xdr:row>
      <xdr:rowOff>230455</xdr:rowOff>
    </xdr:from>
    <xdr:to>
      <xdr:col>18</xdr:col>
      <xdr:colOff>259154</xdr:colOff>
      <xdr:row>62</xdr:row>
      <xdr:rowOff>294408</xdr:rowOff>
    </xdr:to>
    <xdr:graphicFrame macro="">
      <xdr:nvGraphicFramePr>
        <xdr:cNvPr id="6" name="Chart 5">
          <a:extLst>
            <a:ext uri="{FF2B5EF4-FFF2-40B4-BE49-F238E27FC236}">
              <a16:creationId xmlns:a16="http://schemas.microsoft.com/office/drawing/2014/main" id="{8237AE32-5B84-408A-87B7-5FBEF89A5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51</xdr:row>
      <xdr:rowOff>15090</xdr:rowOff>
    </xdr:from>
    <xdr:to>
      <xdr:col>24</xdr:col>
      <xdr:colOff>1338224</xdr:colOff>
      <xdr:row>62</xdr:row>
      <xdr:rowOff>329044</xdr:rowOff>
    </xdr:to>
    <xdr:graphicFrame macro="">
      <xdr:nvGraphicFramePr>
        <xdr:cNvPr id="7" name="Chart 6">
          <a:extLst>
            <a:ext uri="{FF2B5EF4-FFF2-40B4-BE49-F238E27FC236}">
              <a16:creationId xmlns:a16="http://schemas.microsoft.com/office/drawing/2014/main" id="{D964ACF1-0EF9-40A2-9303-3F4BC5150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62</xdr:row>
      <xdr:rowOff>432147</xdr:rowOff>
    </xdr:from>
    <xdr:to>
      <xdr:col>18</xdr:col>
      <xdr:colOff>249878</xdr:colOff>
      <xdr:row>79</xdr:row>
      <xdr:rowOff>190501</xdr:rowOff>
    </xdr:to>
    <xdr:graphicFrame macro="">
      <xdr:nvGraphicFramePr>
        <xdr:cNvPr id="8" name="Chart 7">
          <a:extLst>
            <a:ext uri="{FF2B5EF4-FFF2-40B4-BE49-F238E27FC236}">
              <a16:creationId xmlns:a16="http://schemas.microsoft.com/office/drawing/2014/main" id="{B8EAE454-C23E-42D2-9DD5-10B77BED7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62</xdr:row>
      <xdr:rowOff>453916</xdr:rowOff>
    </xdr:from>
    <xdr:to>
      <xdr:col>24</xdr:col>
      <xdr:colOff>1310143</xdr:colOff>
      <xdr:row>79</xdr:row>
      <xdr:rowOff>190500</xdr:rowOff>
    </xdr:to>
    <xdr:graphicFrame macro="">
      <xdr:nvGraphicFramePr>
        <xdr:cNvPr id="9" name="Chart 8">
          <a:extLst>
            <a:ext uri="{FF2B5EF4-FFF2-40B4-BE49-F238E27FC236}">
              <a16:creationId xmlns:a16="http://schemas.microsoft.com/office/drawing/2014/main" id="{4E753CEA-BEE9-46B6-B16C-C5BE4438E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A33C8927-0BB4-446D-9A6E-D6EC26907E07}"/>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31</xdr:row>
      <xdr:rowOff>143246</xdr:rowOff>
    </xdr:from>
    <xdr:to>
      <xdr:col>18</xdr:col>
      <xdr:colOff>242455</xdr:colOff>
      <xdr:row>50</xdr:row>
      <xdr:rowOff>121228</xdr:rowOff>
    </xdr:to>
    <xdr:graphicFrame macro="">
      <xdr:nvGraphicFramePr>
        <xdr:cNvPr id="11" name="Chart 10">
          <a:extLst>
            <a:ext uri="{FF2B5EF4-FFF2-40B4-BE49-F238E27FC236}">
              <a16:creationId xmlns:a16="http://schemas.microsoft.com/office/drawing/2014/main" id="{B8487D75-3528-488E-A16E-7C741BAE4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31</xdr:row>
      <xdr:rowOff>155863</xdr:rowOff>
    </xdr:from>
    <xdr:to>
      <xdr:col>24</xdr:col>
      <xdr:colOff>1340180</xdr:colOff>
      <xdr:row>50</xdr:row>
      <xdr:rowOff>121227</xdr:rowOff>
    </xdr:to>
    <xdr:graphicFrame macro="">
      <xdr:nvGraphicFramePr>
        <xdr:cNvPr id="12" name="Chart 11">
          <a:extLst>
            <a:ext uri="{FF2B5EF4-FFF2-40B4-BE49-F238E27FC236}">
              <a16:creationId xmlns:a16="http://schemas.microsoft.com/office/drawing/2014/main" id="{CE3E26C5-5562-4FF1-940E-513997A2B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6EEA12D5-2F81-4E52-8AD7-D9EDEAC4D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199254</xdr:rowOff>
    </xdr:to>
    <xdr:graphicFrame macro="">
      <xdr:nvGraphicFramePr>
        <xdr:cNvPr id="3" name="Chart 2">
          <a:extLst>
            <a:ext uri="{FF2B5EF4-FFF2-40B4-BE49-F238E27FC236}">
              <a16:creationId xmlns:a16="http://schemas.microsoft.com/office/drawing/2014/main" id="{B8F42593-59C7-44F3-A793-29BE1F1A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92A6979F-A79C-417D-A9CF-73F3884D0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212242</xdr:rowOff>
    </xdr:to>
    <xdr:graphicFrame macro="">
      <xdr:nvGraphicFramePr>
        <xdr:cNvPr id="5" name="Chart 4">
          <a:extLst>
            <a:ext uri="{FF2B5EF4-FFF2-40B4-BE49-F238E27FC236}">
              <a16:creationId xmlns:a16="http://schemas.microsoft.com/office/drawing/2014/main" id="{F3E35378-622E-4243-8857-35B5B5894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727610</xdr:colOff>
      <xdr:row>32</xdr:row>
      <xdr:rowOff>142932</xdr:rowOff>
    </xdr:from>
    <xdr:to>
      <xdr:col>18</xdr:col>
      <xdr:colOff>225136</xdr:colOff>
      <xdr:row>51</xdr:row>
      <xdr:rowOff>181842</xdr:rowOff>
    </xdr:to>
    <xdr:graphicFrame macro="">
      <xdr:nvGraphicFramePr>
        <xdr:cNvPr id="8" name="Chart 7">
          <a:extLst>
            <a:ext uri="{FF2B5EF4-FFF2-40B4-BE49-F238E27FC236}">
              <a16:creationId xmlns:a16="http://schemas.microsoft.com/office/drawing/2014/main" id="{2ED73840-8DE5-44CD-ABD9-90ACD9A27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399454</xdr:colOff>
      <xdr:row>32</xdr:row>
      <xdr:rowOff>131798</xdr:rowOff>
    </xdr:from>
    <xdr:to>
      <xdr:col>24</xdr:col>
      <xdr:colOff>1289361</xdr:colOff>
      <xdr:row>51</xdr:row>
      <xdr:rowOff>154627</xdr:rowOff>
    </xdr:to>
    <xdr:graphicFrame macro="">
      <xdr:nvGraphicFramePr>
        <xdr:cNvPr id="9" name="Chart 8">
          <a:extLst>
            <a:ext uri="{FF2B5EF4-FFF2-40B4-BE49-F238E27FC236}">
              <a16:creationId xmlns:a16="http://schemas.microsoft.com/office/drawing/2014/main" id="{F0FF2A88-7A3C-4DD6-8628-9EAC003F7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C1416390-C975-4CC8-9F19-935FBED8C200}"/>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14</xdr:row>
      <xdr:rowOff>200890</xdr:rowOff>
    </xdr:to>
    <xdr:graphicFrame macro="">
      <xdr:nvGraphicFramePr>
        <xdr:cNvPr id="2" name="Chart 1">
          <a:extLst>
            <a:ext uri="{FF2B5EF4-FFF2-40B4-BE49-F238E27FC236}">
              <a16:creationId xmlns:a16="http://schemas.microsoft.com/office/drawing/2014/main" id="{42C8C597-4C38-4CBB-BA64-7F003ABA1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15</xdr:row>
      <xdr:rowOff>84953</xdr:rowOff>
    </xdr:from>
    <xdr:to>
      <xdr:col>18</xdr:col>
      <xdr:colOff>243516</xdr:colOff>
      <xdr:row>34</xdr:row>
      <xdr:rowOff>0</xdr:rowOff>
    </xdr:to>
    <xdr:graphicFrame macro="">
      <xdr:nvGraphicFramePr>
        <xdr:cNvPr id="3" name="Chart 2">
          <a:extLst>
            <a:ext uri="{FF2B5EF4-FFF2-40B4-BE49-F238E27FC236}">
              <a16:creationId xmlns:a16="http://schemas.microsoft.com/office/drawing/2014/main" id="{F2400542-07D7-4041-91CE-B71EA53AD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15</xdr:row>
      <xdr:rowOff>1483</xdr:rowOff>
    </xdr:to>
    <xdr:graphicFrame macro="">
      <xdr:nvGraphicFramePr>
        <xdr:cNvPr id="4" name="Chart 3">
          <a:extLst>
            <a:ext uri="{FF2B5EF4-FFF2-40B4-BE49-F238E27FC236}">
              <a16:creationId xmlns:a16="http://schemas.microsoft.com/office/drawing/2014/main" id="{27B855E5-D506-4406-9FDB-42C39174F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15</xdr:row>
      <xdr:rowOff>97941</xdr:rowOff>
    </xdr:from>
    <xdr:to>
      <xdr:col>24</xdr:col>
      <xdr:colOff>1267109</xdr:colOff>
      <xdr:row>34</xdr:row>
      <xdr:rowOff>51954</xdr:rowOff>
    </xdr:to>
    <xdr:graphicFrame macro="">
      <xdr:nvGraphicFramePr>
        <xdr:cNvPr id="5" name="Chart 4">
          <a:extLst>
            <a:ext uri="{FF2B5EF4-FFF2-40B4-BE49-F238E27FC236}">
              <a16:creationId xmlns:a16="http://schemas.microsoft.com/office/drawing/2014/main" id="{E0790826-904A-4D6A-B1D4-5971E1753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53</xdr:row>
      <xdr:rowOff>230455</xdr:rowOff>
    </xdr:from>
    <xdr:to>
      <xdr:col>18</xdr:col>
      <xdr:colOff>259154</xdr:colOff>
      <xdr:row>65</xdr:row>
      <xdr:rowOff>294408</xdr:rowOff>
    </xdr:to>
    <xdr:graphicFrame macro="">
      <xdr:nvGraphicFramePr>
        <xdr:cNvPr id="6" name="Chart 5">
          <a:extLst>
            <a:ext uri="{FF2B5EF4-FFF2-40B4-BE49-F238E27FC236}">
              <a16:creationId xmlns:a16="http://schemas.microsoft.com/office/drawing/2014/main" id="{BE50058F-9355-46B5-8C0C-B46126896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54</xdr:row>
      <xdr:rowOff>15090</xdr:rowOff>
    </xdr:from>
    <xdr:to>
      <xdr:col>24</xdr:col>
      <xdr:colOff>1338224</xdr:colOff>
      <xdr:row>65</xdr:row>
      <xdr:rowOff>329044</xdr:rowOff>
    </xdr:to>
    <xdr:graphicFrame macro="">
      <xdr:nvGraphicFramePr>
        <xdr:cNvPr id="7" name="Chart 6">
          <a:extLst>
            <a:ext uri="{FF2B5EF4-FFF2-40B4-BE49-F238E27FC236}">
              <a16:creationId xmlns:a16="http://schemas.microsoft.com/office/drawing/2014/main" id="{AF5733DD-FC53-4B63-A76B-212E7AB39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65</xdr:row>
      <xdr:rowOff>432147</xdr:rowOff>
    </xdr:from>
    <xdr:to>
      <xdr:col>18</xdr:col>
      <xdr:colOff>249878</xdr:colOff>
      <xdr:row>84</xdr:row>
      <xdr:rowOff>190501</xdr:rowOff>
    </xdr:to>
    <xdr:graphicFrame macro="">
      <xdr:nvGraphicFramePr>
        <xdr:cNvPr id="8" name="Chart 7">
          <a:extLst>
            <a:ext uri="{FF2B5EF4-FFF2-40B4-BE49-F238E27FC236}">
              <a16:creationId xmlns:a16="http://schemas.microsoft.com/office/drawing/2014/main" id="{00D2F39C-9E0C-438E-B39B-2C58CEF7E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65</xdr:row>
      <xdr:rowOff>453916</xdr:rowOff>
    </xdr:from>
    <xdr:to>
      <xdr:col>24</xdr:col>
      <xdr:colOff>1310143</xdr:colOff>
      <xdr:row>84</xdr:row>
      <xdr:rowOff>190500</xdr:rowOff>
    </xdr:to>
    <xdr:graphicFrame macro="">
      <xdr:nvGraphicFramePr>
        <xdr:cNvPr id="9" name="Chart 8">
          <a:extLst>
            <a:ext uri="{FF2B5EF4-FFF2-40B4-BE49-F238E27FC236}">
              <a16:creationId xmlns:a16="http://schemas.microsoft.com/office/drawing/2014/main" id="{40239960-C3EF-4F0E-BE99-BFD7C5053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D8C1CEC2-3815-426A-ACDA-73602C76E5D4}"/>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34</xdr:row>
      <xdr:rowOff>143246</xdr:rowOff>
    </xdr:from>
    <xdr:to>
      <xdr:col>18</xdr:col>
      <xdr:colOff>242455</xdr:colOff>
      <xdr:row>53</xdr:row>
      <xdr:rowOff>121228</xdr:rowOff>
    </xdr:to>
    <xdr:graphicFrame macro="">
      <xdr:nvGraphicFramePr>
        <xdr:cNvPr id="11" name="Chart 10">
          <a:extLst>
            <a:ext uri="{FF2B5EF4-FFF2-40B4-BE49-F238E27FC236}">
              <a16:creationId xmlns:a16="http://schemas.microsoft.com/office/drawing/2014/main" id="{3E08933D-D04C-4EA5-B867-B7C03E811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34</xdr:row>
      <xdr:rowOff>155863</xdr:rowOff>
    </xdr:from>
    <xdr:to>
      <xdr:col>24</xdr:col>
      <xdr:colOff>1340180</xdr:colOff>
      <xdr:row>53</xdr:row>
      <xdr:rowOff>121227</xdr:rowOff>
    </xdr:to>
    <xdr:graphicFrame macro="">
      <xdr:nvGraphicFramePr>
        <xdr:cNvPr id="12" name="Chart 11">
          <a:extLst>
            <a:ext uri="{FF2B5EF4-FFF2-40B4-BE49-F238E27FC236}">
              <a16:creationId xmlns:a16="http://schemas.microsoft.com/office/drawing/2014/main" id="{2F091057-98A1-4D62-AC1E-3DD10CD66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7F59D830-3DE5-49F7-BB6C-E3DE23B09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810EFBF8-D6C4-4BEB-9B01-D85D9057A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E63AF827-36D5-43A4-B725-BAC1AD354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B9C99174-DCF5-4ABE-A2D3-AA2B109BD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E0ACDADA-002E-4A2B-A31A-3266B49ED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AD554799-1DB2-4181-89DF-0EB56F6B1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727364</xdr:colOff>
      <xdr:row>63</xdr:row>
      <xdr:rowOff>484101</xdr:rowOff>
    </xdr:from>
    <xdr:to>
      <xdr:col>18</xdr:col>
      <xdr:colOff>267196</xdr:colOff>
      <xdr:row>82</xdr:row>
      <xdr:rowOff>0</xdr:rowOff>
    </xdr:to>
    <xdr:graphicFrame macro="">
      <xdr:nvGraphicFramePr>
        <xdr:cNvPr id="8" name="Chart 7">
          <a:extLst>
            <a:ext uri="{FF2B5EF4-FFF2-40B4-BE49-F238E27FC236}">
              <a16:creationId xmlns:a16="http://schemas.microsoft.com/office/drawing/2014/main" id="{98AB3C2D-919D-438A-B76C-507D1E06B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8A1E4D5B-1043-45A0-B761-06132882C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87BF64B8-0EFD-4812-920C-FD414242E5C7}"/>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35689EF5-900F-46CF-991C-956825E31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D533D4D1-84AC-4010-AB98-1D5E91482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936123</xdr:colOff>
      <xdr:row>2</xdr:row>
      <xdr:rowOff>173616</xdr:rowOff>
    </xdr:from>
    <xdr:to>
      <xdr:col>25</xdr:col>
      <xdr:colOff>499704</xdr:colOff>
      <xdr:row>12</xdr:row>
      <xdr:rowOff>299173</xdr:rowOff>
    </xdr:to>
    <xdr:graphicFrame macro="">
      <xdr:nvGraphicFramePr>
        <xdr:cNvPr id="4" name="Chart 3">
          <a:extLst>
            <a:ext uri="{FF2B5EF4-FFF2-40B4-BE49-F238E27FC236}">
              <a16:creationId xmlns:a16="http://schemas.microsoft.com/office/drawing/2014/main" id="{75E6091D-9F5E-4B01-8092-DDBC5446A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954741</xdr:colOff>
      <xdr:row>13</xdr:row>
      <xdr:rowOff>112053</xdr:rowOff>
    </xdr:from>
    <xdr:to>
      <xdr:col>25</xdr:col>
      <xdr:colOff>518322</xdr:colOff>
      <xdr:row>26</xdr:row>
      <xdr:rowOff>81592</xdr:rowOff>
    </xdr:to>
    <xdr:graphicFrame macro="">
      <xdr:nvGraphicFramePr>
        <xdr:cNvPr id="5" name="Chart 4">
          <a:extLst>
            <a:ext uri="{FF2B5EF4-FFF2-40B4-BE49-F238E27FC236}">
              <a16:creationId xmlns:a16="http://schemas.microsoft.com/office/drawing/2014/main" id="{459682F0-791B-474A-B592-7BE94C016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934131</xdr:colOff>
      <xdr:row>26</xdr:row>
      <xdr:rowOff>187904</xdr:rowOff>
    </xdr:from>
    <xdr:to>
      <xdr:col>25</xdr:col>
      <xdr:colOff>497712</xdr:colOff>
      <xdr:row>38</xdr:row>
      <xdr:rowOff>122960</xdr:rowOff>
    </xdr:to>
    <xdr:graphicFrame macro="">
      <xdr:nvGraphicFramePr>
        <xdr:cNvPr id="7" name="Chart 6">
          <a:extLst>
            <a:ext uri="{FF2B5EF4-FFF2-40B4-BE49-F238E27FC236}">
              <a16:creationId xmlns:a16="http://schemas.microsoft.com/office/drawing/2014/main" id="{82E464F6-4BA2-4078-970E-38F9FFC72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959056</xdr:colOff>
      <xdr:row>38</xdr:row>
      <xdr:rowOff>207386</xdr:rowOff>
    </xdr:from>
    <xdr:to>
      <xdr:col>25</xdr:col>
      <xdr:colOff>522637</xdr:colOff>
      <xdr:row>52</xdr:row>
      <xdr:rowOff>7711</xdr:rowOff>
    </xdr:to>
    <xdr:graphicFrame macro="">
      <xdr:nvGraphicFramePr>
        <xdr:cNvPr id="9" name="Chart 8">
          <a:extLst>
            <a:ext uri="{FF2B5EF4-FFF2-40B4-BE49-F238E27FC236}">
              <a16:creationId xmlns:a16="http://schemas.microsoft.com/office/drawing/2014/main" id="{1CDD86B4-3529-4E2E-87DE-AC975FA31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928255</xdr:colOff>
      <xdr:row>52</xdr:row>
      <xdr:rowOff>123393</xdr:rowOff>
    </xdr:from>
    <xdr:to>
      <xdr:col>25</xdr:col>
      <xdr:colOff>491836</xdr:colOff>
      <xdr:row>62</xdr:row>
      <xdr:rowOff>53852</xdr:rowOff>
    </xdr:to>
    <xdr:graphicFrame macro="">
      <xdr:nvGraphicFramePr>
        <xdr:cNvPr id="11" name="Chart 10">
          <a:extLst>
            <a:ext uri="{FF2B5EF4-FFF2-40B4-BE49-F238E27FC236}">
              <a16:creationId xmlns:a16="http://schemas.microsoft.com/office/drawing/2014/main" id="{63ADAFA7-5723-4002-8779-822720716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957264</xdr:colOff>
      <xdr:row>0</xdr:row>
      <xdr:rowOff>138546</xdr:rowOff>
    </xdr:from>
    <xdr:to>
      <xdr:col>25</xdr:col>
      <xdr:colOff>411529</xdr:colOff>
      <xdr:row>2</xdr:row>
      <xdr:rowOff>82076</xdr:rowOff>
    </xdr:to>
    <xdr:sp macro="" textlink="">
      <xdr:nvSpPr>
        <xdr:cNvPr id="12" name="TextBox 11">
          <a:extLst>
            <a:ext uri="{FF2B5EF4-FFF2-40B4-BE49-F238E27FC236}">
              <a16:creationId xmlns:a16="http://schemas.microsoft.com/office/drawing/2014/main" id="{40587C28-FEA4-4FAD-AD7C-2A556548D6D9}"/>
            </a:ext>
          </a:extLst>
        </xdr:cNvPr>
        <xdr:cNvSpPr txBox="1"/>
      </xdr:nvSpPr>
      <xdr:spPr>
        <a:xfrm>
          <a:off x="26311082" y="138546"/>
          <a:ext cx="9249429" cy="47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Forecasting does not reflect any assumptions about impact of policies, market dynamics, or disturbances on forest carbon stocks. </a:t>
          </a:r>
          <a:endParaRPr lang="en-US" sz="1100"/>
        </a:p>
      </xdr:txBody>
    </xdr:sp>
    <xdr:clientData/>
  </xdr:twoCellAnchor>
  <xdr:twoCellAnchor>
    <xdr:from>
      <xdr:col>6</xdr:col>
      <xdr:colOff>609600</xdr:colOff>
      <xdr:row>14</xdr:row>
      <xdr:rowOff>0</xdr:rowOff>
    </xdr:from>
    <xdr:to>
      <xdr:col>10</xdr:col>
      <xdr:colOff>852055</xdr:colOff>
      <xdr:row>24</xdr:row>
      <xdr:rowOff>87086</xdr:rowOff>
    </xdr:to>
    <xdr:sp macro="" textlink="">
      <xdr:nvSpPr>
        <xdr:cNvPr id="2" name="TextBox 1">
          <a:extLst>
            <a:ext uri="{FF2B5EF4-FFF2-40B4-BE49-F238E27FC236}">
              <a16:creationId xmlns:a16="http://schemas.microsoft.com/office/drawing/2014/main" id="{63579825-795E-4708-A2ED-79CD28277438}"/>
            </a:ext>
          </a:extLst>
        </xdr:cNvPr>
        <xdr:cNvSpPr txBox="1"/>
      </xdr:nvSpPr>
      <xdr:spPr>
        <a:xfrm>
          <a:off x="9514114" y="4267200"/>
          <a:ext cx="5815941" cy="23730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a:t>
          </a:r>
          <a:r>
            <a:rPr lang="en-US" sz="2000" baseline="0"/>
            <a:t> for the standard 2000-2009 historical reference period is not available for California.  Therefore the historic reference period was adjusted to reflect the first three years of available data (2010, 2016, 2017) and data from 2018-2021 were applied to construct the linear trend to evaluate carbon stocks over the future long-term period. </a:t>
          </a:r>
          <a:endParaRPr lang="en-US" sz="2000"/>
        </a:p>
      </xdr:txBody>
    </xdr:sp>
    <xdr:clientData/>
  </xdr:twoCellAnchor>
  <xdr:twoCellAnchor>
    <xdr:from>
      <xdr:col>11</xdr:col>
      <xdr:colOff>1219200</xdr:colOff>
      <xdr:row>13</xdr:row>
      <xdr:rowOff>133350</xdr:rowOff>
    </xdr:from>
    <xdr:to>
      <xdr:col>18</xdr:col>
      <xdr:colOff>782781</xdr:colOff>
      <xdr:row>26</xdr:row>
      <xdr:rowOff>102889</xdr:rowOff>
    </xdr:to>
    <xdr:graphicFrame macro="">
      <xdr:nvGraphicFramePr>
        <xdr:cNvPr id="15" name="Chart 14">
          <a:extLst>
            <a:ext uri="{FF2B5EF4-FFF2-40B4-BE49-F238E27FC236}">
              <a16:creationId xmlns:a16="http://schemas.microsoft.com/office/drawing/2014/main" id="{32E1A3F6-C4B4-4206-B7AC-06E07E257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1230086</xdr:colOff>
      <xdr:row>26</xdr:row>
      <xdr:rowOff>206828</xdr:rowOff>
    </xdr:from>
    <xdr:to>
      <xdr:col>18</xdr:col>
      <xdr:colOff>793667</xdr:colOff>
      <xdr:row>38</xdr:row>
      <xdr:rowOff>141884</xdr:rowOff>
    </xdr:to>
    <xdr:graphicFrame macro="">
      <xdr:nvGraphicFramePr>
        <xdr:cNvPr id="16" name="Chart 15">
          <a:extLst>
            <a:ext uri="{FF2B5EF4-FFF2-40B4-BE49-F238E27FC236}">
              <a16:creationId xmlns:a16="http://schemas.microsoft.com/office/drawing/2014/main" id="{39CA7D5B-01F6-43BA-87B0-FA48CDB7D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1219200</xdr:colOff>
      <xdr:row>39</xdr:row>
      <xdr:rowOff>10886</xdr:rowOff>
    </xdr:from>
    <xdr:to>
      <xdr:col>18</xdr:col>
      <xdr:colOff>782781</xdr:colOff>
      <xdr:row>52</xdr:row>
      <xdr:rowOff>39811</xdr:rowOff>
    </xdr:to>
    <xdr:graphicFrame macro="">
      <xdr:nvGraphicFramePr>
        <xdr:cNvPr id="17" name="Chart 16">
          <a:extLst>
            <a:ext uri="{FF2B5EF4-FFF2-40B4-BE49-F238E27FC236}">
              <a16:creationId xmlns:a16="http://schemas.microsoft.com/office/drawing/2014/main" id="{E0F03728-DD8E-4D2D-92A3-362F2A2FD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1230086</xdr:colOff>
      <xdr:row>2</xdr:row>
      <xdr:rowOff>195942</xdr:rowOff>
    </xdr:from>
    <xdr:to>
      <xdr:col>18</xdr:col>
      <xdr:colOff>793667</xdr:colOff>
      <xdr:row>13</xdr:row>
      <xdr:rowOff>5813</xdr:rowOff>
    </xdr:to>
    <xdr:graphicFrame macro="">
      <xdr:nvGraphicFramePr>
        <xdr:cNvPr id="18" name="Chart 17">
          <a:extLst>
            <a:ext uri="{FF2B5EF4-FFF2-40B4-BE49-F238E27FC236}">
              <a16:creationId xmlns:a16="http://schemas.microsoft.com/office/drawing/2014/main" id="{DB0D251B-8680-4B8F-AB4B-AC78B4EE8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1230086</xdr:colOff>
      <xdr:row>52</xdr:row>
      <xdr:rowOff>141515</xdr:rowOff>
    </xdr:from>
    <xdr:to>
      <xdr:col>18</xdr:col>
      <xdr:colOff>793667</xdr:colOff>
      <xdr:row>62</xdr:row>
      <xdr:rowOff>71974</xdr:rowOff>
    </xdr:to>
    <xdr:graphicFrame macro="">
      <xdr:nvGraphicFramePr>
        <xdr:cNvPr id="19" name="Chart 18">
          <a:extLst>
            <a:ext uri="{FF2B5EF4-FFF2-40B4-BE49-F238E27FC236}">
              <a16:creationId xmlns:a16="http://schemas.microsoft.com/office/drawing/2014/main" id="{72F5D0D3-4821-43D8-8841-35FB727AE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15</xdr:row>
      <xdr:rowOff>200890</xdr:rowOff>
    </xdr:to>
    <xdr:graphicFrame macro="">
      <xdr:nvGraphicFramePr>
        <xdr:cNvPr id="2" name="Chart 1">
          <a:extLst>
            <a:ext uri="{FF2B5EF4-FFF2-40B4-BE49-F238E27FC236}">
              <a16:creationId xmlns:a16="http://schemas.microsoft.com/office/drawing/2014/main" id="{C7FDAA0A-493E-4812-9F0F-B3178339E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16</xdr:row>
      <xdr:rowOff>84953</xdr:rowOff>
    </xdr:from>
    <xdr:to>
      <xdr:col>18</xdr:col>
      <xdr:colOff>243516</xdr:colOff>
      <xdr:row>34</xdr:row>
      <xdr:rowOff>0</xdr:rowOff>
    </xdr:to>
    <xdr:graphicFrame macro="">
      <xdr:nvGraphicFramePr>
        <xdr:cNvPr id="3" name="Chart 2">
          <a:extLst>
            <a:ext uri="{FF2B5EF4-FFF2-40B4-BE49-F238E27FC236}">
              <a16:creationId xmlns:a16="http://schemas.microsoft.com/office/drawing/2014/main" id="{4DE1AB27-D71F-4090-B6D9-F65A9A678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16</xdr:row>
      <xdr:rowOff>1483</xdr:rowOff>
    </xdr:to>
    <xdr:graphicFrame macro="">
      <xdr:nvGraphicFramePr>
        <xdr:cNvPr id="4" name="Chart 3">
          <a:extLst>
            <a:ext uri="{FF2B5EF4-FFF2-40B4-BE49-F238E27FC236}">
              <a16:creationId xmlns:a16="http://schemas.microsoft.com/office/drawing/2014/main" id="{53D237FD-BEA9-4B29-958B-125F96376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16</xdr:row>
      <xdr:rowOff>97941</xdr:rowOff>
    </xdr:from>
    <xdr:to>
      <xdr:col>24</xdr:col>
      <xdr:colOff>1267109</xdr:colOff>
      <xdr:row>34</xdr:row>
      <xdr:rowOff>51954</xdr:rowOff>
    </xdr:to>
    <xdr:graphicFrame macro="">
      <xdr:nvGraphicFramePr>
        <xdr:cNvPr id="5" name="Chart 4">
          <a:extLst>
            <a:ext uri="{FF2B5EF4-FFF2-40B4-BE49-F238E27FC236}">
              <a16:creationId xmlns:a16="http://schemas.microsoft.com/office/drawing/2014/main" id="{530A8EBB-A3A2-4940-B512-874CED0AC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53</xdr:row>
      <xdr:rowOff>230455</xdr:rowOff>
    </xdr:from>
    <xdr:to>
      <xdr:col>18</xdr:col>
      <xdr:colOff>259154</xdr:colOff>
      <xdr:row>66</xdr:row>
      <xdr:rowOff>294408</xdr:rowOff>
    </xdr:to>
    <xdr:graphicFrame macro="">
      <xdr:nvGraphicFramePr>
        <xdr:cNvPr id="6" name="Chart 5">
          <a:extLst>
            <a:ext uri="{FF2B5EF4-FFF2-40B4-BE49-F238E27FC236}">
              <a16:creationId xmlns:a16="http://schemas.microsoft.com/office/drawing/2014/main" id="{D7A09D92-DFFF-43E9-B371-3C80B302A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54</xdr:row>
      <xdr:rowOff>15090</xdr:rowOff>
    </xdr:from>
    <xdr:to>
      <xdr:col>24</xdr:col>
      <xdr:colOff>1338224</xdr:colOff>
      <xdr:row>66</xdr:row>
      <xdr:rowOff>329044</xdr:rowOff>
    </xdr:to>
    <xdr:graphicFrame macro="">
      <xdr:nvGraphicFramePr>
        <xdr:cNvPr id="7" name="Chart 6">
          <a:extLst>
            <a:ext uri="{FF2B5EF4-FFF2-40B4-BE49-F238E27FC236}">
              <a16:creationId xmlns:a16="http://schemas.microsoft.com/office/drawing/2014/main" id="{42CACBD1-2C1E-4794-8C6D-D72B67B47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66</xdr:row>
      <xdr:rowOff>432147</xdr:rowOff>
    </xdr:from>
    <xdr:to>
      <xdr:col>18</xdr:col>
      <xdr:colOff>249878</xdr:colOff>
      <xdr:row>86</xdr:row>
      <xdr:rowOff>190501</xdr:rowOff>
    </xdr:to>
    <xdr:graphicFrame macro="">
      <xdr:nvGraphicFramePr>
        <xdr:cNvPr id="8" name="Chart 7">
          <a:extLst>
            <a:ext uri="{FF2B5EF4-FFF2-40B4-BE49-F238E27FC236}">
              <a16:creationId xmlns:a16="http://schemas.microsoft.com/office/drawing/2014/main" id="{7DE2FDFF-A38B-44E1-8617-3B8CC0C86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66</xdr:row>
      <xdr:rowOff>453916</xdr:rowOff>
    </xdr:from>
    <xdr:to>
      <xdr:col>24</xdr:col>
      <xdr:colOff>1310143</xdr:colOff>
      <xdr:row>86</xdr:row>
      <xdr:rowOff>190500</xdr:rowOff>
    </xdr:to>
    <xdr:graphicFrame macro="">
      <xdr:nvGraphicFramePr>
        <xdr:cNvPr id="9" name="Chart 8">
          <a:extLst>
            <a:ext uri="{FF2B5EF4-FFF2-40B4-BE49-F238E27FC236}">
              <a16:creationId xmlns:a16="http://schemas.microsoft.com/office/drawing/2014/main" id="{8488D870-0F23-4F6C-ABA4-750AD2F5F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EAEC04BD-019E-457B-9D99-5FF08818CF5E}"/>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34</xdr:row>
      <xdr:rowOff>143246</xdr:rowOff>
    </xdr:from>
    <xdr:to>
      <xdr:col>18</xdr:col>
      <xdr:colOff>242455</xdr:colOff>
      <xdr:row>53</xdr:row>
      <xdr:rowOff>121228</xdr:rowOff>
    </xdr:to>
    <xdr:graphicFrame macro="">
      <xdr:nvGraphicFramePr>
        <xdr:cNvPr id="11" name="Chart 10">
          <a:extLst>
            <a:ext uri="{FF2B5EF4-FFF2-40B4-BE49-F238E27FC236}">
              <a16:creationId xmlns:a16="http://schemas.microsoft.com/office/drawing/2014/main" id="{A6F719BC-6066-43D9-9D83-7D666B2B7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34</xdr:row>
      <xdr:rowOff>155863</xdr:rowOff>
    </xdr:from>
    <xdr:to>
      <xdr:col>24</xdr:col>
      <xdr:colOff>1340180</xdr:colOff>
      <xdr:row>53</xdr:row>
      <xdr:rowOff>121227</xdr:rowOff>
    </xdr:to>
    <xdr:graphicFrame macro="">
      <xdr:nvGraphicFramePr>
        <xdr:cNvPr id="12" name="Chart 11">
          <a:extLst>
            <a:ext uri="{FF2B5EF4-FFF2-40B4-BE49-F238E27FC236}">
              <a16:creationId xmlns:a16="http://schemas.microsoft.com/office/drawing/2014/main" id="{31DA74BF-31FB-4262-8C2D-C74EE92D5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097A280C-1560-4C7D-B8FA-3E215ECB2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9AB36937-35CF-4501-976E-ED0432165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86AC4B59-D529-492C-B196-87C9DEF62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C00B82BA-BDF2-498B-8200-05751BD7B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67</xdr:row>
      <xdr:rowOff>225136</xdr:rowOff>
    </xdr:to>
    <xdr:graphicFrame macro="">
      <xdr:nvGraphicFramePr>
        <xdr:cNvPr id="6" name="Chart 5">
          <a:extLst>
            <a:ext uri="{FF2B5EF4-FFF2-40B4-BE49-F238E27FC236}">
              <a16:creationId xmlns:a16="http://schemas.microsoft.com/office/drawing/2014/main" id="{F390B319-A541-4483-A82E-591F38B79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67</xdr:row>
      <xdr:rowOff>225136</xdr:rowOff>
    </xdr:to>
    <xdr:graphicFrame macro="">
      <xdr:nvGraphicFramePr>
        <xdr:cNvPr id="7" name="Chart 6">
          <a:extLst>
            <a:ext uri="{FF2B5EF4-FFF2-40B4-BE49-F238E27FC236}">
              <a16:creationId xmlns:a16="http://schemas.microsoft.com/office/drawing/2014/main" id="{0A065767-14CA-4434-A57D-D5895E959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692728</xdr:colOff>
      <xdr:row>68</xdr:row>
      <xdr:rowOff>120419</xdr:rowOff>
    </xdr:from>
    <xdr:to>
      <xdr:col>18</xdr:col>
      <xdr:colOff>232560</xdr:colOff>
      <xdr:row>86</xdr:row>
      <xdr:rowOff>0</xdr:rowOff>
    </xdr:to>
    <xdr:graphicFrame macro="">
      <xdr:nvGraphicFramePr>
        <xdr:cNvPr id="8" name="Chart 7">
          <a:extLst>
            <a:ext uri="{FF2B5EF4-FFF2-40B4-BE49-F238E27FC236}">
              <a16:creationId xmlns:a16="http://schemas.microsoft.com/office/drawing/2014/main" id="{34B987A5-F24E-4F60-93C1-ABBA0B138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437554</xdr:colOff>
      <xdr:row>68</xdr:row>
      <xdr:rowOff>142189</xdr:rowOff>
    </xdr:from>
    <xdr:to>
      <xdr:col>24</xdr:col>
      <xdr:colOff>1327461</xdr:colOff>
      <xdr:row>86</xdr:row>
      <xdr:rowOff>0</xdr:rowOff>
    </xdr:to>
    <xdr:graphicFrame macro="">
      <xdr:nvGraphicFramePr>
        <xdr:cNvPr id="9" name="Chart 8">
          <a:extLst>
            <a:ext uri="{FF2B5EF4-FFF2-40B4-BE49-F238E27FC236}">
              <a16:creationId xmlns:a16="http://schemas.microsoft.com/office/drawing/2014/main" id="{EB736D9E-FB37-42DC-BBB2-89A067EC9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E3ED1374-D899-47A6-9BCE-E000B1F9A768}"/>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E0273C98-C8DA-41EE-B3AA-6191108E7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6039D723-BE9A-4603-AF8A-C2FCD8569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831272</xdr:colOff>
      <xdr:row>29</xdr:row>
      <xdr:rowOff>155864</xdr:rowOff>
    </xdr:from>
    <xdr:to>
      <xdr:col>10</xdr:col>
      <xdr:colOff>588818</xdr:colOff>
      <xdr:row>42</xdr:row>
      <xdr:rowOff>13854</xdr:rowOff>
    </xdr:to>
    <xdr:sp macro="" textlink="">
      <xdr:nvSpPr>
        <xdr:cNvPr id="13" name="TextBox 12">
          <a:extLst>
            <a:ext uri="{FF2B5EF4-FFF2-40B4-BE49-F238E27FC236}">
              <a16:creationId xmlns:a16="http://schemas.microsoft.com/office/drawing/2014/main" id="{D90BE734-B100-52C2-DBB2-F9CDB15D70EA}"/>
            </a:ext>
          </a:extLst>
        </xdr:cNvPr>
        <xdr:cNvSpPr txBox="1"/>
      </xdr:nvSpPr>
      <xdr:spPr>
        <a:xfrm>
          <a:off x="10141527" y="7886700"/>
          <a:ext cx="5354782" cy="2919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000">
              <a:solidFill>
                <a:schemeClr val="dk1"/>
              </a:solidFill>
              <a:effectLst/>
              <a:latin typeface="+mn-lt"/>
              <a:ea typeface="+mn-ea"/>
              <a:cs typeface="+mn-cs"/>
            </a:rPr>
            <a:t>Data</a:t>
          </a:r>
          <a:r>
            <a:rPr lang="en-US" sz="2000" baseline="0">
              <a:solidFill>
                <a:schemeClr val="dk1"/>
              </a:solidFill>
              <a:effectLst/>
              <a:latin typeface="+mn-lt"/>
              <a:ea typeface="+mn-ea"/>
              <a:cs typeface="+mn-cs"/>
            </a:rPr>
            <a:t> for the inventory years 2003-2006 represent only a partial inventory (east) and therefore are significantly lower than what is reflected in the complete state inventory starting in 2007. Therefore 2003-2006 data were not considered in the analysis.   Similarly, 2023 inventory data were not applied for constructing the future long-term projection because it was only a partial inventory. </a:t>
          </a:r>
          <a:endParaRPr lang="en-US" sz="2000">
            <a:effectLst/>
          </a:endParaRPr>
        </a:p>
        <a:p>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10</xdr:row>
      <xdr:rowOff>200890</xdr:rowOff>
    </xdr:to>
    <xdr:graphicFrame macro="">
      <xdr:nvGraphicFramePr>
        <xdr:cNvPr id="2" name="Chart 1">
          <a:extLst>
            <a:ext uri="{FF2B5EF4-FFF2-40B4-BE49-F238E27FC236}">
              <a16:creationId xmlns:a16="http://schemas.microsoft.com/office/drawing/2014/main" id="{2CB79856-99D4-4CE6-B790-C7187DC1D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11</xdr:row>
      <xdr:rowOff>84953</xdr:rowOff>
    </xdr:from>
    <xdr:to>
      <xdr:col>18</xdr:col>
      <xdr:colOff>243516</xdr:colOff>
      <xdr:row>29</xdr:row>
      <xdr:rowOff>0</xdr:rowOff>
    </xdr:to>
    <xdr:graphicFrame macro="">
      <xdr:nvGraphicFramePr>
        <xdr:cNvPr id="3" name="Chart 2">
          <a:extLst>
            <a:ext uri="{FF2B5EF4-FFF2-40B4-BE49-F238E27FC236}">
              <a16:creationId xmlns:a16="http://schemas.microsoft.com/office/drawing/2014/main" id="{9C2DDDAE-A5AE-4A4B-BCFA-6A021D34C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11</xdr:row>
      <xdr:rowOff>1483</xdr:rowOff>
    </xdr:to>
    <xdr:graphicFrame macro="">
      <xdr:nvGraphicFramePr>
        <xdr:cNvPr id="4" name="Chart 3">
          <a:extLst>
            <a:ext uri="{FF2B5EF4-FFF2-40B4-BE49-F238E27FC236}">
              <a16:creationId xmlns:a16="http://schemas.microsoft.com/office/drawing/2014/main" id="{9F562A04-A76C-4527-95A1-BA2B246B8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11</xdr:row>
      <xdr:rowOff>97941</xdr:rowOff>
    </xdr:from>
    <xdr:to>
      <xdr:col>24</xdr:col>
      <xdr:colOff>1267109</xdr:colOff>
      <xdr:row>29</xdr:row>
      <xdr:rowOff>51954</xdr:rowOff>
    </xdr:to>
    <xdr:graphicFrame macro="">
      <xdr:nvGraphicFramePr>
        <xdr:cNvPr id="5" name="Chart 4">
          <a:extLst>
            <a:ext uri="{FF2B5EF4-FFF2-40B4-BE49-F238E27FC236}">
              <a16:creationId xmlns:a16="http://schemas.microsoft.com/office/drawing/2014/main" id="{AE330009-946B-4D6F-8F55-881A764DE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48</xdr:row>
      <xdr:rowOff>230455</xdr:rowOff>
    </xdr:from>
    <xdr:to>
      <xdr:col>18</xdr:col>
      <xdr:colOff>259154</xdr:colOff>
      <xdr:row>61</xdr:row>
      <xdr:rowOff>294408</xdr:rowOff>
    </xdr:to>
    <xdr:graphicFrame macro="">
      <xdr:nvGraphicFramePr>
        <xdr:cNvPr id="6" name="Chart 5">
          <a:extLst>
            <a:ext uri="{FF2B5EF4-FFF2-40B4-BE49-F238E27FC236}">
              <a16:creationId xmlns:a16="http://schemas.microsoft.com/office/drawing/2014/main" id="{7B688834-2366-497D-B550-77D024524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49</xdr:row>
      <xdr:rowOff>15090</xdr:rowOff>
    </xdr:from>
    <xdr:to>
      <xdr:col>24</xdr:col>
      <xdr:colOff>1338224</xdr:colOff>
      <xdr:row>61</xdr:row>
      <xdr:rowOff>329044</xdr:rowOff>
    </xdr:to>
    <xdr:graphicFrame macro="">
      <xdr:nvGraphicFramePr>
        <xdr:cNvPr id="7" name="Chart 6">
          <a:extLst>
            <a:ext uri="{FF2B5EF4-FFF2-40B4-BE49-F238E27FC236}">
              <a16:creationId xmlns:a16="http://schemas.microsoft.com/office/drawing/2014/main" id="{05F3EF33-B6E0-47FF-A993-895A5CFD8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61</xdr:row>
      <xdr:rowOff>432147</xdr:rowOff>
    </xdr:from>
    <xdr:to>
      <xdr:col>18</xdr:col>
      <xdr:colOff>249878</xdr:colOff>
      <xdr:row>76</xdr:row>
      <xdr:rowOff>190501</xdr:rowOff>
    </xdr:to>
    <xdr:graphicFrame macro="">
      <xdr:nvGraphicFramePr>
        <xdr:cNvPr id="8" name="Chart 7">
          <a:extLst>
            <a:ext uri="{FF2B5EF4-FFF2-40B4-BE49-F238E27FC236}">
              <a16:creationId xmlns:a16="http://schemas.microsoft.com/office/drawing/2014/main" id="{A12C6FA9-CDF2-464D-8979-62ED0FAF5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61</xdr:row>
      <xdr:rowOff>453916</xdr:rowOff>
    </xdr:from>
    <xdr:to>
      <xdr:col>24</xdr:col>
      <xdr:colOff>1310143</xdr:colOff>
      <xdr:row>76</xdr:row>
      <xdr:rowOff>190500</xdr:rowOff>
    </xdr:to>
    <xdr:graphicFrame macro="">
      <xdr:nvGraphicFramePr>
        <xdr:cNvPr id="9" name="Chart 8">
          <a:extLst>
            <a:ext uri="{FF2B5EF4-FFF2-40B4-BE49-F238E27FC236}">
              <a16:creationId xmlns:a16="http://schemas.microsoft.com/office/drawing/2014/main" id="{3BC78AF6-DE5F-4AC0-8C9D-C3BF498EE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45D12044-5315-4E95-A005-3F885C5F541D}"/>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29</xdr:row>
      <xdr:rowOff>143246</xdr:rowOff>
    </xdr:from>
    <xdr:to>
      <xdr:col>18</xdr:col>
      <xdr:colOff>242455</xdr:colOff>
      <xdr:row>48</xdr:row>
      <xdr:rowOff>121228</xdr:rowOff>
    </xdr:to>
    <xdr:graphicFrame macro="">
      <xdr:nvGraphicFramePr>
        <xdr:cNvPr id="11" name="Chart 10">
          <a:extLst>
            <a:ext uri="{FF2B5EF4-FFF2-40B4-BE49-F238E27FC236}">
              <a16:creationId xmlns:a16="http://schemas.microsoft.com/office/drawing/2014/main" id="{FB37F694-22BF-4C88-84BA-9CD99B953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29</xdr:row>
      <xdr:rowOff>155863</xdr:rowOff>
    </xdr:from>
    <xdr:to>
      <xdr:col>24</xdr:col>
      <xdr:colOff>1340180</xdr:colOff>
      <xdr:row>48</xdr:row>
      <xdr:rowOff>121227</xdr:rowOff>
    </xdr:to>
    <xdr:graphicFrame macro="">
      <xdr:nvGraphicFramePr>
        <xdr:cNvPr id="12" name="Chart 11">
          <a:extLst>
            <a:ext uri="{FF2B5EF4-FFF2-40B4-BE49-F238E27FC236}">
              <a16:creationId xmlns:a16="http://schemas.microsoft.com/office/drawing/2014/main" id="{3B3883E5-32A5-4D3C-B9A0-ABFC07E01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631272</xdr:colOff>
      <xdr:row>2</xdr:row>
      <xdr:rowOff>119980</xdr:rowOff>
    </xdr:from>
    <xdr:to>
      <xdr:col>18</xdr:col>
      <xdr:colOff>174072</xdr:colOff>
      <xdr:row>13</xdr:row>
      <xdr:rowOff>123443</xdr:rowOff>
    </xdr:to>
    <xdr:graphicFrame macro="">
      <xdr:nvGraphicFramePr>
        <xdr:cNvPr id="2" name="Chart 1">
          <a:extLst>
            <a:ext uri="{FF2B5EF4-FFF2-40B4-BE49-F238E27FC236}">
              <a16:creationId xmlns:a16="http://schemas.microsoft.com/office/drawing/2014/main" id="{670E4E95-631F-4D6C-A6FE-9F325E696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638124</xdr:colOff>
      <xdr:row>14</xdr:row>
      <xdr:rowOff>0</xdr:rowOff>
    </xdr:from>
    <xdr:to>
      <xdr:col>18</xdr:col>
      <xdr:colOff>180924</xdr:colOff>
      <xdr:row>32</xdr:row>
      <xdr:rowOff>127136</xdr:rowOff>
    </xdr:to>
    <xdr:graphicFrame macro="">
      <xdr:nvGraphicFramePr>
        <xdr:cNvPr id="3" name="Chart 2">
          <a:extLst>
            <a:ext uri="{FF2B5EF4-FFF2-40B4-BE49-F238E27FC236}">
              <a16:creationId xmlns:a16="http://schemas.microsoft.com/office/drawing/2014/main" id="{1A5E4D3F-2683-44AD-B617-379E567A8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436925</xdr:colOff>
      <xdr:row>2</xdr:row>
      <xdr:rowOff>164173</xdr:rowOff>
    </xdr:from>
    <xdr:to>
      <xdr:col>24</xdr:col>
      <xdr:colOff>1330543</xdr:colOff>
      <xdr:row>13</xdr:row>
      <xdr:rowOff>164173</xdr:rowOff>
    </xdr:to>
    <xdr:graphicFrame macro="">
      <xdr:nvGraphicFramePr>
        <xdr:cNvPr id="4" name="Chart 3">
          <a:extLst>
            <a:ext uri="{FF2B5EF4-FFF2-40B4-BE49-F238E27FC236}">
              <a16:creationId xmlns:a16="http://schemas.microsoft.com/office/drawing/2014/main" id="{3871C015-B235-4F57-BC7C-C0946F8C6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428268</xdr:colOff>
      <xdr:row>14</xdr:row>
      <xdr:rowOff>6928</xdr:rowOff>
    </xdr:from>
    <xdr:to>
      <xdr:col>24</xdr:col>
      <xdr:colOff>1342668</xdr:colOff>
      <xdr:row>32</xdr:row>
      <xdr:rowOff>61326</xdr:rowOff>
    </xdr:to>
    <xdr:graphicFrame macro="">
      <xdr:nvGraphicFramePr>
        <xdr:cNvPr id="5" name="Chart 4">
          <a:extLst>
            <a:ext uri="{FF2B5EF4-FFF2-40B4-BE49-F238E27FC236}">
              <a16:creationId xmlns:a16="http://schemas.microsoft.com/office/drawing/2014/main" id="{2DFF3BF6-106E-478D-A769-1CE574760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662370</xdr:colOff>
      <xdr:row>33</xdr:row>
      <xdr:rowOff>48488</xdr:rowOff>
    </xdr:from>
    <xdr:to>
      <xdr:col>18</xdr:col>
      <xdr:colOff>205170</xdr:colOff>
      <xdr:row>53</xdr:row>
      <xdr:rowOff>48488</xdr:rowOff>
    </xdr:to>
    <xdr:graphicFrame macro="">
      <xdr:nvGraphicFramePr>
        <xdr:cNvPr id="6" name="Chart 5">
          <a:extLst>
            <a:ext uri="{FF2B5EF4-FFF2-40B4-BE49-F238E27FC236}">
              <a16:creationId xmlns:a16="http://schemas.microsoft.com/office/drawing/2014/main" id="{70696A74-E06F-4C7D-9A54-60ABB9BE4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431471</xdr:colOff>
      <xdr:row>33</xdr:row>
      <xdr:rowOff>31420</xdr:rowOff>
    </xdr:from>
    <xdr:to>
      <xdr:col>24</xdr:col>
      <xdr:colOff>1345871</xdr:colOff>
      <xdr:row>53</xdr:row>
      <xdr:rowOff>31420</xdr:rowOff>
    </xdr:to>
    <xdr:graphicFrame macro="">
      <xdr:nvGraphicFramePr>
        <xdr:cNvPr id="7" name="Chart 6">
          <a:extLst>
            <a:ext uri="{FF2B5EF4-FFF2-40B4-BE49-F238E27FC236}">
              <a16:creationId xmlns:a16="http://schemas.microsoft.com/office/drawing/2014/main" id="{9BC34E20-7D2D-4B9F-9B88-A4A0B2609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630011</xdr:colOff>
      <xdr:row>53</xdr:row>
      <xdr:rowOff>201384</xdr:rowOff>
    </xdr:from>
    <xdr:to>
      <xdr:col>18</xdr:col>
      <xdr:colOff>172811</xdr:colOff>
      <xdr:row>66</xdr:row>
      <xdr:rowOff>87084</xdr:rowOff>
    </xdr:to>
    <xdr:graphicFrame macro="">
      <xdr:nvGraphicFramePr>
        <xdr:cNvPr id="8" name="Chart 7">
          <a:extLst>
            <a:ext uri="{FF2B5EF4-FFF2-40B4-BE49-F238E27FC236}">
              <a16:creationId xmlns:a16="http://schemas.microsoft.com/office/drawing/2014/main" id="{22AF71F9-77D6-46F4-A37F-7E1CD8E5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363311</xdr:colOff>
      <xdr:row>54</xdr:row>
      <xdr:rowOff>10884</xdr:rowOff>
    </xdr:from>
    <xdr:to>
      <xdr:col>24</xdr:col>
      <xdr:colOff>1277711</xdr:colOff>
      <xdr:row>66</xdr:row>
      <xdr:rowOff>125184</xdr:rowOff>
    </xdr:to>
    <xdr:graphicFrame macro="">
      <xdr:nvGraphicFramePr>
        <xdr:cNvPr id="9" name="Chart 8">
          <a:extLst>
            <a:ext uri="{FF2B5EF4-FFF2-40B4-BE49-F238E27FC236}">
              <a16:creationId xmlns:a16="http://schemas.microsoft.com/office/drawing/2014/main" id="{9B6E885F-D88C-4519-8C8C-F8B923646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685799</xdr:colOff>
      <xdr:row>66</xdr:row>
      <xdr:rowOff>225135</xdr:rowOff>
    </xdr:from>
    <xdr:to>
      <xdr:col>18</xdr:col>
      <xdr:colOff>228599</xdr:colOff>
      <xdr:row>83</xdr:row>
      <xdr:rowOff>56281</xdr:rowOff>
    </xdr:to>
    <xdr:graphicFrame macro="">
      <xdr:nvGraphicFramePr>
        <xdr:cNvPr id="10" name="Chart 9">
          <a:extLst>
            <a:ext uri="{FF2B5EF4-FFF2-40B4-BE49-F238E27FC236}">
              <a16:creationId xmlns:a16="http://schemas.microsoft.com/office/drawing/2014/main" id="{74B07508-812D-4A6E-BAC6-BD2F96525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367145</xdr:colOff>
      <xdr:row>67</xdr:row>
      <xdr:rowOff>17317</xdr:rowOff>
    </xdr:from>
    <xdr:to>
      <xdr:col>24</xdr:col>
      <xdr:colOff>1281545</xdr:colOff>
      <xdr:row>83</xdr:row>
      <xdr:rowOff>39213</xdr:rowOff>
    </xdr:to>
    <xdr:graphicFrame macro="">
      <xdr:nvGraphicFramePr>
        <xdr:cNvPr id="11" name="Chart 10">
          <a:extLst>
            <a:ext uri="{FF2B5EF4-FFF2-40B4-BE49-F238E27FC236}">
              <a16:creationId xmlns:a16="http://schemas.microsoft.com/office/drawing/2014/main" id="{80DBFFF1-A1BD-4003-98AF-7D74A89BB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450273</xdr:colOff>
      <xdr:row>0</xdr:row>
      <xdr:rowOff>121227</xdr:rowOff>
    </xdr:from>
    <xdr:to>
      <xdr:col>24</xdr:col>
      <xdr:colOff>1342814</xdr:colOff>
      <xdr:row>2</xdr:row>
      <xdr:rowOff>47006</xdr:rowOff>
    </xdr:to>
    <xdr:sp macro="" textlink="">
      <xdr:nvSpPr>
        <xdr:cNvPr id="12" name="TextBox 11">
          <a:extLst>
            <a:ext uri="{FF2B5EF4-FFF2-40B4-BE49-F238E27FC236}">
              <a16:creationId xmlns:a16="http://schemas.microsoft.com/office/drawing/2014/main" id="{2BD00D00-5A2E-497C-99AA-06B9CEB961E9}"/>
            </a:ext>
          </a:extLst>
        </xdr:cNvPr>
        <xdr:cNvSpPr txBox="1"/>
      </xdr:nvSpPr>
      <xdr:spPr>
        <a:xfrm>
          <a:off x="24967623" y="121227"/>
          <a:ext cx="9007841" cy="468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15</xdr:row>
      <xdr:rowOff>200890</xdr:rowOff>
    </xdr:to>
    <xdr:graphicFrame macro="">
      <xdr:nvGraphicFramePr>
        <xdr:cNvPr id="2" name="Chart 1">
          <a:extLst>
            <a:ext uri="{FF2B5EF4-FFF2-40B4-BE49-F238E27FC236}">
              <a16:creationId xmlns:a16="http://schemas.microsoft.com/office/drawing/2014/main" id="{67257E5B-727D-4E60-9FC5-134AA124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16</xdr:row>
      <xdr:rowOff>84953</xdr:rowOff>
    </xdr:from>
    <xdr:to>
      <xdr:col>18</xdr:col>
      <xdr:colOff>243516</xdr:colOff>
      <xdr:row>35</xdr:row>
      <xdr:rowOff>199254</xdr:rowOff>
    </xdr:to>
    <xdr:graphicFrame macro="">
      <xdr:nvGraphicFramePr>
        <xdr:cNvPr id="3" name="Chart 2">
          <a:extLst>
            <a:ext uri="{FF2B5EF4-FFF2-40B4-BE49-F238E27FC236}">
              <a16:creationId xmlns:a16="http://schemas.microsoft.com/office/drawing/2014/main" id="{5AC00AFB-6FAC-4729-AA57-75EE37205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16</xdr:row>
      <xdr:rowOff>1483</xdr:rowOff>
    </xdr:to>
    <xdr:graphicFrame macro="">
      <xdr:nvGraphicFramePr>
        <xdr:cNvPr id="4" name="Chart 3">
          <a:extLst>
            <a:ext uri="{FF2B5EF4-FFF2-40B4-BE49-F238E27FC236}">
              <a16:creationId xmlns:a16="http://schemas.microsoft.com/office/drawing/2014/main" id="{D87AE578-D33E-4710-B02A-07A9F8FE7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16</xdr:row>
      <xdr:rowOff>97941</xdr:rowOff>
    </xdr:from>
    <xdr:to>
      <xdr:col>24</xdr:col>
      <xdr:colOff>1267109</xdr:colOff>
      <xdr:row>35</xdr:row>
      <xdr:rowOff>212242</xdr:rowOff>
    </xdr:to>
    <xdr:graphicFrame macro="">
      <xdr:nvGraphicFramePr>
        <xdr:cNvPr id="5" name="Chart 4">
          <a:extLst>
            <a:ext uri="{FF2B5EF4-FFF2-40B4-BE49-F238E27FC236}">
              <a16:creationId xmlns:a16="http://schemas.microsoft.com/office/drawing/2014/main" id="{1074E0D6-4E35-40C1-B5E6-37F912069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714076</xdr:colOff>
      <xdr:row>36</xdr:row>
      <xdr:rowOff>92033</xdr:rowOff>
    </xdr:from>
    <xdr:to>
      <xdr:col>18</xdr:col>
      <xdr:colOff>256876</xdr:colOff>
      <xdr:row>55</xdr:row>
      <xdr:rowOff>103911</xdr:rowOff>
    </xdr:to>
    <xdr:graphicFrame macro="">
      <xdr:nvGraphicFramePr>
        <xdr:cNvPr id="6" name="Chart 5">
          <a:extLst>
            <a:ext uri="{FF2B5EF4-FFF2-40B4-BE49-F238E27FC236}">
              <a16:creationId xmlns:a16="http://schemas.microsoft.com/office/drawing/2014/main" id="{8940CE8B-949E-4AB0-B731-538703507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394013</xdr:colOff>
      <xdr:row>36</xdr:row>
      <xdr:rowOff>99457</xdr:rowOff>
    </xdr:from>
    <xdr:to>
      <xdr:col>24</xdr:col>
      <xdr:colOff>1283920</xdr:colOff>
      <xdr:row>55</xdr:row>
      <xdr:rowOff>103910</xdr:rowOff>
    </xdr:to>
    <xdr:graphicFrame macro="">
      <xdr:nvGraphicFramePr>
        <xdr:cNvPr id="7" name="Chart 6">
          <a:extLst>
            <a:ext uri="{FF2B5EF4-FFF2-40B4-BE49-F238E27FC236}">
              <a16:creationId xmlns:a16="http://schemas.microsoft.com/office/drawing/2014/main" id="{3A396F52-798A-48B0-97E2-CC879EF11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733424</xdr:colOff>
      <xdr:row>56</xdr:row>
      <xdr:rowOff>10514</xdr:rowOff>
    </xdr:from>
    <xdr:to>
      <xdr:col>18</xdr:col>
      <xdr:colOff>276224</xdr:colOff>
      <xdr:row>71</xdr:row>
      <xdr:rowOff>138669</xdr:rowOff>
    </xdr:to>
    <xdr:graphicFrame macro="">
      <xdr:nvGraphicFramePr>
        <xdr:cNvPr id="8" name="Chart 7">
          <a:extLst>
            <a:ext uri="{FF2B5EF4-FFF2-40B4-BE49-F238E27FC236}">
              <a16:creationId xmlns:a16="http://schemas.microsoft.com/office/drawing/2014/main" id="{77CF0FD2-C599-41FA-BDAB-8F5A7E1DF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412938</xdr:colOff>
      <xdr:row>56</xdr:row>
      <xdr:rowOff>30183</xdr:rowOff>
    </xdr:from>
    <xdr:to>
      <xdr:col>24</xdr:col>
      <xdr:colOff>1302845</xdr:colOff>
      <xdr:row>71</xdr:row>
      <xdr:rowOff>158338</xdr:rowOff>
    </xdr:to>
    <xdr:graphicFrame macro="">
      <xdr:nvGraphicFramePr>
        <xdr:cNvPr id="9" name="Chart 8">
          <a:extLst>
            <a:ext uri="{FF2B5EF4-FFF2-40B4-BE49-F238E27FC236}">
              <a16:creationId xmlns:a16="http://schemas.microsoft.com/office/drawing/2014/main" id="{CF6E28B0-FA03-45D2-8C96-267878C32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826573</xdr:colOff>
      <xdr:row>71</xdr:row>
      <xdr:rowOff>236946</xdr:rowOff>
    </xdr:from>
    <xdr:to>
      <xdr:col>18</xdr:col>
      <xdr:colOff>279566</xdr:colOff>
      <xdr:row>91</xdr:row>
      <xdr:rowOff>102673</xdr:rowOff>
    </xdr:to>
    <xdr:graphicFrame macro="">
      <xdr:nvGraphicFramePr>
        <xdr:cNvPr id="10" name="Chart 9">
          <a:extLst>
            <a:ext uri="{FF2B5EF4-FFF2-40B4-BE49-F238E27FC236}">
              <a16:creationId xmlns:a16="http://schemas.microsoft.com/office/drawing/2014/main" id="{909C9860-2166-4F7F-87C7-44EBA9DCE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403165</xdr:colOff>
      <xdr:row>72</xdr:row>
      <xdr:rowOff>42734</xdr:rowOff>
    </xdr:from>
    <xdr:to>
      <xdr:col>24</xdr:col>
      <xdr:colOff>1293072</xdr:colOff>
      <xdr:row>91</xdr:row>
      <xdr:rowOff>137309</xdr:rowOff>
    </xdr:to>
    <xdr:graphicFrame macro="">
      <xdr:nvGraphicFramePr>
        <xdr:cNvPr id="11" name="Chart 10">
          <a:extLst>
            <a:ext uri="{FF2B5EF4-FFF2-40B4-BE49-F238E27FC236}">
              <a16:creationId xmlns:a16="http://schemas.microsoft.com/office/drawing/2014/main" id="{423AC084-A74A-490D-B94C-B6359136E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2" name="TextBox 11">
          <a:extLst>
            <a:ext uri="{FF2B5EF4-FFF2-40B4-BE49-F238E27FC236}">
              <a16:creationId xmlns:a16="http://schemas.microsoft.com/office/drawing/2014/main" id="{BDDD42A0-C1CC-4584-929F-2DBE0C2AF84B}"/>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18</xdr:col>
      <xdr:colOff>187977</xdr:colOff>
      <xdr:row>2</xdr:row>
      <xdr:rowOff>39831</xdr:rowOff>
    </xdr:from>
    <xdr:to>
      <xdr:col>24</xdr:col>
      <xdr:colOff>1150867</xdr:colOff>
      <xdr:row>12</xdr:row>
      <xdr:rowOff>13853</xdr:rowOff>
    </xdr:to>
    <xdr:graphicFrame macro="">
      <xdr:nvGraphicFramePr>
        <xdr:cNvPr id="2" name="Chart 1">
          <a:extLst>
            <a:ext uri="{FF2B5EF4-FFF2-40B4-BE49-F238E27FC236}">
              <a16:creationId xmlns:a16="http://schemas.microsoft.com/office/drawing/2014/main" id="{EF80770A-0415-45D2-9FF5-5196832E9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206595</xdr:colOff>
      <xdr:row>12</xdr:row>
      <xdr:rowOff>47540</xdr:rowOff>
    </xdr:from>
    <xdr:to>
      <xdr:col>24</xdr:col>
      <xdr:colOff>1169485</xdr:colOff>
      <xdr:row>24</xdr:row>
      <xdr:rowOff>183334</xdr:rowOff>
    </xdr:to>
    <xdr:graphicFrame macro="">
      <xdr:nvGraphicFramePr>
        <xdr:cNvPr id="3" name="Chart 2">
          <a:extLst>
            <a:ext uri="{FF2B5EF4-FFF2-40B4-BE49-F238E27FC236}">
              <a16:creationId xmlns:a16="http://schemas.microsoft.com/office/drawing/2014/main" id="{40DCF420-C688-4A85-BB83-1A0A4E861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185985</xdr:colOff>
      <xdr:row>25</xdr:row>
      <xdr:rowOff>46498</xdr:rowOff>
    </xdr:from>
    <xdr:to>
      <xdr:col>24</xdr:col>
      <xdr:colOff>1148875</xdr:colOff>
      <xdr:row>36</xdr:row>
      <xdr:rowOff>224702</xdr:rowOff>
    </xdr:to>
    <xdr:graphicFrame macro="">
      <xdr:nvGraphicFramePr>
        <xdr:cNvPr id="4" name="Chart 3">
          <a:extLst>
            <a:ext uri="{FF2B5EF4-FFF2-40B4-BE49-F238E27FC236}">
              <a16:creationId xmlns:a16="http://schemas.microsoft.com/office/drawing/2014/main" id="{3FA23830-77B3-441C-8400-575AAEA86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210910</xdr:colOff>
      <xdr:row>37</xdr:row>
      <xdr:rowOff>73601</xdr:rowOff>
    </xdr:from>
    <xdr:to>
      <xdr:col>24</xdr:col>
      <xdr:colOff>1173800</xdr:colOff>
      <xdr:row>50</xdr:row>
      <xdr:rowOff>123308</xdr:rowOff>
    </xdr:to>
    <xdr:graphicFrame macro="">
      <xdr:nvGraphicFramePr>
        <xdr:cNvPr id="5" name="Chart 4">
          <a:extLst>
            <a:ext uri="{FF2B5EF4-FFF2-40B4-BE49-F238E27FC236}">
              <a16:creationId xmlns:a16="http://schemas.microsoft.com/office/drawing/2014/main" id="{49A81421-60F1-4D01-A2B8-52E9F1E6C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180109</xdr:colOff>
      <xdr:row>50</xdr:row>
      <xdr:rowOff>238990</xdr:rowOff>
    </xdr:from>
    <xdr:to>
      <xdr:col>24</xdr:col>
      <xdr:colOff>1142999</xdr:colOff>
      <xdr:row>58</xdr:row>
      <xdr:rowOff>155595</xdr:rowOff>
    </xdr:to>
    <xdr:graphicFrame macro="">
      <xdr:nvGraphicFramePr>
        <xdr:cNvPr id="6" name="Chart 5">
          <a:extLst>
            <a:ext uri="{FF2B5EF4-FFF2-40B4-BE49-F238E27FC236}">
              <a16:creationId xmlns:a16="http://schemas.microsoft.com/office/drawing/2014/main" id="{FBE1347C-9BA1-426F-A903-42E753801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250682</xdr:colOff>
      <xdr:row>0</xdr:row>
      <xdr:rowOff>4762</xdr:rowOff>
    </xdr:from>
    <xdr:to>
      <xdr:col>24</xdr:col>
      <xdr:colOff>1104256</xdr:colOff>
      <xdr:row>1</xdr:row>
      <xdr:rowOff>142256</xdr:rowOff>
    </xdr:to>
    <xdr:sp macro="" textlink="">
      <xdr:nvSpPr>
        <xdr:cNvPr id="7" name="TextBox 6">
          <a:extLst>
            <a:ext uri="{FF2B5EF4-FFF2-40B4-BE49-F238E27FC236}">
              <a16:creationId xmlns:a16="http://schemas.microsoft.com/office/drawing/2014/main" id="{D5D99E97-5EEA-4F2C-9C90-51276DC59F26}"/>
            </a:ext>
          </a:extLst>
        </xdr:cNvPr>
        <xdr:cNvSpPr txBox="1"/>
      </xdr:nvSpPr>
      <xdr:spPr>
        <a:xfrm>
          <a:off x="25604500" y="4762"/>
          <a:ext cx="9249429" cy="47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Forecasting does not reflect any assumptions about impact of policies, market dynamics, or disturbances on forest carbon stocks. </a:t>
          </a:r>
          <a:endParaRPr lang="en-US" sz="1100"/>
        </a:p>
      </xdr:txBody>
    </xdr:sp>
    <xdr:clientData/>
  </xdr:twoCellAnchor>
  <xdr:twoCellAnchor>
    <xdr:from>
      <xdr:col>11</xdr:col>
      <xdr:colOff>368087</xdr:colOff>
      <xdr:row>2</xdr:row>
      <xdr:rowOff>35070</xdr:rowOff>
    </xdr:from>
    <xdr:to>
      <xdr:col>17</xdr:col>
      <xdr:colOff>1330978</xdr:colOff>
      <xdr:row>12</xdr:row>
      <xdr:rowOff>9092</xdr:rowOff>
    </xdr:to>
    <xdr:graphicFrame macro="">
      <xdr:nvGraphicFramePr>
        <xdr:cNvPr id="9" name="Chart 8">
          <a:extLst>
            <a:ext uri="{FF2B5EF4-FFF2-40B4-BE49-F238E27FC236}">
              <a16:creationId xmlns:a16="http://schemas.microsoft.com/office/drawing/2014/main" id="{59A9E545-221D-4AD2-BB79-F49F89EE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386705</xdr:colOff>
      <xdr:row>12</xdr:row>
      <xdr:rowOff>42779</xdr:rowOff>
    </xdr:from>
    <xdr:to>
      <xdr:col>17</xdr:col>
      <xdr:colOff>1349596</xdr:colOff>
      <xdr:row>24</xdr:row>
      <xdr:rowOff>178573</xdr:rowOff>
    </xdr:to>
    <xdr:graphicFrame macro="">
      <xdr:nvGraphicFramePr>
        <xdr:cNvPr id="10" name="Chart 9">
          <a:extLst>
            <a:ext uri="{FF2B5EF4-FFF2-40B4-BE49-F238E27FC236}">
              <a16:creationId xmlns:a16="http://schemas.microsoft.com/office/drawing/2014/main" id="{74BF264B-8AAC-4045-86D2-6047D5C87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366095</xdr:colOff>
      <xdr:row>25</xdr:row>
      <xdr:rowOff>49357</xdr:rowOff>
    </xdr:from>
    <xdr:to>
      <xdr:col>17</xdr:col>
      <xdr:colOff>1328986</xdr:colOff>
      <xdr:row>36</xdr:row>
      <xdr:rowOff>219941</xdr:rowOff>
    </xdr:to>
    <xdr:graphicFrame macro="">
      <xdr:nvGraphicFramePr>
        <xdr:cNvPr id="11" name="Chart 10">
          <a:extLst>
            <a:ext uri="{FF2B5EF4-FFF2-40B4-BE49-F238E27FC236}">
              <a16:creationId xmlns:a16="http://schemas.microsoft.com/office/drawing/2014/main" id="{5A60AFF5-8473-4785-BAA0-825A42A18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391020</xdr:colOff>
      <xdr:row>37</xdr:row>
      <xdr:rowOff>68840</xdr:rowOff>
    </xdr:from>
    <xdr:to>
      <xdr:col>17</xdr:col>
      <xdr:colOff>1353911</xdr:colOff>
      <xdr:row>50</xdr:row>
      <xdr:rowOff>118547</xdr:rowOff>
    </xdr:to>
    <xdr:graphicFrame macro="">
      <xdr:nvGraphicFramePr>
        <xdr:cNvPr id="12" name="Chart 11">
          <a:extLst>
            <a:ext uri="{FF2B5EF4-FFF2-40B4-BE49-F238E27FC236}">
              <a16:creationId xmlns:a16="http://schemas.microsoft.com/office/drawing/2014/main" id="{29FBA74C-F1A3-4D8C-BF3E-668A38224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360219</xdr:colOff>
      <xdr:row>50</xdr:row>
      <xdr:rowOff>234229</xdr:rowOff>
    </xdr:from>
    <xdr:to>
      <xdr:col>17</xdr:col>
      <xdr:colOff>1323110</xdr:colOff>
      <xdr:row>58</xdr:row>
      <xdr:rowOff>150834</xdr:rowOff>
    </xdr:to>
    <xdr:graphicFrame macro="">
      <xdr:nvGraphicFramePr>
        <xdr:cNvPr id="13" name="Chart 12">
          <a:extLst>
            <a:ext uri="{FF2B5EF4-FFF2-40B4-BE49-F238E27FC236}">
              <a16:creationId xmlns:a16="http://schemas.microsoft.com/office/drawing/2014/main" id="{627DE0AD-49AD-4F53-84EC-1125F76CA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665018</xdr:colOff>
      <xdr:row>13</xdr:row>
      <xdr:rowOff>166256</xdr:rowOff>
    </xdr:from>
    <xdr:to>
      <xdr:col>10</xdr:col>
      <xdr:colOff>907473</xdr:colOff>
      <xdr:row>23</xdr:row>
      <xdr:rowOff>62347</xdr:rowOff>
    </xdr:to>
    <xdr:sp macro="" textlink="">
      <xdr:nvSpPr>
        <xdr:cNvPr id="15" name="TextBox 14">
          <a:extLst>
            <a:ext uri="{FF2B5EF4-FFF2-40B4-BE49-F238E27FC236}">
              <a16:creationId xmlns:a16="http://schemas.microsoft.com/office/drawing/2014/main" id="{44266048-03B5-48DD-BF2E-C8AB47BE71DC}"/>
            </a:ext>
          </a:extLst>
        </xdr:cNvPr>
        <xdr:cNvSpPr txBox="1"/>
      </xdr:nvSpPr>
      <xdr:spPr>
        <a:xfrm>
          <a:off x="9227127" y="4211783"/>
          <a:ext cx="5839691" cy="225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for the standard 2000-2009 historical reference period is not available for Washington.  Therefore the historic reference period was adjusted to reflect the first three years of available data (2011, 2017, 2018) and data from 2019-2022 were applied to construct the linear trend to evaluate carbon stocks over the future long-term period.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9A75C00F-47A8-4377-A7F8-71CF1B744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0</xdr:rowOff>
    </xdr:to>
    <xdr:graphicFrame macro="">
      <xdr:nvGraphicFramePr>
        <xdr:cNvPr id="3" name="Chart 2">
          <a:extLst>
            <a:ext uri="{FF2B5EF4-FFF2-40B4-BE49-F238E27FC236}">
              <a16:creationId xmlns:a16="http://schemas.microsoft.com/office/drawing/2014/main" id="{71ED2B22-179A-4A94-A075-6810AE0E4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ECBD0D51-9E59-47D3-AE2C-2621FB6A4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51954</xdr:rowOff>
    </xdr:to>
    <xdr:graphicFrame macro="">
      <xdr:nvGraphicFramePr>
        <xdr:cNvPr id="5" name="Chart 4">
          <a:extLst>
            <a:ext uri="{FF2B5EF4-FFF2-40B4-BE49-F238E27FC236}">
              <a16:creationId xmlns:a16="http://schemas.microsoft.com/office/drawing/2014/main" id="{735A4669-5171-4FF0-8B60-4E92A052E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50</xdr:row>
      <xdr:rowOff>230455</xdr:rowOff>
    </xdr:from>
    <xdr:to>
      <xdr:col>18</xdr:col>
      <xdr:colOff>259154</xdr:colOff>
      <xdr:row>62</xdr:row>
      <xdr:rowOff>294408</xdr:rowOff>
    </xdr:to>
    <xdr:graphicFrame macro="">
      <xdr:nvGraphicFramePr>
        <xdr:cNvPr id="6" name="Chart 5">
          <a:extLst>
            <a:ext uri="{FF2B5EF4-FFF2-40B4-BE49-F238E27FC236}">
              <a16:creationId xmlns:a16="http://schemas.microsoft.com/office/drawing/2014/main" id="{39ED2A59-4FBB-468E-848E-A73986EC9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51</xdr:row>
      <xdr:rowOff>15090</xdr:rowOff>
    </xdr:from>
    <xdr:to>
      <xdr:col>24</xdr:col>
      <xdr:colOff>1338224</xdr:colOff>
      <xdr:row>62</xdr:row>
      <xdr:rowOff>329044</xdr:rowOff>
    </xdr:to>
    <xdr:graphicFrame macro="">
      <xdr:nvGraphicFramePr>
        <xdr:cNvPr id="7" name="Chart 6">
          <a:extLst>
            <a:ext uri="{FF2B5EF4-FFF2-40B4-BE49-F238E27FC236}">
              <a16:creationId xmlns:a16="http://schemas.microsoft.com/office/drawing/2014/main" id="{F0CD27A0-11DC-45A2-9603-DEC33DDE2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62</xdr:row>
      <xdr:rowOff>432147</xdr:rowOff>
    </xdr:from>
    <xdr:to>
      <xdr:col>18</xdr:col>
      <xdr:colOff>249878</xdr:colOff>
      <xdr:row>79</xdr:row>
      <xdr:rowOff>190501</xdr:rowOff>
    </xdr:to>
    <xdr:graphicFrame macro="">
      <xdr:nvGraphicFramePr>
        <xdr:cNvPr id="8" name="Chart 7">
          <a:extLst>
            <a:ext uri="{FF2B5EF4-FFF2-40B4-BE49-F238E27FC236}">
              <a16:creationId xmlns:a16="http://schemas.microsoft.com/office/drawing/2014/main" id="{FC6CF03C-75C2-4D0D-B1E6-AE4654EBB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62</xdr:row>
      <xdr:rowOff>453916</xdr:rowOff>
    </xdr:from>
    <xdr:to>
      <xdr:col>24</xdr:col>
      <xdr:colOff>1310143</xdr:colOff>
      <xdr:row>79</xdr:row>
      <xdr:rowOff>190500</xdr:rowOff>
    </xdr:to>
    <xdr:graphicFrame macro="">
      <xdr:nvGraphicFramePr>
        <xdr:cNvPr id="9" name="Chart 8">
          <a:extLst>
            <a:ext uri="{FF2B5EF4-FFF2-40B4-BE49-F238E27FC236}">
              <a16:creationId xmlns:a16="http://schemas.microsoft.com/office/drawing/2014/main" id="{9D4784C1-86FB-4194-A34C-C957B1BF5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6F9C41E9-D1F4-479D-8E23-C825AEB99CE6}"/>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31</xdr:row>
      <xdr:rowOff>143246</xdr:rowOff>
    </xdr:from>
    <xdr:to>
      <xdr:col>18</xdr:col>
      <xdr:colOff>242455</xdr:colOff>
      <xdr:row>50</xdr:row>
      <xdr:rowOff>121228</xdr:rowOff>
    </xdr:to>
    <xdr:graphicFrame macro="">
      <xdr:nvGraphicFramePr>
        <xdr:cNvPr id="11" name="Chart 10">
          <a:extLst>
            <a:ext uri="{FF2B5EF4-FFF2-40B4-BE49-F238E27FC236}">
              <a16:creationId xmlns:a16="http://schemas.microsoft.com/office/drawing/2014/main" id="{B7F6B187-9D82-4AA5-855E-5C36A0881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31</xdr:row>
      <xdr:rowOff>155863</xdr:rowOff>
    </xdr:from>
    <xdr:to>
      <xdr:col>24</xdr:col>
      <xdr:colOff>1340180</xdr:colOff>
      <xdr:row>50</xdr:row>
      <xdr:rowOff>121227</xdr:rowOff>
    </xdr:to>
    <xdr:graphicFrame macro="">
      <xdr:nvGraphicFramePr>
        <xdr:cNvPr id="12" name="Chart 11">
          <a:extLst>
            <a:ext uri="{FF2B5EF4-FFF2-40B4-BE49-F238E27FC236}">
              <a16:creationId xmlns:a16="http://schemas.microsoft.com/office/drawing/2014/main" id="{1E42092A-127F-4D8A-B52B-76DC2D11E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18881DE8-9102-45AF-A2A2-F18D0C891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0</xdr:rowOff>
    </xdr:to>
    <xdr:graphicFrame macro="">
      <xdr:nvGraphicFramePr>
        <xdr:cNvPr id="3" name="Chart 2">
          <a:extLst>
            <a:ext uri="{FF2B5EF4-FFF2-40B4-BE49-F238E27FC236}">
              <a16:creationId xmlns:a16="http://schemas.microsoft.com/office/drawing/2014/main" id="{AE53C9B9-9530-469C-B7B4-9F34CCBCE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7EE92DCC-9828-43F6-BDDD-999E3FD96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51954</xdr:rowOff>
    </xdr:to>
    <xdr:graphicFrame macro="">
      <xdr:nvGraphicFramePr>
        <xdr:cNvPr id="5" name="Chart 4">
          <a:extLst>
            <a:ext uri="{FF2B5EF4-FFF2-40B4-BE49-F238E27FC236}">
              <a16:creationId xmlns:a16="http://schemas.microsoft.com/office/drawing/2014/main" id="{4905F77D-1EE2-43E5-B13A-492453EDD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51</xdr:row>
      <xdr:rowOff>230455</xdr:rowOff>
    </xdr:from>
    <xdr:to>
      <xdr:col>18</xdr:col>
      <xdr:colOff>259154</xdr:colOff>
      <xdr:row>63</xdr:row>
      <xdr:rowOff>294408</xdr:rowOff>
    </xdr:to>
    <xdr:graphicFrame macro="">
      <xdr:nvGraphicFramePr>
        <xdr:cNvPr id="6" name="Chart 5">
          <a:extLst>
            <a:ext uri="{FF2B5EF4-FFF2-40B4-BE49-F238E27FC236}">
              <a16:creationId xmlns:a16="http://schemas.microsoft.com/office/drawing/2014/main" id="{C3C68E6B-ABC2-43DA-BDA4-124ABF733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52</xdr:row>
      <xdr:rowOff>15090</xdr:rowOff>
    </xdr:from>
    <xdr:to>
      <xdr:col>24</xdr:col>
      <xdr:colOff>1338224</xdr:colOff>
      <xdr:row>63</xdr:row>
      <xdr:rowOff>329044</xdr:rowOff>
    </xdr:to>
    <xdr:graphicFrame macro="">
      <xdr:nvGraphicFramePr>
        <xdr:cNvPr id="7" name="Chart 6">
          <a:extLst>
            <a:ext uri="{FF2B5EF4-FFF2-40B4-BE49-F238E27FC236}">
              <a16:creationId xmlns:a16="http://schemas.microsoft.com/office/drawing/2014/main" id="{41418E7E-A91A-4F2D-8BAB-83BC9B1A3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63</xdr:row>
      <xdr:rowOff>432147</xdr:rowOff>
    </xdr:from>
    <xdr:to>
      <xdr:col>18</xdr:col>
      <xdr:colOff>249878</xdr:colOff>
      <xdr:row>81</xdr:row>
      <xdr:rowOff>190501</xdr:rowOff>
    </xdr:to>
    <xdr:graphicFrame macro="">
      <xdr:nvGraphicFramePr>
        <xdr:cNvPr id="8" name="Chart 7">
          <a:extLst>
            <a:ext uri="{FF2B5EF4-FFF2-40B4-BE49-F238E27FC236}">
              <a16:creationId xmlns:a16="http://schemas.microsoft.com/office/drawing/2014/main" id="{6BBCDB94-982D-49E8-987B-59410B696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63</xdr:row>
      <xdr:rowOff>453916</xdr:rowOff>
    </xdr:from>
    <xdr:to>
      <xdr:col>24</xdr:col>
      <xdr:colOff>1310143</xdr:colOff>
      <xdr:row>81</xdr:row>
      <xdr:rowOff>190500</xdr:rowOff>
    </xdr:to>
    <xdr:graphicFrame macro="">
      <xdr:nvGraphicFramePr>
        <xdr:cNvPr id="9" name="Chart 8">
          <a:extLst>
            <a:ext uri="{FF2B5EF4-FFF2-40B4-BE49-F238E27FC236}">
              <a16:creationId xmlns:a16="http://schemas.microsoft.com/office/drawing/2014/main" id="{C45C2ACB-CCBE-4CA9-AE5C-44A72BA63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6AA5512F-59F8-43C0-AE65-9521EE8BFD9B}"/>
            </a:ext>
          </a:extLst>
        </xdr:cNvPr>
        <xdr:cNvSpPr txBox="1"/>
      </xdr:nvSpPr>
      <xdr:spPr>
        <a:xfrm>
          <a:off x="25632794"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32</xdr:row>
      <xdr:rowOff>143246</xdr:rowOff>
    </xdr:from>
    <xdr:to>
      <xdr:col>18</xdr:col>
      <xdr:colOff>242455</xdr:colOff>
      <xdr:row>51</xdr:row>
      <xdr:rowOff>121228</xdr:rowOff>
    </xdr:to>
    <xdr:graphicFrame macro="">
      <xdr:nvGraphicFramePr>
        <xdr:cNvPr id="11" name="Chart 10">
          <a:extLst>
            <a:ext uri="{FF2B5EF4-FFF2-40B4-BE49-F238E27FC236}">
              <a16:creationId xmlns:a16="http://schemas.microsoft.com/office/drawing/2014/main" id="{CDDF9400-5248-44CC-80B2-9617D504E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32</xdr:row>
      <xdr:rowOff>155863</xdr:rowOff>
    </xdr:from>
    <xdr:to>
      <xdr:col>24</xdr:col>
      <xdr:colOff>1340180</xdr:colOff>
      <xdr:row>51</xdr:row>
      <xdr:rowOff>121227</xdr:rowOff>
    </xdr:to>
    <xdr:graphicFrame macro="">
      <xdr:nvGraphicFramePr>
        <xdr:cNvPr id="12" name="Chart 11">
          <a:extLst>
            <a:ext uri="{FF2B5EF4-FFF2-40B4-BE49-F238E27FC236}">
              <a16:creationId xmlns:a16="http://schemas.microsoft.com/office/drawing/2014/main" id="{AAF46801-CC4B-462C-BEA6-FA6007C5A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18</xdr:col>
      <xdr:colOff>922268</xdr:colOff>
      <xdr:row>2</xdr:row>
      <xdr:rowOff>192232</xdr:rowOff>
    </xdr:from>
    <xdr:to>
      <xdr:col>25</xdr:col>
      <xdr:colOff>485849</xdr:colOff>
      <xdr:row>16</xdr:row>
      <xdr:rowOff>166254</xdr:rowOff>
    </xdr:to>
    <xdr:graphicFrame macro="">
      <xdr:nvGraphicFramePr>
        <xdr:cNvPr id="2" name="Chart 1">
          <a:extLst>
            <a:ext uri="{FF2B5EF4-FFF2-40B4-BE49-F238E27FC236}">
              <a16:creationId xmlns:a16="http://schemas.microsoft.com/office/drawing/2014/main" id="{EEC5FA99-8331-4ACD-BBF0-404A88E34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940886</xdr:colOff>
      <xdr:row>16</xdr:row>
      <xdr:rowOff>199941</xdr:rowOff>
    </xdr:from>
    <xdr:to>
      <xdr:col>25</xdr:col>
      <xdr:colOff>504467</xdr:colOff>
      <xdr:row>29</xdr:row>
      <xdr:rowOff>100207</xdr:rowOff>
    </xdr:to>
    <xdr:graphicFrame macro="">
      <xdr:nvGraphicFramePr>
        <xdr:cNvPr id="3" name="Chart 2">
          <a:extLst>
            <a:ext uri="{FF2B5EF4-FFF2-40B4-BE49-F238E27FC236}">
              <a16:creationId xmlns:a16="http://schemas.microsoft.com/office/drawing/2014/main" id="{CB7FF60C-8898-435C-BBAB-F327ABA27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920276</xdr:colOff>
      <xdr:row>29</xdr:row>
      <xdr:rowOff>206519</xdr:rowOff>
    </xdr:from>
    <xdr:to>
      <xdr:col>25</xdr:col>
      <xdr:colOff>483857</xdr:colOff>
      <xdr:row>41</xdr:row>
      <xdr:rowOff>141576</xdr:rowOff>
    </xdr:to>
    <xdr:graphicFrame macro="">
      <xdr:nvGraphicFramePr>
        <xdr:cNvPr id="4" name="Chart 3">
          <a:extLst>
            <a:ext uri="{FF2B5EF4-FFF2-40B4-BE49-F238E27FC236}">
              <a16:creationId xmlns:a16="http://schemas.microsoft.com/office/drawing/2014/main" id="{BF46B5B7-36F7-4D33-8C9B-F66532418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945201</xdr:colOff>
      <xdr:row>41</xdr:row>
      <xdr:rowOff>226002</xdr:rowOff>
    </xdr:from>
    <xdr:to>
      <xdr:col>25</xdr:col>
      <xdr:colOff>508782</xdr:colOff>
      <xdr:row>55</xdr:row>
      <xdr:rowOff>26327</xdr:rowOff>
    </xdr:to>
    <xdr:graphicFrame macro="">
      <xdr:nvGraphicFramePr>
        <xdr:cNvPr id="5" name="Chart 4">
          <a:extLst>
            <a:ext uri="{FF2B5EF4-FFF2-40B4-BE49-F238E27FC236}">
              <a16:creationId xmlns:a16="http://schemas.microsoft.com/office/drawing/2014/main" id="{AF3940BA-D655-4BAB-8510-27ABD8DBC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914400</xdr:colOff>
      <xdr:row>55</xdr:row>
      <xdr:rowOff>142009</xdr:rowOff>
    </xdr:from>
    <xdr:to>
      <xdr:col>25</xdr:col>
      <xdr:colOff>477981</xdr:colOff>
      <xdr:row>69</xdr:row>
      <xdr:rowOff>72468</xdr:rowOff>
    </xdr:to>
    <xdr:graphicFrame macro="">
      <xdr:nvGraphicFramePr>
        <xdr:cNvPr id="6" name="Chart 5">
          <a:extLst>
            <a:ext uri="{FF2B5EF4-FFF2-40B4-BE49-F238E27FC236}">
              <a16:creationId xmlns:a16="http://schemas.microsoft.com/office/drawing/2014/main" id="{4E1D06DE-8CDC-4083-A01A-CCC549032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943409</xdr:colOff>
      <xdr:row>0</xdr:row>
      <xdr:rowOff>157162</xdr:rowOff>
    </xdr:from>
    <xdr:to>
      <xdr:col>25</xdr:col>
      <xdr:colOff>397674</xdr:colOff>
      <xdr:row>2</xdr:row>
      <xdr:rowOff>100692</xdr:rowOff>
    </xdr:to>
    <xdr:sp macro="" textlink="">
      <xdr:nvSpPr>
        <xdr:cNvPr id="7" name="TextBox 6">
          <a:extLst>
            <a:ext uri="{FF2B5EF4-FFF2-40B4-BE49-F238E27FC236}">
              <a16:creationId xmlns:a16="http://schemas.microsoft.com/office/drawing/2014/main" id="{B9A9DB26-00AA-4EE6-BA66-B6083CDA1858}"/>
            </a:ext>
          </a:extLst>
        </xdr:cNvPr>
        <xdr:cNvSpPr txBox="1"/>
      </xdr:nvSpPr>
      <xdr:spPr>
        <a:xfrm>
          <a:off x="26297227" y="157162"/>
          <a:ext cx="9249429" cy="470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 Forecasting does not reflect any assumptions about impact of policies, market dynamics, or disturbances on forest carbon stocks. </a:t>
          </a:r>
          <a:endParaRPr lang="en-US" sz="1100"/>
        </a:p>
      </xdr:txBody>
    </xdr:sp>
    <xdr:clientData/>
  </xdr:twoCellAnchor>
  <xdr:twoCellAnchor>
    <xdr:from>
      <xdr:col>11</xdr:col>
      <xdr:colOff>1240922</xdr:colOff>
      <xdr:row>2</xdr:row>
      <xdr:rowOff>201325</xdr:rowOff>
    </xdr:from>
    <xdr:to>
      <xdr:col>18</xdr:col>
      <xdr:colOff>804504</xdr:colOff>
      <xdr:row>16</xdr:row>
      <xdr:rowOff>175347</xdr:rowOff>
    </xdr:to>
    <xdr:graphicFrame macro="">
      <xdr:nvGraphicFramePr>
        <xdr:cNvPr id="9" name="Chart 8">
          <a:extLst>
            <a:ext uri="{FF2B5EF4-FFF2-40B4-BE49-F238E27FC236}">
              <a16:creationId xmlns:a16="http://schemas.microsoft.com/office/drawing/2014/main" id="{28583EB6-F3CD-411B-8A29-2B2E46EA0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1259540</xdr:colOff>
      <xdr:row>16</xdr:row>
      <xdr:rowOff>209034</xdr:rowOff>
    </xdr:from>
    <xdr:to>
      <xdr:col>18</xdr:col>
      <xdr:colOff>823122</xdr:colOff>
      <xdr:row>29</xdr:row>
      <xdr:rowOff>109300</xdr:rowOff>
    </xdr:to>
    <xdr:graphicFrame macro="">
      <xdr:nvGraphicFramePr>
        <xdr:cNvPr id="10" name="Chart 9">
          <a:extLst>
            <a:ext uri="{FF2B5EF4-FFF2-40B4-BE49-F238E27FC236}">
              <a16:creationId xmlns:a16="http://schemas.microsoft.com/office/drawing/2014/main" id="{A6A46636-FA1C-4F93-8057-70222411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1238930</xdr:colOff>
      <xdr:row>29</xdr:row>
      <xdr:rowOff>215612</xdr:rowOff>
    </xdr:from>
    <xdr:to>
      <xdr:col>18</xdr:col>
      <xdr:colOff>802512</xdr:colOff>
      <xdr:row>41</xdr:row>
      <xdr:rowOff>150669</xdr:rowOff>
    </xdr:to>
    <xdr:graphicFrame macro="">
      <xdr:nvGraphicFramePr>
        <xdr:cNvPr id="11" name="Chart 10">
          <a:extLst>
            <a:ext uri="{FF2B5EF4-FFF2-40B4-BE49-F238E27FC236}">
              <a16:creationId xmlns:a16="http://schemas.microsoft.com/office/drawing/2014/main" id="{9A03E1F6-69D3-4000-9F69-4C2F061B7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1263855</xdr:colOff>
      <xdr:row>41</xdr:row>
      <xdr:rowOff>235095</xdr:rowOff>
    </xdr:from>
    <xdr:to>
      <xdr:col>18</xdr:col>
      <xdr:colOff>827437</xdr:colOff>
      <xdr:row>55</xdr:row>
      <xdr:rowOff>35420</xdr:rowOff>
    </xdr:to>
    <xdr:graphicFrame macro="">
      <xdr:nvGraphicFramePr>
        <xdr:cNvPr id="12" name="Chart 11">
          <a:extLst>
            <a:ext uri="{FF2B5EF4-FFF2-40B4-BE49-F238E27FC236}">
              <a16:creationId xmlns:a16="http://schemas.microsoft.com/office/drawing/2014/main" id="{5B6E538E-2843-41F6-BACC-C3CB51ECD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1233054</xdr:colOff>
      <xdr:row>55</xdr:row>
      <xdr:rowOff>151102</xdr:rowOff>
    </xdr:from>
    <xdr:to>
      <xdr:col>18</xdr:col>
      <xdr:colOff>796636</xdr:colOff>
      <xdr:row>69</xdr:row>
      <xdr:rowOff>81561</xdr:rowOff>
    </xdr:to>
    <xdr:graphicFrame macro="">
      <xdr:nvGraphicFramePr>
        <xdr:cNvPr id="13" name="Chart 12">
          <a:extLst>
            <a:ext uri="{FF2B5EF4-FFF2-40B4-BE49-F238E27FC236}">
              <a16:creationId xmlns:a16="http://schemas.microsoft.com/office/drawing/2014/main" id="{7DDF98CA-7E64-41BF-B034-83F19AAB1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581891</xdr:colOff>
      <xdr:row>19</xdr:row>
      <xdr:rowOff>110836</xdr:rowOff>
    </xdr:from>
    <xdr:to>
      <xdr:col>10</xdr:col>
      <xdr:colOff>824346</xdr:colOff>
      <xdr:row>29</xdr:row>
      <xdr:rowOff>6927</xdr:rowOff>
    </xdr:to>
    <xdr:sp macro="" textlink="">
      <xdr:nvSpPr>
        <xdr:cNvPr id="15" name="TextBox 14">
          <a:extLst>
            <a:ext uri="{FF2B5EF4-FFF2-40B4-BE49-F238E27FC236}">
              <a16:creationId xmlns:a16="http://schemas.microsoft.com/office/drawing/2014/main" id="{0BCD0B70-A368-4420-BB54-E02F94CCC923}"/>
            </a:ext>
          </a:extLst>
        </xdr:cNvPr>
        <xdr:cNvSpPr txBox="1"/>
      </xdr:nvSpPr>
      <xdr:spPr>
        <a:xfrm>
          <a:off x="9144000" y="5569527"/>
          <a:ext cx="5839691" cy="2251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t>Data for the standard 2000-2009 historical reference period is not available for Wyoming.  Therefore the historic reference period was adjusted to reflect the first three years of available data (2012, 2013, 2014) and data from 2015-2022 were applied to construct the linear trend to evaluate carbon stocks over the future long-term period.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B4C15A61-7010-45BF-8FD3-22D2ABCE6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199254</xdr:rowOff>
    </xdr:to>
    <xdr:graphicFrame macro="">
      <xdr:nvGraphicFramePr>
        <xdr:cNvPr id="3" name="Chart 2">
          <a:extLst>
            <a:ext uri="{FF2B5EF4-FFF2-40B4-BE49-F238E27FC236}">
              <a16:creationId xmlns:a16="http://schemas.microsoft.com/office/drawing/2014/main" id="{C2D0CBAC-7D36-4F59-A57B-95E9E5FED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9BD8E86D-E9CE-4754-B636-155984041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212242</xdr:rowOff>
    </xdr:to>
    <xdr:graphicFrame macro="">
      <xdr:nvGraphicFramePr>
        <xdr:cNvPr id="5" name="Chart 4">
          <a:extLst>
            <a:ext uri="{FF2B5EF4-FFF2-40B4-BE49-F238E27FC236}">
              <a16:creationId xmlns:a16="http://schemas.microsoft.com/office/drawing/2014/main" id="{91C51C98-7F66-4EEA-818E-5CA34B7AE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714076</xdr:colOff>
      <xdr:row>32</xdr:row>
      <xdr:rowOff>92033</xdr:rowOff>
    </xdr:from>
    <xdr:to>
      <xdr:col>18</xdr:col>
      <xdr:colOff>256876</xdr:colOff>
      <xdr:row>51</xdr:row>
      <xdr:rowOff>103911</xdr:rowOff>
    </xdr:to>
    <xdr:graphicFrame macro="">
      <xdr:nvGraphicFramePr>
        <xdr:cNvPr id="6" name="Chart 5">
          <a:extLst>
            <a:ext uri="{FF2B5EF4-FFF2-40B4-BE49-F238E27FC236}">
              <a16:creationId xmlns:a16="http://schemas.microsoft.com/office/drawing/2014/main" id="{46606D93-A575-40A0-A292-8D187DB06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394013</xdr:colOff>
      <xdr:row>32</xdr:row>
      <xdr:rowOff>99457</xdr:rowOff>
    </xdr:from>
    <xdr:to>
      <xdr:col>24</xdr:col>
      <xdr:colOff>1283920</xdr:colOff>
      <xdr:row>51</xdr:row>
      <xdr:rowOff>103910</xdr:rowOff>
    </xdr:to>
    <xdr:graphicFrame macro="">
      <xdr:nvGraphicFramePr>
        <xdr:cNvPr id="7" name="Chart 6">
          <a:extLst>
            <a:ext uri="{FF2B5EF4-FFF2-40B4-BE49-F238E27FC236}">
              <a16:creationId xmlns:a16="http://schemas.microsoft.com/office/drawing/2014/main" id="{899F7406-FD43-4C4C-9C0C-FB7496F19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733424</xdr:colOff>
      <xdr:row>52</xdr:row>
      <xdr:rowOff>10514</xdr:rowOff>
    </xdr:from>
    <xdr:to>
      <xdr:col>18</xdr:col>
      <xdr:colOff>276224</xdr:colOff>
      <xdr:row>65</xdr:row>
      <xdr:rowOff>138669</xdr:rowOff>
    </xdr:to>
    <xdr:graphicFrame macro="">
      <xdr:nvGraphicFramePr>
        <xdr:cNvPr id="8" name="Chart 7">
          <a:extLst>
            <a:ext uri="{FF2B5EF4-FFF2-40B4-BE49-F238E27FC236}">
              <a16:creationId xmlns:a16="http://schemas.microsoft.com/office/drawing/2014/main" id="{7B2BBE4A-774E-4186-8610-670AF2898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412938</xdr:colOff>
      <xdr:row>52</xdr:row>
      <xdr:rowOff>30183</xdr:rowOff>
    </xdr:from>
    <xdr:to>
      <xdr:col>24</xdr:col>
      <xdr:colOff>1302845</xdr:colOff>
      <xdr:row>65</xdr:row>
      <xdr:rowOff>158338</xdr:rowOff>
    </xdr:to>
    <xdr:graphicFrame macro="">
      <xdr:nvGraphicFramePr>
        <xdr:cNvPr id="9" name="Chart 8">
          <a:extLst>
            <a:ext uri="{FF2B5EF4-FFF2-40B4-BE49-F238E27FC236}">
              <a16:creationId xmlns:a16="http://schemas.microsoft.com/office/drawing/2014/main" id="{D4854379-1CB5-4291-8D7B-EA33243A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826573</xdr:colOff>
      <xdr:row>65</xdr:row>
      <xdr:rowOff>236946</xdr:rowOff>
    </xdr:from>
    <xdr:to>
      <xdr:col>18</xdr:col>
      <xdr:colOff>279566</xdr:colOff>
      <xdr:row>84</xdr:row>
      <xdr:rowOff>102673</xdr:rowOff>
    </xdr:to>
    <xdr:graphicFrame macro="">
      <xdr:nvGraphicFramePr>
        <xdr:cNvPr id="10" name="Chart 9">
          <a:extLst>
            <a:ext uri="{FF2B5EF4-FFF2-40B4-BE49-F238E27FC236}">
              <a16:creationId xmlns:a16="http://schemas.microsoft.com/office/drawing/2014/main" id="{B5458973-1861-4306-8014-03348829D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403165</xdr:colOff>
      <xdr:row>66</xdr:row>
      <xdr:rowOff>42734</xdr:rowOff>
    </xdr:from>
    <xdr:to>
      <xdr:col>24</xdr:col>
      <xdr:colOff>1293072</xdr:colOff>
      <xdr:row>84</xdr:row>
      <xdr:rowOff>137309</xdr:rowOff>
    </xdr:to>
    <xdr:graphicFrame macro="">
      <xdr:nvGraphicFramePr>
        <xdr:cNvPr id="11" name="Chart 10">
          <a:extLst>
            <a:ext uri="{FF2B5EF4-FFF2-40B4-BE49-F238E27FC236}">
              <a16:creationId xmlns:a16="http://schemas.microsoft.com/office/drawing/2014/main" id="{DBEEE9EE-5077-4E76-BEBE-752062FEC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2" name="TextBox 11">
          <a:extLst>
            <a:ext uri="{FF2B5EF4-FFF2-40B4-BE49-F238E27FC236}">
              <a16:creationId xmlns:a16="http://schemas.microsoft.com/office/drawing/2014/main" id="{D5DF2D19-B7EC-45DE-B909-EFC16FFBAFE6}"/>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12</xdr:row>
      <xdr:rowOff>200890</xdr:rowOff>
    </xdr:to>
    <xdr:graphicFrame macro="">
      <xdr:nvGraphicFramePr>
        <xdr:cNvPr id="2" name="Chart 1">
          <a:extLst>
            <a:ext uri="{FF2B5EF4-FFF2-40B4-BE49-F238E27FC236}">
              <a16:creationId xmlns:a16="http://schemas.microsoft.com/office/drawing/2014/main" id="{EE06FBC4-EB3B-4177-B3B2-25145D24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13</xdr:row>
      <xdr:rowOff>84953</xdr:rowOff>
    </xdr:from>
    <xdr:to>
      <xdr:col>18</xdr:col>
      <xdr:colOff>243516</xdr:colOff>
      <xdr:row>31</xdr:row>
      <xdr:rowOff>199254</xdr:rowOff>
    </xdr:to>
    <xdr:graphicFrame macro="">
      <xdr:nvGraphicFramePr>
        <xdr:cNvPr id="3" name="Chart 2">
          <a:extLst>
            <a:ext uri="{FF2B5EF4-FFF2-40B4-BE49-F238E27FC236}">
              <a16:creationId xmlns:a16="http://schemas.microsoft.com/office/drawing/2014/main" id="{83CCE1B0-E7C3-4A1F-8AB7-9D5DB4B42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13</xdr:row>
      <xdr:rowOff>1483</xdr:rowOff>
    </xdr:to>
    <xdr:graphicFrame macro="">
      <xdr:nvGraphicFramePr>
        <xdr:cNvPr id="4" name="Chart 3">
          <a:extLst>
            <a:ext uri="{FF2B5EF4-FFF2-40B4-BE49-F238E27FC236}">
              <a16:creationId xmlns:a16="http://schemas.microsoft.com/office/drawing/2014/main" id="{00F70697-EB93-4F0B-8051-66A25341C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13</xdr:row>
      <xdr:rowOff>97941</xdr:rowOff>
    </xdr:from>
    <xdr:to>
      <xdr:col>24</xdr:col>
      <xdr:colOff>1267109</xdr:colOff>
      <xdr:row>31</xdr:row>
      <xdr:rowOff>212242</xdr:rowOff>
    </xdr:to>
    <xdr:graphicFrame macro="">
      <xdr:nvGraphicFramePr>
        <xdr:cNvPr id="5" name="Chart 4">
          <a:extLst>
            <a:ext uri="{FF2B5EF4-FFF2-40B4-BE49-F238E27FC236}">
              <a16:creationId xmlns:a16="http://schemas.microsoft.com/office/drawing/2014/main" id="{CADA193E-3BAB-48CA-93C8-9D79E12B9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719817</xdr:colOff>
      <xdr:row>32</xdr:row>
      <xdr:rowOff>105765</xdr:rowOff>
    </xdr:from>
    <xdr:to>
      <xdr:col>18</xdr:col>
      <xdr:colOff>262617</xdr:colOff>
      <xdr:row>46</xdr:row>
      <xdr:rowOff>193098</xdr:rowOff>
    </xdr:to>
    <xdr:graphicFrame macro="">
      <xdr:nvGraphicFramePr>
        <xdr:cNvPr id="8" name="Chart 7">
          <a:extLst>
            <a:ext uri="{FF2B5EF4-FFF2-40B4-BE49-F238E27FC236}">
              <a16:creationId xmlns:a16="http://schemas.microsoft.com/office/drawing/2014/main" id="{A0F9AB42-87C1-491F-BB29-E94BC1EB9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372117</xdr:colOff>
      <xdr:row>32</xdr:row>
      <xdr:rowOff>98219</xdr:rowOff>
    </xdr:from>
    <xdr:to>
      <xdr:col>24</xdr:col>
      <xdr:colOff>1262024</xdr:colOff>
      <xdr:row>46</xdr:row>
      <xdr:rowOff>185552</xdr:rowOff>
    </xdr:to>
    <xdr:graphicFrame macro="">
      <xdr:nvGraphicFramePr>
        <xdr:cNvPr id="9" name="Chart 8">
          <a:extLst>
            <a:ext uri="{FF2B5EF4-FFF2-40B4-BE49-F238E27FC236}">
              <a16:creationId xmlns:a16="http://schemas.microsoft.com/office/drawing/2014/main" id="{4906F938-6E17-4762-B62C-DA3574660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744930</xdr:colOff>
      <xdr:row>47</xdr:row>
      <xdr:rowOff>73660</xdr:rowOff>
    </xdr:from>
    <xdr:to>
      <xdr:col>18</xdr:col>
      <xdr:colOff>197923</xdr:colOff>
      <xdr:row>65</xdr:row>
      <xdr:rowOff>129888</xdr:rowOff>
    </xdr:to>
    <xdr:graphicFrame macro="">
      <xdr:nvGraphicFramePr>
        <xdr:cNvPr id="10" name="Chart 9">
          <a:extLst>
            <a:ext uri="{FF2B5EF4-FFF2-40B4-BE49-F238E27FC236}">
              <a16:creationId xmlns:a16="http://schemas.microsoft.com/office/drawing/2014/main" id="{FE7A6172-D2FB-4C61-9FF3-89C63F91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416772</xdr:colOff>
      <xdr:row>47</xdr:row>
      <xdr:rowOff>97162</xdr:rowOff>
    </xdr:from>
    <xdr:to>
      <xdr:col>24</xdr:col>
      <xdr:colOff>1306679</xdr:colOff>
      <xdr:row>65</xdr:row>
      <xdr:rowOff>137309</xdr:rowOff>
    </xdr:to>
    <xdr:graphicFrame macro="">
      <xdr:nvGraphicFramePr>
        <xdr:cNvPr id="11" name="Chart 10">
          <a:extLst>
            <a:ext uri="{FF2B5EF4-FFF2-40B4-BE49-F238E27FC236}">
              <a16:creationId xmlns:a16="http://schemas.microsoft.com/office/drawing/2014/main" id="{7F38BF6E-E9C0-4C73-BBB4-636F5AE93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2" name="TextBox 11">
          <a:extLst>
            <a:ext uri="{FF2B5EF4-FFF2-40B4-BE49-F238E27FC236}">
              <a16:creationId xmlns:a16="http://schemas.microsoft.com/office/drawing/2014/main" id="{3FC10391-7A0B-4740-8EF0-8AA1A975063E}"/>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13</xdr:row>
      <xdr:rowOff>200890</xdr:rowOff>
    </xdr:to>
    <xdr:graphicFrame macro="">
      <xdr:nvGraphicFramePr>
        <xdr:cNvPr id="2" name="Chart 1">
          <a:extLst>
            <a:ext uri="{FF2B5EF4-FFF2-40B4-BE49-F238E27FC236}">
              <a16:creationId xmlns:a16="http://schemas.microsoft.com/office/drawing/2014/main" id="{CE5D5F8B-48CF-47CC-8721-0BBDE6EEB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14</xdr:row>
      <xdr:rowOff>84953</xdr:rowOff>
    </xdr:from>
    <xdr:to>
      <xdr:col>18</xdr:col>
      <xdr:colOff>243516</xdr:colOff>
      <xdr:row>32</xdr:row>
      <xdr:rowOff>199254</xdr:rowOff>
    </xdr:to>
    <xdr:graphicFrame macro="">
      <xdr:nvGraphicFramePr>
        <xdr:cNvPr id="3" name="Chart 2">
          <a:extLst>
            <a:ext uri="{FF2B5EF4-FFF2-40B4-BE49-F238E27FC236}">
              <a16:creationId xmlns:a16="http://schemas.microsoft.com/office/drawing/2014/main" id="{1FD90A17-3FF5-40BC-BDA7-6263B1CB8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14</xdr:row>
      <xdr:rowOff>1483</xdr:rowOff>
    </xdr:to>
    <xdr:graphicFrame macro="">
      <xdr:nvGraphicFramePr>
        <xdr:cNvPr id="4" name="Chart 3">
          <a:extLst>
            <a:ext uri="{FF2B5EF4-FFF2-40B4-BE49-F238E27FC236}">
              <a16:creationId xmlns:a16="http://schemas.microsoft.com/office/drawing/2014/main" id="{71B18930-70BD-4818-B715-1412F3929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14</xdr:row>
      <xdr:rowOff>97941</xdr:rowOff>
    </xdr:from>
    <xdr:to>
      <xdr:col>24</xdr:col>
      <xdr:colOff>1267109</xdr:colOff>
      <xdr:row>32</xdr:row>
      <xdr:rowOff>212242</xdr:rowOff>
    </xdr:to>
    <xdr:graphicFrame macro="">
      <xdr:nvGraphicFramePr>
        <xdr:cNvPr id="5" name="Chart 4">
          <a:extLst>
            <a:ext uri="{FF2B5EF4-FFF2-40B4-BE49-F238E27FC236}">
              <a16:creationId xmlns:a16="http://schemas.microsoft.com/office/drawing/2014/main" id="{2EE2E867-AB8F-4EAB-9D74-48925291A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719817</xdr:colOff>
      <xdr:row>33</xdr:row>
      <xdr:rowOff>105765</xdr:rowOff>
    </xdr:from>
    <xdr:to>
      <xdr:col>18</xdr:col>
      <xdr:colOff>262617</xdr:colOff>
      <xdr:row>47</xdr:row>
      <xdr:rowOff>193098</xdr:rowOff>
    </xdr:to>
    <xdr:graphicFrame macro="">
      <xdr:nvGraphicFramePr>
        <xdr:cNvPr id="6" name="Chart 5">
          <a:extLst>
            <a:ext uri="{FF2B5EF4-FFF2-40B4-BE49-F238E27FC236}">
              <a16:creationId xmlns:a16="http://schemas.microsoft.com/office/drawing/2014/main" id="{1E2A62DB-1497-4543-869F-496539AFD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372117</xdr:colOff>
      <xdr:row>33</xdr:row>
      <xdr:rowOff>98219</xdr:rowOff>
    </xdr:from>
    <xdr:to>
      <xdr:col>24</xdr:col>
      <xdr:colOff>1262024</xdr:colOff>
      <xdr:row>47</xdr:row>
      <xdr:rowOff>185552</xdr:rowOff>
    </xdr:to>
    <xdr:graphicFrame macro="">
      <xdr:nvGraphicFramePr>
        <xdr:cNvPr id="7" name="Chart 6">
          <a:extLst>
            <a:ext uri="{FF2B5EF4-FFF2-40B4-BE49-F238E27FC236}">
              <a16:creationId xmlns:a16="http://schemas.microsoft.com/office/drawing/2014/main" id="{C6B8829B-9E81-496F-9CD3-394300E62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744930</xdr:colOff>
      <xdr:row>48</xdr:row>
      <xdr:rowOff>73660</xdr:rowOff>
    </xdr:from>
    <xdr:to>
      <xdr:col>18</xdr:col>
      <xdr:colOff>197923</xdr:colOff>
      <xdr:row>67</xdr:row>
      <xdr:rowOff>129888</xdr:rowOff>
    </xdr:to>
    <xdr:graphicFrame macro="">
      <xdr:nvGraphicFramePr>
        <xdr:cNvPr id="8" name="Chart 7">
          <a:extLst>
            <a:ext uri="{FF2B5EF4-FFF2-40B4-BE49-F238E27FC236}">
              <a16:creationId xmlns:a16="http://schemas.microsoft.com/office/drawing/2014/main" id="{AD21AE9B-9FFD-4747-9CE6-BBA439B28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416772</xdr:colOff>
      <xdr:row>48</xdr:row>
      <xdr:rowOff>97162</xdr:rowOff>
    </xdr:from>
    <xdr:to>
      <xdr:col>24</xdr:col>
      <xdr:colOff>1306679</xdr:colOff>
      <xdr:row>67</xdr:row>
      <xdr:rowOff>137309</xdr:rowOff>
    </xdr:to>
    <xdr:graphicFrame macro="">
      <xdr:nvGraphicFramePr>
        <xdr:cNvPr id="9" name="Chart 8">
          <a:extLst>
            <a:ext uri="{FF2B5EF4-FFF2-40B4-BE49-F238E27FC236}">
              <a16:creationId xmlns:a16="http://schemas.microsoft.com/office/drawing/2014/main" id="{869F544B-50F1-4311-9C7E-160307AAC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A3CB8369-341F-4DDA-930A-731902741E8E}"/>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10</xdr:row>
      <xdr:rowOff>200890</xdr:rowOff>
    </xdr:to>
    <xdr:graphicFrame macro="">
      <xdr:nvGraphicFramePr>
        <xdr:cNvPr id="2" name="Chart 1">
          <a:extLst>
            <a:ext uri="{FF2B5EF4-FFF2-40B4-BE49-F238E27FC236}">
              <a16:creationId xmlns:a16="http://schemas.microsoft.com/office/drawing/2014/main" id="{C0FCAB78-0681-4EAC-BBBC-632A8AF96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11</xdr:row>
      <xdr:rowOff>84953</xdr:rowOff>
    </xdr:from>
    <xdr:to>
      <xdr:col>18</xdr:col>
      <xdr:colOff>243516</xdr:colOff>
      <xdr:row>29</xdr:row>
      <xdr:rowOff>0</xdr:rowOff>
    </xdr:to>
    <xdr:graphicFrame macro="">
      <xdr:nvGraphicFramePr>
        <xdr:cNvPr id="3" name="Chart 2">
          <a:extLst>
            <a:ext uri="{FF2B5EF4-FFF2-40B4-BE49-F238E27FC236}">
              <a16:creationId xmlns:a16="http://schemas.microsoft.com/office/drawing/2014/main" id="{7A7D23B0-2EA8-4AA8-836F-CA8C07F03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11</xdr:row>
      <xdr:rowOff>1483</xdr:rowOff>
    </xdr:to>
    <xdr:graphicFrame macro="">
      <xdr:nvGraphicFramePr>
        <xdr:cNvPr id="4" name="Chart 3">
          <a:extLst>
            <a:ext uri="{FF2B5EF4-FFF2-40B4-BE49-F238E27FC236}">
              <a16:creationId xmlns:a16="http://schemas.microsoft.com/office/drawing/2014/main" id="{B234CFA7-5B45-407F-85E9-6116CE3EE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11</xdr:row>
      <xdr:rowOff>97941</xdr:rowOff>
    </xdr:from>
    <xdr:to>
      <xdr:col>24</xdr:col>
      <xdr:colOff>1267109</xdr:colOff>
      <xdr:row>29</xdr:row>
      <xdr:rowOff>51954</xdr:rowOff>
    </xdr:to>
    <xdr:graphicFrame macro="">
      <xdr:nvGraphicFramePr>
        <xdr:cNvPr id="5" name="Chart 4">
          <a:extLst>
            <a:ext uri="{FF2B5EF4-FFF2-40B4-BE49-F238E27FC236}">
              <a16:creationId xmlns:a16="http://schemas.microsoft.com/office/drawing/2014/main" id="{51A7D27E-DE95-481B-9837-02CBE179F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48</xdr:row>
      <xdr:rowOff>230455</xdr:rowOff>
    </xdr:from>
    <xdr:to>
      <xdr:col>18</xdr:col>
      <xdr:colOff>259154</xdr:colOff>
      <xdr:row>60</xdr:row>
      <xdr:rowOff>294408</xdr:rowOff>
    </xdr:to>
    <xdr:graphicFrame macro="">
      <xdr:nvGraphicFramePr>
        <xdr:cNvPr id="6" name="Chart 5">
          <a:extLst>
            <a:ext uri="{FF2B5EF4-FFF2-40B4-BE49-F238E27FC236}">
              <a16:creationId xmlns:a16="http://schemas.microsoft.com/office/drawing/2014/main" id="{B46D1FD8-388C-4B72-BBAF-DDE26BCDA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49</xdr:row>
      <xdr:rowOff>15090</xdr:rowOff>
    </xdr:from>
    <xdr:to>
      <xdr:col>24</xdr:col>
      <xdr:colOff>1338224</xdr:colOff>
      <xdr:row>60</xdr:row>
      <xdr:rowOff>329044</xdr:rowOff>
    </xdr:to>
    <xdr:graphicFrame macro="">
      <xdr:nvGraphicFramePr>
        <xdr:cNvPr id="7" name="Chart 6">
          <a:extLst>
            <a:ext uri="{FF2B5EF4-FFF2-40B4-BE49-F238E27FC236}">
              <a16:creationId xmlns:a16="http://schemas.microsoft.com/office/drawing/2014/main" id="{7B99A192-D281-44A0-AE60-23FF8A7AD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60</xdr:row>
      <xdr:rowOff>432146</xdr:rowOff>
    </xdr:from>
    <xdr:to>
      <xdr:col>18</xdr:col>
      <xdr:colOff>249878</xdr:colOff>
      <xdr:row>80</xdr:row>
      <xdr:rowOff>109972</xdr:rowOff>
    </xdr:to>
    <xdr:graphicFrame macro="">
      <xdr:nvGraphicFramePr>
        <xdr:cNvPr id="8" name="Chart 7">
          <a:extLst>
            <a:ext uri="{FF2B5EF4-FFF2-40B4-BE49-F238E27FC236}">
              <a16:creationId xmlns:a16="http://schemas.microsoft.com/office/drawing/2014/main" id="{13DE6E9C-6DE3-48FA-B677-375F80554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60</xdr:row>
      <xdr:rowOff>453916</xdr:rowOff>
    </xdr:from>
    <xdr:to>
      <xdr:col>24</xdr:col>
      <xdr:colOff>1310143</xdr:colOff>
      <xdr:row>80</xdr:row>
      <xdr:rowOff>88818</xdr:rowOff>
    </xdr:to>
    <xdr:graphicFrame macro="">
      <xdr:nvGraphicFramePr>
        <xdr:cNvPr id="9" name="Chart 8">
          <a:extLst>
            <a:ext uri="{FF2B5EF4-FFF2-40B4-BE49-F238E27FC236}">
              <a16:creationId xmlns:a16="http://schemas.microsoft.com/office/drawing/2014/main" id="{F64D8DA1-DA0D-4788-812A-5463F5603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1332DC55-8840-4507-93FF-F00CE0FCAD31}"/>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29</xdr:row>
      <xdr:rowOff>143246</xdr:rowOff>
    </xdr:from>
    <xdr:to>
      <xdr:col>18</xdr:col>
      <xdr:colOff>242455</xdr:colOff>
      <xdr:row>48</xdr:row>
      <xdr:rowOff>121228</xdr:rowOff>
    </xdr:to>
    <xdr:graphicFrame macro="">
      <xdr:nvGraphicFramePr>
        <xdr:cNvPr id="11" name="Chart 10">
          <a:extLst>
            <a:ext uri="{FF2B5EF4-FFF2-40B4-BE49-F238E27FC236}">
              <a16:creationId xmlns:a16="http://schemas.microsoft.com/office/drawing/2014/main" id="{E607BF0B-AD1F-4B79-BB24-205C9D5D0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29</xdr:row>
      <xdr:rowOff>155863</xdr:rowOff>
    </xdr:from>
    <xdr:to>
      <xdr:col>24</xdr:col>
      <xdr:colOff>1340180</xdr:colOff>
      <xdr:row>48</xdr:row>
      <xdr:rowOff>121227</xdr:rowOff>
    </xdr:to>
    <xdr:graphicFrame macro="">
      <xdr:nvGraphicFramePr>
        <xdr:cNvPr id="14" name="Chart 13">
          <a:extLst>
            <a:ext uri="{FF2B5EF4-FFF2-40B4-BE49-F238E27FC236}">
              <a16:creationId xmlns:a16="http://schemas.microsoft.com/office/drawing/2014/main" id="{3471556C-E8B8-4F2B-B32C-59D7037F2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704009</xdr:colOff>
      <xdr:row>1</xdr:row>
      <xdr:rowOff>162790</xdr:rowOff>
    </xdr:from>
    <xdr:to>
      <xdr:col>18</xdr:col>
      <xdr:colOff>246809</xdr:colOff>
      <xdr:row>15</xdr:row>
      <xdr:rowOff>200890</xdr:rowOff>
    </xdr:to>
    <xdr:graphicFrame macro="">
      <xdr:nvGraphicFramePr>
        <xdr:cNvPr id="2" name="Chart 1">
          <a:extLst>
            <a:ext uri="{FF2B5EF4-FFF2-40B4-BE49-F238E27FC236}">
              <a16:creationId xmlns:a16="http://schemas.microsoft.com/office/drawing/2014/main" id="{1D0F4FDE-C640-400F-9272-908C04378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700716</xdr:colOff>
      <xdr:row>16</xdr:row>
      <xdr:rowOff>84953</xdr:rowOff>
    </xdr:from>
    <xdr:to>
      <xdr:col>18</xdr:col>
      <xdr:colOff>243516</xdr:colOff>
      <xdr:row>35</xdr:row>
      <xdr:rowOff>0</xdr:rowOff>
    </xdr:to>
    <xdr:graphicFrame macro="">
      <xdr:nvGraphicFramePr>
        <xdr:cNvPr id="3" name="Chart 2">
          <a:extLst>
            <a:ext uri="{FF2B5EF4-FFF2-40B4-BE49-F238E27FC236}">
              <a16:creationId xmlns:a16="http://schemas.microsoft.com/office/drawing/2014/main" id="{30ED84E6-83EE-4DF1-A42F-E91A3A07E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376952</xdr:colOff>
      <xdr:row>2</xdr:row>
      <xdr:rowOff>40821</xdr:rowOff>
    </xdr:from>
    <xdr:to>
      <xdr:col>24</xdr:col>
      <xdr:colOff>1266859</xdr:colOff>
      <xdr:row>16</xdr:row>
      <xdr:rowOff>1483</xdr:rowOff>
    </xdr:to>
    <xdr:graphicFrame macro="">
      <xdr:nvGraphicFramePr>
        <xdr:cNvPr id="4" name="Chart 3">
          <a:extLst>
            <a:ext uri="{FF2B5EF4-FFF2-40B4-BE49-F238E27FC236}">
              <a16:creationId xmlns:a16="http://schemas.microsoft.com/office/drawing/2014/main" id="{30E8D8C1-24E3-4768-BC68-408ED36B5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377202</xdr:colOff>
      <xdr:row>16</xdr:row>
      <xdr:rowOff>97941</xdr:rowOff>
    </xdr:from>
    <xdr:to>
      <xdr:col>24</xdr:col>
      <xdr:colOff>1267109</xdr:colOff>
      <xdr:row>35</xdr:row>
      <xdr:rowOff>51954</xdr:rowOff>
    </xdr:to>
    <xdr:graphicFrame macro="">
      <xdr:nvGraphicFramePr>
        <xdr:cNvPr id="5" name="Chart 4">
          <a:extLst>
            <a:ext uri="{FF2B5EF4-FFF2-40B4-BE49-F238E27FC236}">
              <a16:creationId xmlns:a16="http://schemas.microsoft.com/office/drawing/2014/main" id="{CB41AE1D-B072-4F5C-AAD1-379D59430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716354</xdr:colOff>
      <xdr:row>54</xdr:row>
      <xdr:rowOff>230455</xdr:rowOff>
    </xdr:from>
    <xdr:to>
      <xdr:col>18</xdr:col>
      <xdr:colOff>259154</xdr:colOff>
      <xdr:row>66</xdr:row>
      <xdr:rowOff>294408</xdr:rowOff>
    </xdr:to>
    <xdr:graphicFrame macro="">
      <xdr:nvGraphicFramePr>
        <xdr:cNvPr id="6" name="Chart 5">
          <a:extLst>
            <a:ext uri="{FF2B5EF4-FFF2-40B4-BE49-F238E27FC236}">
              <a16:creationId xmlns:a16="http://schemas.microsoft.com/office/drawing/2014/main" id="{4B99B94C-2610-4FBE-A0DC-560F7271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448317</xdr:colOff>
      <xdr:row>55</xdr:row>
      <xdr:rowOff>15090</xdr:rowOff>
    </xdr:from>
    <xdr:to>
      <xdr:col>24</xdr:col>
      <xdr:colOff>1338224</xdr:colOff>
      <xdr:row>66</xdr:row>
      <xdr:rowOff>329044</xdr:rowOff>
    </xdr:to>
    <xdr:graphicFrame macro="">
      <xdr:nvGraphicFramePr>
        <xdr:cNvPr id="7" name="Chart 6">
          <a:extLst>
            <a:ext uri="{FF2B5EF4-FFF2-40B4-BE49-F238E27FC236}">
              <a16:creationId xmlns:a16="http://schemas.microsoft.com/office/drawing/2014/main" id="{B8F4339D-FFD3-46FC-9B29-E2CF35D97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710046</xdr:colOff>
      <xdr:row>66</xdr:row>
      <xdr:rowOff>432147</xdr:rowOff>
    </xdr:from>
    <xdr:to>
      <xdr:col>18</xdr:col>
      <xdr:colOff>249878</xdr:colOff>
      <xdr:row>86</xdr:row>
      <xdr:rowOff>190501</xdr:rowOff>
    </xdr:to>
    <xdr:graphicFrame macro="">
      <xdr:nvGraphicFramePr>
        <xdr:cNvPr id="8" name="Chart 7">
          <a:extLst>
            <a:ext uri="{FF2B5EF4-FFF2-40B4-BE49-F238E27FC236}">
              <a16:creationId xmlns:a16="http://schemas.microsoft.com/office/drawing/2014/main" id="{1C98E5B5-69AE-4991-A3FE-B7E494CE8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420236</xdr:colOff>
      <xdr:row>66</xdr:row>
      <xdr:rowOff>453916</xdr:rowOff>
    </xdr:from>
    <xdr:to>
      <xdr:col>24</xdr:col>
      <xdr:colOff>1310143</xdr:colOff>
      <xdr:row>86</xdr:row>
      <xdr:rowOff>190500</xdr:rowOff>
    </xdr:to>
    <xdr:graphicFrame macro="">
      <xdr:nvGraphicFramePr>
        <xdr:cNvPr id="9" name="Chart 8">
          <a:extLst>
            <a:ext uri="{FF2B5EF4-FFF2-40B4-BE49-F238E27FC236}">
              <a16:creationId xmlns:a16="http://schemas.microsoft.com/office/drawing/2014/main" id="{77757750-6074-47D6-BC4E-95673D673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382019</xdr:colOff>
      <xdr:row>0</xdr:row>
      <xdr:rowOff>78439</xdr:rowOff>
    </xdr:from>
    <xdr:to>
      <xdr:col>24</xdr:col>
      <xdr:colOff>1266264</xdr:colOff>
      <xdr:row>1</xdr:row>
      <xdr:rowOff>190499</xdr:rowOff>
    </xdr:to>
    <xdr:sp macro="" textlink="">
      <xdr:nvSpPr>
        <xdr:cNvPr id="10" name="TextBox 9">
          <a:extLst>
            <a:ext uri="{FF2B5EF4-FFF2-40B4-BE49-F238E27FC236}">
              <a16:creationId xmlns:a16="http://schemas.microsoft.com/office/drawing/2014/main" id="{76A21661-DDD6-4C15-9609-534AFCE7B0B2}"/>
            </a:ext>
          </a:extLst>
        </xdr:cNvPr>
        <xdr:cNvSpPr txBox="1"/>
      </xdr:nvSpPr>
      <xdr:spPr>
        <a:xfrm>
          <a:off x="24899369" y="78439"/>
          <a:ext cx="8999545" cy="454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a:t>: Future</a:t>
          </a:r>
          <a:r>
            <a:rPr lang="en-US" sz="1100" baseline="0"/>
            <a:t> long-term period analysis reflects a linear projection of carbon stock trends based on available data 2010 onwards. Forecasting does not reflect any assumptions about impact of policies, market dynamics, or disturbances on forest carbon stocks. </a:t>
          </a:r>
          <a:endParaRPr lang="en-US" sz="1100"/>
        </a:p>
      </xdr:txBody>
    </xdr:sp>
    <xdr:clientData/>
  </xdr:twoCellAnchor>
  <xdr:twoCellAnchor>
    <xdr:from>
      <xdr:col>11</xdr:col>
      <xdr:colOff>705962</xdr:colOff>
      <xdr:row>35</xdr:row>
      <xdr:rowOff>143246</xdr:rowOff>
    </xdr:from>
    <xdr:to>
      <xdr:col>18</xdr:col>
      <xdr:colOff>242455</xdr:colOff>
      <xdr:row>54</xdr:row>
      <xdr:rowOff>121228</xdr:rowOff>
    </xdr:to>
    <xdr:graphicFrame macro="">
      <xdr:nvGraphicFramePr>
        <xdr:cNvPr id="11" name="Chart 10">
          <a:extLst>
            <a:ext uri="{FF2B5EF4-FFF2-40B4-BE49-F238E27FC236}">
              <a16:creationId xmlns:a16="http://schemas.microsoft.com/office/drawing/2014/main" id="{E234FF86-974E-4628-B320-F9D4B3404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450273</xdr:colOff>
      <xdr:row>35</xdr:row>
      <xdr:rowOff>155863</xdr:rowOff>
    </xdr:from>
    <xdr:to>
      <xdr:col>24</xdr:col>
      <xdr:colOff>1340180</xdr:colOff>
      <xdr:row>54</xdr:row>
      <xdr:rowOff>121227</xdr:rowOff>
    </xdr:to>
    <xdr:graphicFrame macro="">
      <xdr:nvGraphicFramePr>
        <xdr:cNvPr id="12" name="Chart 11">
          <a:extLst>
            <a:ext uri="{FF2B5EF4-FFF2-40B4-BE49-F238E27FC236}">
              <a16:creationId xmlns:a16="http://schemas.microsoft.com/office/drawing/2014/main" id="{03D58249-5247-4C84-A01C-7016D022F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apps.fs.usda.gov/fiadb-api/fullreport?FIAorRPA=RPADEF&amp;cselected=Ownership%20group&amp;rselected=EVALID&amp;snum=101&amp;wc=042000,042001,042002,042003,042004,042005,042006,042007,042008,042009,042010,042011,042012,042013,042014,042015,042016,042017,042018,042019,042020,042021,042022,042023,042024&amp;strFilter=COND.RESERVCD=0" TargetMode="External"/><Relationship Id="rId18" Type="http://schemas.openxmlformats.org/officeDocument/2006/relationships/hyperlink" Target="https://apps.fs.usda.gov/fiadb-api/fullreport?FIAorRPA=RPADEF&amp;cselected=Ownership%20group&amp;rselected=EVALID&amp;snum=100&amp;wc=052000,052001,052002,052003,052004,052005,052006,052007,052008,052009,052010,052011,052012,052013,052014,052015,052016,052017,052018,052019,052020,052021,052022,052023,052024&amp;strFilter=COND.RESERVCD=0" TargetMode="External"/><Relationship Id="rId26" Type="http://schemas.openxmlformats.org/officeDocument/2006/relationships/hyperlink" Target="https://apps.fs.usda.gov/fiadb-api/fullreport?FIAorRPA=RPADEF&amp;cselected=Ownership%20group&amp;rselected=EVALID&amp;snum=102&amp;wc=062000,062001,062002,062003,062004,062005,062006,062007,062008,062009,062010,062011,062012,062013,062014,062015,062016,062017,062018,062019,062020,062021,062022,062023,062024&amp;strFilter=COND.RESERVCD=0" TargetMode="External"/><Relationship Id="rId39" Type="http://schemas.openxmlformats.org/officeDocument/2006/relationships/hyperlink" Target="https://apps.fs.usda.gov/fiadb-api/fullreport?FIAorRPA=RPADEF&amp;cselected=Ownership%20group&amp;rselected=EVALID&amp;snum=103&amp;wc=242000,242001,242002,242003,242004,242005,242006,242007,242008,242009,242010,242011,242012,242013,242014,242015,242016,242017,242018,242019,242020,242021,242022,242023,242024&amp;strFilter=COND.RESERVCD=0" TargetMode="External"/><Relationship Id="rId21" Type="http://schemas.openxmlformats.org/officeDocument/2006/relationships/hyperlink" Target="https://apps.fs.usda.gov/fiadb-api/fullreport?FIAorRPA=RPADEF&amp;cselected=Ownership%20group&amp;rselected=EVALID&amp;snum=103&amp;wc=062000,062001,062002,062003,062004,062005,062006,062007,062008,062009,062010,062011,062012,062013,062014,062015,062016,062017,062018,062019,062020,062021,062022,062023,062024&amp;strFilter=COND.RESERVCD=0" TargetMode="External"/><Relationship Id="rId34" Type="http://schemas.openxmlformats.org/officeDocument/2006/relationships/hyperlink" Target="https://apps.fs.usda.gov/fiadb-api/fullreport?FIAorRPA=RPADEF&amp;cselected=Ownership%20group&amp;rselected=EVALID&amp;snum=99&amp;wc=162000,162001,162002,162003,162004,162005,162006,162007,162008,162009,162010,162011,162012,162013,162014,162015,162016,162017,162018,162019,162020,162021,162022,162023,162024&amp;strFilter=COND.RESERVCD=0" TargetMode="External"/><Relationship Id="rId7" Type="http://schemas.openxmlformats.org/officeDocument/2006/relationships/hyperlink" Target="https://apps.fs.usda.gov/fiadb-api/fullreport?FIAorRPA=RPADEF&amp;cselected=Ownership%20group&amp;rselected=EVALID&amp;snum=98&amp;wc=012000,012001,012002,012003,012004,012005,012006,012007,012008,012009,012010,012011,012012,012013,012014,012015,012016,012017,012018,012019,012020,012021,012022,012023,012024&amp;strFilter=COND.RESERVCD=0" TargetMode="External"/><Relationship Id="rId12" Type="http://schemas.openxmlformats.org/officeDocument/2006/relationships/hyperlink" Target="https://apps.fs.usda.gov/fiadb-api/fullreport?FIAorRPA=RPADEF&amp;cselected=Ownership%20group&amp;rselected=EVALID&amp;snum=100&amp;wc=042000,042001,042002,042003,042004,042005,042006,042007,042008,042009,042010,042011,042012,042013,042014,042015,042016,042017,042018,042019,042020,042021,042022,042023,042024&amp;strFilter=COND.RESERVCD=0" TargetMode="External"/><Relationship Id="rId17" Type="http://schemas.openxmlformats.org/officeDocument/2006/relationships/hyperlink" Target="https://apps.fs.usda.gov/fiadb-api/fullreport?FIAorRPA=RPADEF&amp;cselected=Ownership%20group&amp;rselected=EVALID&amp;snum=99&amp;wc=052000,052001,052002,052003,052004,052005,052006,052007,052008,052009,052010,052011,052012,052013,052014,052015,052016,052017,052018,052019,052020,052021,052022,052023,052024&amp;strFilter=COND.RESERVCD=0" TargetMode="External"/><Relationship Id="rId25" Type="http://schemas.openxmlformats.org/officeDocument/2006/relationships/hyperlink" Target="https://apps.fs.usda.gov/fiadb-api/fullreport?FIAorRPA=RPADEF&amp;cselected=Ownership%20group&amp;rselected=EVALID&amp;snum=101&amp;wc=062000,062001,062002,062003,062004,062005,062006,062007,062008,062009,062010,062011,062012,062013,062014,062015,062016,062017,062018,062019,062020,062021,062022,062023,062024&amp;strFilter=COND.RESERVCD=0" TargetMode="External"/><Relationship Id="rId33" Type="http://schemas.openxmlformats.org/officeDocument/2006/relationships/hyperlink" Target="https://apps.fs.usda.gov/fiadb-api/fullreport?FIAorRPA=RPADEF&amp;cselected=Ownership%20group&amp;rselected=EVALID&amp;snum=98&amp;wc=162000,162001,162002,162003,162004,162005,162006,162007,162008,162009,162010,162011,162012,162013,162014,162015,162016,162017,162018,162019,162020,162021,162022,162023,162024&amp;strFilter=COND.RESERVCD=0" TargetMode="External"/><Relationship Id="rId38" Type="http://schemas.openxmlformats.org/officeDocument/2006/relationships/hyperlink" Target="https://apps.fs.usda.gov/fiadb-api/fullreport?FIAorRPA=RPADEF&amp;cselected=Ownership%20group&amp;rselected=EVALID&amp;snum=103&amp;wc=322000,322001,322002,322003,322004,322005,322006,322007,322008,322009,322010,322011,322012,322013,322014,322015,322016,322017,322018,322019,322020,322021,322022,322023,322024&amp;strFilter=COND.RESERVCD=0" TargetMode="External"/><Relationship Id="rId2" Type="http://schemas.openxmlformats.org/officeDocument/2006/relationships/hyperlink" Target="https://apps.fs.usda.gov/fiadb-api/fullreport?FIAorRPA=RPADEF&amp;cselected=Ownership%20group&amp;rselected=EVALID&amp;snum=103&amp;wc=082000,082001,082002,082003,082004,082005,082006,082007,082008,082009,082010,082011,082012,082013,082014,082015,082016,082017,082018,082019,082020,082021,082022,082023,082024&amp;strFilter=COND.RESERVCD=0" TargetMode="External"/><Relationship Id="rId16" Type="http://schemas.openxmlformats.org/officeDocument/2006/relationships/hyperlink" Target="https://apps.fs.usda.gov/fiadb-api/fullreport?FIAorRPA=RPADEF&amp;cselected=Ownership%20group&amp;rselected=EVALID&amp;snum=98&amp;wc=052000,052001,052002,052003,052004,052005,052006,052007,052008,052009,052010,052011,052012,052013,052014,052015,052016,052017,052018,052019,052020,052021,052022,052023,052024&amp;strFilter=COND.RESERVCD=0" TargetMode="External"/><Relationship Id="rId20" Type="http://schemas.openxmlformats.org/officeDocument/2006/relationships/hyperlink" Target="https://apps.fs.usda.gov/fiadb-api/fullreport?FIAorRPA=RPADEF&amp;cselected=Ownership%20group&amp;rselected=EVALID&amp;snum=102&amp;wc=052000,052001,052002,052003,052004,052005,052006,052007,052008,052009,052010,052011,052012,052013,052014,052015,052016,052017,052018,052019,052020,052021,052022,052023,052024&amp;strFilter=COND.RESERVCD=0" TargetMode="External"/><Relationship Id="rId29" Type="http://schemas.openxmlformats.org/officeDocument/2006/relationships/hyperlink" Target="https://apps.fs.usda.gov/fiadb-api/fullreport?FIAorRPA=RPADEF&amp;cselected=Ownership%20group&amp;rselected=EVALID&amp;snum=101&amp;wc=082000,082001,082002,082003,082004,082005,082006,082007,082008,082009,082010,082011,082012,082013,082014,082015,082016,082017,082018,082019,082020,082021,082022,082023,082024&amp;strFilter=COND.RESERVCD=0" TargetMode="External"/><Relationship Id="rId1" Type="http://schemas.openxmlformats.org/officeDocument/2006/relationships/hyperlink" Target="https://apps.fs.usda.gov/fiadb-api/fullreport?FIAorRPA=RPADEF&amp;cselected=Ownership%20group&amp;rselected=EVALID&amp;snum=103&amp;wc=052000,052001,052002,052003,052004,052005,052006,052007,052008,052009,052010,052011,052012,052013,052014,052015,052016,052017,052018,052019,052020,052021,052022,052023,052024&amp;strFilter=COND.RESERVCD=0" TargetMode="External"/><Relationship Id="rId6" Type="http://schemas.openxmlformats.org/officeDocument/2006/relationships/hyperlink" Target="https://apps.fs.usda.gov/fiadb-api/fullreport?FIAorRPA=RPADEF&amp;cselected=Ownership%20group&amp;rselected=EVALID&amp;snum=102&amp;wc=122000,122001,122002,122003,122004,122005,122006,122007,122008,122009,122010,122011,122012,122013,122014,122015,122016,122017,122018,122019,122020,122021,122022,122023,122024&amp;strFilter=COND.RESERVCD=0" TargetMode="External"/><Relationship Id="rId11" Type="http://schemas.openxmlformats.org/officeDocument/2006/relationships/hyperlink" Target="https://apps.fs.usda.gov/fiadb-api/fullreport?FIAorRPA=RPADEF&amp;cselected=Ownership%20group&amp;rselected=EVALID&amp;snum=99&amp;wc=042000,042001,042002,042003,042004,042005,042006,042007,042008,042009,042010,042011,042012,042013,042014,042015,042016,042017,042018,042019,042020,042021,042022,042023,042024&amp;strFilter=COND.RESERVCD=0" TargetMode="External"/><Relationship Id="rId24" Type="http://schemas.openxmlformats.org/officeDocument/2006/relationships/hyperlink" Target="https://apps.fs.usda.gov/fiadb-api/fullreport?FIAorRPA=RPADEF&amp;cselected=Ownership%20group&amp;rselected=EVALID&amp;snum=100&amp;wc=062000,062001,062002,062003,062004,062005,062006,062007,062008,062009,062010,062011,062012,062013,062014,062015,062016,062017,062018,062019,062020,062021,062022,062023,062024&amp;strFilter=COND.RESERVCD=0" TargetMode="External"/><Relationship Id="rId32" Type="http://schemas.openxmlformats.org/officeDocument/2006/relationships/hyperlink" Target="https://apps.fs.usda.gov/fiadb-api/fullreport?FIAorRPA=RPADEF&amp;cselected=Ownership%20group&amp;rselected=EVALID&amp;snum=103&amp;wc=162000,162001,162002,162003,162004,162005,162006,162007,162008,162009,162010,162011,162012,162013,162014,162015,162016,162017,162018,162019,162020,162021,162022,162023,162024&amp;strFilter=COND.RESERVCD=0" TargetMode="External"/><Relationship Id="rId37" Type="http://schemas.openxmlformats.org/officeDocument/2006/relationships/hyperlink" Target="https://apps.fs.usda.gov/fiadb-api/fullreport?FIAorRPA=RPADEF&amp;cselected=Ownership%20group&amp;rselected=EVALID&amp;snum=103&amp;wc=312000,312001,312002,312003,312004,312005,312006,312007,312008,312009,312010,312011,312012,312013,312014,312015,312016,312017,312018,312019,312020,312021,312022,312023,312024&amp;strFilter=COND.RESERVCD=0" TargetMode="External"/><Relationship Id="rId40" Type="http://schemas.openxmlformats.org/officeDocument/2006/relationships/printerSettings" Target="../printerSettings/printerSettings1.bin"/><Relationship Id="rId5" Type="http://schemas.openxmlformats.org/officeDocument/2006/relationships/hyperlink" Target="https://apps.fs.usda.gov/fiadb-api/fullreport?FIAorRPA=RPADEF&amp;cselected=Ownership%20group&amp;rselected=EVALID&amp;snum=100&amp;wc=332000,332001,332002,332003,332004,332005,332006,332007,332008,332009,332010,332011,332012,332013,332014,332015,332016,332017,332018,332019,332020,332021,332022,332023,332024&amp;strFilter=COND.RESERVCD=0" TargetMode="External"/><Relationship Id="rId15" Type="http://schemas.openxmlformats.org/officeDocument/2006/relationships/hyperlink" Target="https://apps.fs.usda.gov/fiadb-api/fullreport?FIAorRPA=RPADEF&amp;cselected=Ownership%20group&amp;rselected=EVALID&amp;snum=102&amp;wc=012000,012001,012002,012003,012004,012005,012006,012007,012008,012009,012010,012011,012012,012013,012014,012015,012016,012017,012018,012019,012020,012021,012022,012023,012024&amp;strFilter=COND.RESERVCD=0" TargetMode="External"/><Relationship Id="rId23" Type="http://schemas.openxmlformats.org/officeDocument/2006/relationships/hyperlink" Target="https://apps.fs.usda.gov/fiadb-api/fullreport?FIAorRPA=RPADEF&amp;cselected=Ownership%20group&amp;rselected=EVALID&amp;snum=99&amp;wc=062000,062001,062002,062003,062004,062005,062006,062007,062008,062009,062010,062011,062012,062013,062014,062015,062016,062017,062018,062019,062020,062021,062022,062023,062024&amp;strFilter=COND.RESERVCD=0" TargetMode="External"/><Relationship Id="rId28" Type="http://schemas.openxmlformats.org/officeDocument/2006/relationships/hyperlink" Target="https://apps.fs.usda.gov/fiadb-api/fullreport?FIAorRPA=RPADEF&amp;cselected=Ownership%20group&amp;rselected=EVALID&amp;snum=100&amp;wc=082000,082001,082002,082003,082004,082005,082006,082007,082008,082009,082010,082011,082012,082013,082014,082015,082016,082017,082018,082019,082020,082021,082022,082023,082024&amp;strFilter=COND.RESERVCD=0" TargetMode="External"/><Relationship Id="rId36" Type="http://schemas.openxmlformats.org/officeDocument/2006/relationships/hyperlink" Target="https://apps.fs.usda.gov/fiadb-api/fullreport?FIAorRPA=RPADEF&amp;cselected=Ownership%20group&amp;rselected=EVALID&amp;snum=102&amp;wc=162000,162001,162002,162003,162004,162005,162006,162007,162008,162009,162010,162011,162012,162013,162014,162015,162016,162017,162018,162019,162020,162021,162022,162023,162024&amp;strFilter=COND.RESERVCD=0" TargetMode="External"/><Relationship Id="rId10" Type="http://schemas.openxmlformats.org/officeDocument/2006/relationships/hyperlink" Target="https://apps.fs.usda.gov/fiadb-api/fullreport?FIAorRPA=RPADEF&amp;cselected=Ownership%20group&amp;rselected=EVALID&amp;snum=98&amp;wc=042000,042001,042002,042003,042004,042005,042006,042007,042008,042009,042010,042011,042012,042013,042014,042015,042016,042017,042018,042019,042020,042021,042022,042023,042024&amp;strFilter=COND.RESERVCD=0" TargetMode="External"/><Relationship Id="rId19" Type="http://schemas.openxmlformats.org/officeDocument/2006/relationships/hyperlink" Target="https://apps.fs.usda.gov/fiadb-api/fullreport?FIAorRPA=RPADEF&amp;cselected=Ownership%20group&amp;rselected=EVALID&amp;snum=101&amp;wc=052000,052001,052002,052003,052004,052005,052006,052007,052008,052009,052010,052011,052012,052013,052014,052015,052016,052017,052018,052019,052020,052021,052022,052023,052024&amp;strFilter=COND.RESERVCD=0" TargetMode="External"/><Relationship Id="rId31" Type="http://schemas.openxmlformats.org/officeDocument/2006/relationships/hyperlink" Target="https://apps.fs.usda.gov/fiadb-api/fullreport?FIAorRPA=RPADEF&amp;cselected=Ownership%20group&amp;rselected=EVALID&amp;snum=103&amp;wc=102000,102001,102002,102003,102004,102005,102006,102007,102008,102009,102010,102011,102012,102013,102014,102015,102016,102017,102018,102019,102020,102021,102022,102023,102024&amp;strFilter=COND.RESERVCD=0" TargetMode="External"/><Relationship Id="rId4" Type="http://schemas.openxmlformats.org/officeDocument/2006/relationships/hyperlink" Target="https://apps.fs.usda.gov/fiadb-api/fullreport?FIAorRPA=RPADEF&amp;cselected=Ownership%20group&amp;rselected=EVALID&amp;snum=99&amp;wc=102000,102001,102002,102003,102004,102005,102006,102007,102008,102009,102010,102011,102012,102013,102014,102015,102016,102017,102018,102019,102020,102021,102022,102023,102024&amp;strFilter=COND.RESERVCD=0" TargetMode="External"/><Relationship Id="rId9" Type="http://schemas.openxmlformats.org/officeDocument/2006/relationships/hyperlink" Target="https://apps.fs.usda.gov/fiadb-api/fullreport?FIAorRPA=RPADEF&amp;cselected=Ownership%20group&amp;rselected=EVALID&amp;snum=101&amp;wc=012000,012001,012002,012003,012004,012005,012006,012007,012008,012009,012010,012011,012012,012013,012014,012015,012016,012017,012018,012019,012020,012021,012022,012023,012024&amp;strFilter=COND.RESERVCD=0" TargetMode="External"/><Relationship Id="rId14" Type="http://schemas.openxmlformats.org/officeDocument/2006/relationships/hyperlink" Target="https://apps.fs.usda.gov/fiadb-api/fullreport?FIAorRPA=RPADEF&amp;cselected=Ownership%20group&amp;rselected=EVALID&amp;snum=102&amp;wc=042000,042001,042002,042003,042004,042005,042006,042007,042008,042009,042010,042011,042012,042013,042014,042015,042016,042017,042018,042019,042020,042021,042022,042023,042024&amp;strFilter=COND.RESERVCD=0" TargetMode="External"/><Relationship Id="rId22" Type="http://schemas.openxmlformats.org/officeDocument/2006/relationships/hyperlink" Target="https://apps.fs.usda.gov/fiadb-api/fullreport?FIAorRPA=RPADEF&amp;cselected=Ownership%20group&amp;rselected=EVALID&amp;snum=98&amp;wc=062000,062001,062002,062003,062004,062005,062006,062007,062008,062009,062010,062011,062012,062013,062014,062015,062016,062017,062018,062019,062020,062021,062022,062023,062024&amp;strFilter=COND.RESERVCD=0" TargetMode="External"/><Relationship Id="rId27" Type="http://schemas.openxmlformats.org/officeDocument/2006/relationships/hyperlink" Target="https://apps.fs.usda.gov/fiadb-api/fullreport?FIAorRPA=RPADEF&amp;cselected=Ownership%20group&amp;rselected=EVALID&amp;snum=99&amp;wc=082000,082001,082002,082003,082004,082005,082006,082007,082008,082009,082010,082011,082012,082013,082014,082015,082016,082017,082018,082019,082020,082021,082022,082023,082024&amp;strFilter=COND.RESERVCD=0" TargetMode="External"/><Relationship Id="rId30" Type="http://schemas.openxmlformats.org/officeDocument/2006/relationships/hyperlink" Target="https://apps.fs.usda.gov/fiadb-api/fullreport?FIAorRPA=RPADEF&amp;cselected=Ownership%20group&amp;rselected=EVALID&amp;snum=98&amp;wc=092000,092001,092002,092003,092004,092005,092006,092007,092008,092009,092010,092011,092012,092013,092014,092015,092016,092017,092018,092019,092020,092021,092022,092023,092024&amp;strFilter=COND.RESERVCD=0" TargetMode="External"/><Relationship Id="rId35" Type="http://schemas.openxmlformats.org/officeDocument/2006/relationships/hyperlink" Target="https://apps.fs.usda.gov/fiadb-api/fullreport?FIAorRPA=RPADEF&amp;cselected=Ownership%20group&amp;rselected=EVALID&amp;snum=98&amp;wc=402000,402001,402002,402003,402004,402005,402006,402007,402008,402009,402010,402011,402012,402013,402014,402015,402016,402017,402018,402019,402020,402021,402022,402023,402024&amp;strFilter=COND.RESERVCD=0" TargetMode="External"/><Relationship Id="rId8" Type="http://schemas.openxmlformats.org/officeDocument/2006/relationships/hyperlink" Target="https://apps.fs.usda.gov/fiadb-api/fullreport?FIAorRPA=RPADEF&amp;cselected=Ownership%20group&amp;rselected=EVALID&amp;snum=100&amp;wc=012000,012001,012002,012003,012004,012005,012006,012007,012008,012009,012010,012011,012012,012013,012014,012015,012016,012017,012018,012019,012020,012021,012022,012023,012024&amp;strFilter=COND.RESERVCD=0" TargetMode="External"/><Relationship Id="rId3" Type="http://schemas.openxmlformats.org/officeDocument/2006/relationships/hyperlink" Target="https://apps.fs.usda.gov/fiadb-api/fullreport?FIAorRPA=RPADEF&amp;cselected=Ownership%20group&amp;rselected=EVALID&amp;snum=98&amp;wc=082000,082001,082002,082003,082004,082005,082006,082007,082008,082009,082010,082011,082012,082013,082014,082015,082016,082017,082018,082019,082020,082021,082022,082023,082024&amp;strFilter=COND.RESERVCD=0"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E1DCB-0C9D-4B08-92E9-5FE89172A764}">
  <dimension ref="A1:O50"/>
  <sheetViews>
    <sheetView zoomScaleNormal="100" workbookViewId="0">
      <selection activeCell="E28" sqref="E28"/>
    </sheetView>
  </sheetViews>
  <sheetFormatPr defaultRowHeight="14.25" x14ac:dyDescent="0.45"/>
  <cols>
    <col min="3" max="3" width="11" bestFit="1" customWidth="1"/>
    <col min="4" max="4" width="27.53125" hidden="1" customWidth="1"/>
    <col min="5" max="5" width="71.33203125" customWidth="1"/>
    <col min="6" max="6" width="29.796875" hidden="1" customWidth="1"/>
    <col min="7" max="7" width="69" customWidth="1"/>
    <col min="8" max="8" width="8.53125" hidden="1" customWidth="1"/>
    <col min="9" max="9" width="67.46484375" customWidth="1"/>
    <col min="10" max="10" width="26" hidden="1" customWidth="1"/>
    <col min="11" max="11" width="59.33203125" customWidth="1"/>
    <col min="12" max="12" width="26.1328125" hidden="1" customWidth="1"/>
    <col min="13" max="13" width="56" customWidth="1"/>
    <col min="14" max="14" width="23.33203125" hidden="1" customWidth="1"/>
    <col min="15" max="15" width="36.1328125" customWidth="1"/>
  </cols>
  <sheetData>
    <row r="1" spans="1:15" ht="14.65" thickBot="1" x14ac:dyDescent="0.5">
      <c r="A1" s="1" t="s">
        <v>137</v>
      </c>
      <c r="C1" s="1"/>
      <c r="E1" s="282" t="s">
        <v>0</v>
      </c>
      <c r="G1" s="282" t="s">
        <v>1</v>
      </c>
      <c r="I1" s="282" t="s">
        <v>2</v>
      </c>
      <c r="K1" s="282" t="s">
        <v>3</v>
      </c>
      <c r="M1" s="283" t="s">
        <v>4</v>
      </c>
      <c r="O1" s="283" t="s">
        <v>5</v>
      </c>
    </row>
    <row r="2" spans="1:15" x14ac:dyDescent="0.45">
      <c r="B2" t="s">
        <v>6</v>
      </c>
      <c r="C2" t="s">
        <v>7</v>
      </c>
      <c r="D2" s="7" t="s">
        <v>8</v>
      </c>
      <c r="E2" s="14" t="s">
        <v>9</v>
      </c>
      <c r="F2" s="7" t="s">
        <v>8</v>
      </c>
      <c r="G2" s="8" t="s">
        <v>10</v>
      </c>
      <c r="H2" s="11" t="s">
        <v>8</v>
      </c>
      <c r="I2" s="12" t="s">
        <v>10</v>
      </c>
      <c r="J2" s="11" t="s">
        <v>8</v>
      </c>
      <c r="K2" s="15" t="s">
        <v>10</v>
      </c>
      <c r="L2" s="11" t="s">
        <v>8</v>
      </c>
      <c r="M2" s="12" t="s">
        <v>10</v>
      </c>
      <c r="N2" s="11" t="s">
        <v>8</v>
      </c>
      <c r="O2" s="12" t="s">
        <v>10</v>
      </c>
    </row>
    <row r="3" spans="1:15" x14ac:dyDescent="0.45">
      <c r="A3">
        <v>1</v>
      </c>
      <c r="B3" s="13" t="s">
        <v>11</v>
      </c>
      <c r="C3" t="s">
        <v>12</v>
      </c>
      <c r="D3" s="3" t="str">
        <f>"https://apps.fs.usda.gov/fiadb-api/fullreport?FIAorRPA=RPADEF&amp;cselected=Ownership group&amp;rselected=EVALID&amp;snum=103&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group&amp;rselected=EVALID&amp;snum=103&amp;wc=012000,012001,012002,012003,012004,012005,012006,012007,012008,012009,012010,012011,012012,012013,012014,012015,012016,012017,012018,012019,012020,012021,012022,012023,012024&amp;strFilter=COND.RESERVCD=0</v>
      </c>
      <c r="E3" t="s">
        <v>13</v>
      </c>
      <c r="F3" s="3" t="str">
        <f>"https://apps.fs.usda.gov/fiadb-api/fullreport?FIAorRPA=RPADEF&amp;cselected=Ownership group&amp;rselected=EVALID&amp;snum=98&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group&amp;rselected=EVALID&amp;snum=98&amp;wc=012000,012001,012002,012003,012004,012005,012006,012007,012008,012009,012010,012011,012012,012013,012014,012015,012016,012017,012018,012019,012020,012021,012022,012023,012024&amp;strFilter=COND.RESERVCD=0</v>
      </c>
      <c r="G3" s="4" t="s">
        <v>14</v>
      </c>
      <c r="H3" t="str">
        <f>"https://apps.fs.usda.gov/fiadb-api/fullreport?FIAorRPA=RPADEF&amp;cselected=Ownership group&amp;rselected=EVALID&amp;snum=99&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group&amp;rselected=EVALID&amp;snum=99&amp;wc=012000,012001,012002,012003,012004,012005,012006,012007,012008,012009,012010,012011,012012,012013,012014,012015,012016,012017,012018,012019,012020,012021,012022,012023,012024&amp;strFilter=COND.RESERVCD=0</v>
      </c>
      <c r="I3" s="9" t="s">
        <v>15</v>
      </c>
      <c r="J3" t="str">
        <f>"https://apps.fs.usda.gov/fiadb-api/fullreport?FIAorRPA=RPADEF&amp;cselected=Ownership group&amp;rselected=EVALID&amp;snum=100&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group&amp;rselected=EVALID&amp;snum=100&amp;wc=012000,012001,012002,012003,012004,012005,012006,012007,012008,012009,012010,012011,012012,012013,012014,012015,012016,012017,012018,012019,012020,012021,012022,012023,012024&amp;strFilter=COND.RESERVCD=0</v>
      </c>
      <c r="K3" s="1" t="s">
        <v>16</v>
      </c>
      <c r="L3" s="3" t="str">
        <f>"https://apps.fs.usda.gov/fiadb-api/fullreport?FIAorRPA=RPADEF&amp;cselected=Ownership group&amp;rselected=EVALID&amp;snum=101&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group&amp;rselected=EVALID&amp;snum=101&amp;wc=012000,012001,012002,012003,012004,012005,012006,012007,012008,012009,012010,012011,012012,012013,012014,012015,012016,012017,012018,012019,012020,012021,012022,012023,012024&amp;strFilter=COND.RESERVCD=0</v>
      </c>
      <c r="M3" s="5" t="s">
        <v>17</v>
      </c>
      <c r="N3" s="3" t="str">
        <f>"https://apps.fs.usda.gov/fiadb-api/fullreport?FIAorRPA=RPADEF&amp;cselected=Ownership group&amp;rselected=EVALID&amp;snum=102&amp;wc="&amp;B3&amp;"2000,"&amp;B3&amp;"2001,"&amp;B3&amp;"2002,"&amp;B3&amp;"2003,"&amp;B3&amp;"2004,"&amp;B3&amp;"2005,"&amp;B3&amp;"2006,"&amp;B3&amp;"2007,"&amp;B3&amp;"2008,"&amp;B3&amp;"2009,"&amp;B3&amp;"2010,"&amp;B3&amp;"2011,"&amp;B3&amp;"2012,"&amp;B3&amp;"2013,"&amp;B3&amp;"2014,"&amp;B3&amp;"2015,"&amp;B3&amp;"2016,"&amp;B3&amp;"2017,"&amp;B3&amp;"2018,"&amp;B3&amp;"2019,"&amp;B3&amp;"2020,"&amp;B3&amp;"2021,"&amp;B3&amp;"2022,"&amp;B3&amp;"2023,"&amp;B3&amp;"2024&amp;strFilter=COND.RESERVCD=0"</f>
        <v>https://apps.fs.usda.gov/fiadb-api/fullreport?FIAorRPA=RPADEF&amp;cselected=Ownership group&amp;rselected=EVALID&amp;snum=102&amp;wc=012000,012001,012002,012003,012004,012005,012006,012007,012008,012009,012010,012011,012012,012013,012014,012015,012016,012017,012018,012019,012020,012021,012022,012023,012024&amp;strFilter=COND.RESERVCD=0</v>
      </c>
      <c r="O3" s="5" t="s">
        <v>18</v>
      </c>
    </row>
    <row r="4" spans="1:15" x14ac:dyDescent="0.45">
      <c r="A4">
        <v>3</v>
      </c>
      <c r="B4" s="13" t="s">
        <v>19</v>
      </c>
      <c r="C4" t="s">
        <v>20</v>
      </c>
      <c r="D4" s="3" t="str">
        <f>"https://apps.fs.usda.gov/fiadb-api/fullreport?FIAorRPA=RPADEF&amp;cselected=Ownership group&amp;rselected=EVALID&amp;snum=103&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group&amp;rselected=EVALID&amp;snum=103&amp;wc=042000,042001,042002,042003,042004,042005,042006,042007,042008,042009,042010,042011,042012,042013,042014,042015,042016,042017,042018,042019,042020,042021,042022,042023,042024&amp;strFilter=COND.RESERVCD=0</v>
      </c>
      <c r="E4" t="s">
        <v>21</v>
      </c>
      <c r="F4" s="3" t="str">
        <f t="shared" ref="F4:F50" si="0">"https://apps.fs.usda.gov/fiadb-api/fullreport?FIAorRPA=RPADEF&amp;cselected=Ownership group&amp;rselected=EVALID&amp;snum=98&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group&amp;rselected=EVALID&amp;snum=98&amp;wc=042000,042001,042002,042003,042004,042005,042006,042007,042008,042009,042010,042011,042012,042013,042014,042015,042016,042017,042018,042019,042020,042021,042022,042023,042024&amp;strFilter=COND.RESERVCD=0</v>
      </c>
      <c r="G4" s="5" t="s">
        <v>22</v>
      </c>
      <c r="H4" t="str">
        <f t="shared" ref="H4:H50" si="1">"https://apps.fs.usda.gov/fiadb-api/fullreport?FIAorRPA=RPADEF&amp;cselected=Ownership group&amp;rselected=EVALID&amp;snum=99&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group&amp;rselected=EVALID&amp;snum=99&amp;wc=042000,042001,042002,042003,042004,042005,042006,042007,042008,042009,042010,042011,042012,042013,042014,042015,042016,042017,042018,042019,042020,042021,042022,042023,042024&amp;strFilter=COND.RESERVCD=0</v>
      </c>
      <c r="I4" s="5" t="s">
        <v>23</v>
      </c>
      <c r="J4" t="str">
        <f t="shared" ref="J4:J50" si="2">"https://apps.fs.usda.gov/fiadb-api/fullreport?FIAorRPA=RPADEF&amp;cselected=Ownership group&amp;rselected=EVALID&amp;snum=100&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group&amp;rselected=EVALID&amp;snum=100&amp;wc=042000,042001,042002,042003,042004,042005,042006,042007,042008,042009,042010,042011,042012,042013,042014,042015,042016,042017,042018,042019,042020,042021,042022,042023,042024&amp;strFilter=COND.RESERVCD=0</v>
      </c>
      <c r="K4" s="1" t="s">
        <v>24</v>
      </c>
      <c r="L4" s="3" t="str">
        <f t="shared" ref="L4:L50" si="3">"https://apps.fs.usda.gov/fiadb-api/fullreport?FIAorRPA=RPADEF&amp;cselected=Ownership group&amp;rselected=EVALID&amp;snum=101&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group&amp;rselected=EVALID&amp;snum=101&amp;wc=042000,042001,042002,042003,042004,042005,042006,042007,042008,042009,042010,042011,042012,042013,042014,042015,042016,042017,042018,042019,042020,042021,042022,042023,042024&amp;strFilter=COND.RESERVCD=0</v>
      </c>
      <c r="M4" s="5" t="s">
        <v>25</v>
      </c>
      <c r="N4" s="3" t="str">
        <f t="shared" ref="N4:N50" si="4">"https://apps.fs.usda.gov/fiadb-api/fullreport?FIAorRPA=RPADEF&amp;cselected=Ownership group&amp;rselected=EVALID&amp;snum=102&amp;wc="&amp;B4&amp;"2000,"&amp;B4&amp;"2001,"&amp;B4&amp;"2002,"&amp;B4&amp;"2003,"&amp;B4&amp;"2004,"&amp;B4&amp;"2005,"&amp;B4&amp;"2006,"&amp;B4&amp;"2007,"&amp;B4&amp;"2008,"&amp;B4&amp;"2009,"&amp;B4&amp;"2010,"&amp;B4&amp;"2011,"&amp;B4&amp;"2012,"&amp;B4&amp;"2013,"&amp;B4&amp;"2014,"&amp;B4&amp;"2015,"&amp;B4&amp;"2016,"&amp;B4&amp;"2017,"&amp;B4&amp;"2018,"&amp;B4&amp;"2019,"&amp;B4&amp;"2020,"&amp;B4&amp;"2021,"&amp;B4&amp;"2022,"&amp;B4&amp;"2023,"&amp;B4&amp;"2024&amp;strFilter=COND.RESERVCD=0"</f>
        <v>https://apps.fs.usda.gov/fiadb-api/fullreport?FIAorRPA=RPADEF&amp;cselected=Ownership group&amp;rselected=EVALID&amp;snum=102&amp;wc=042000,042001,042002,042003,042004,042005,042006,042007,042008,042009,042010,042011,042012,042013,042014,042015,042016,042017,042018,042019,042020,042021,042022,042023,042024&amp;strFilter=COND.RESERVCD=0</v>
      </c>
      <c r="O4" s="5" t="s">
        <v>26</v>
      </c>
    </row>
    <row r="5" spans="1:15" x14ac:dyDescent="0.45">
      <c r="A5">
        <v>4</v>
      </c>
      <c r="B5" s="13" t="s">
        <v>27</v>
      </c>
      <c r="C5" t="s">
        <v>28</v>
      </c>
      <c r="D5" s="3" t="str">
        <f t="shared" ref="D5:D50" si="5">"https://apps.fs.usda.gov/fiadb-api/fullreport?FIAorRPA=RPADEF&amp;cselected=Ownership group&amp;rselected=EVALID&amp;snum=103&amp;wc="&amp;B5&amp;"2000,"&amp;B5&amp;"2001,"&amp;B5&amp;"2002,"&amp;B5&amp;"2003,"&amp;B5&amp;"2004,"&amp;B5&amp;"2005,"&amp;B5&amp;"2006,"&amp;B5&amp;"2007,"&amp;B5&amp;"2008,"&amp;B5&amp;"2009,"&amp;B5&amp;"2010,"&amp;B5&amp;"2011,"&amp;B5&amp;"2012,"&amp;B5&amp;"2013,"&amp;B5&amp;"2014,"&amp;B5&amp;"2015,"&amp;B5&amp;"2016,"&amp;B5&amp;"2017,"&amp;B5&amp;"2018,"&amp;B5&amp;"2019,"&amp;B5&amp;"2020,"&amp;B5&amp;"2021,"&amp;B5&amp;"2022,"&amp;B5&amp;"2023,"&amp;B5&amp;"2024&amp;strFilter=COND.RESERVCD=0"</f>
        <v>https://apps.fs.usda.gov/fiadb-api/fullreport?FIAorRPA=RPADEF&amp;cselected=Ownership group&amp;rselected=EVALID&amp;snum=103&amp;wc=052000,052001,052002,052003,052004,052005,052006,052007,052008,052009,052010,052011,052012,052013,052014,052015,052016,052017,052018,052019,052020,052021,052022,052023,052024&amp;strFilter=COND.RESERVCD=0</v>
      </c>
      <c r="E5" s="2" t="s">
        <v>29</v>
      </c>
      <c r="F5" s="3" t="str">
        <f t="shared" si="0"/>
        <v>https://apps.fs.usda.gov/fiadb-api/fullreport?FIAorRPA=RPADEF&amp;cselected=Ownership group&amp;rselected=EVALID&amp;snum=98&amp;wc=052000,052001,052002,052003,052004,052005,052006,052007,052008,052009,052010,052011,052012,052013,052014,052015,052016,052017,052018,052019,052020,052021,052022,052023,052024&amp;strFilter=COND.RESERVCD=0</v>
      </c>
      <c r="G5" s="5" t="s">
        <v>30</v>
      </c>
      <c r="H5" t="str">
        <f t="shared" si="1"/>
        <v>https://apps.fs.usda.gov/fiadb-api/fullreport?FIAorRPA=RPADEF&amp;cselected=Ownership group&amp;rselected=EVALID&amp;snum=99&amp;wc=052000,052001,052002,052003,052004,052005,052006,052007,052008,052009,052010,052011,052012,052013,052014,052015,052016,052017,052018,052019,052020,052021,052022,052023,052024&amp;strFilter=COND.RESERVCD=0</v>
      </c>
      <c r="I5" s="5" t="s">
        <v>31</v>
      </c>
      <c r="J5" t="str">
        <f t="shared" si="2"/>
        <v>https://apps.fs.usda.gov/fiadb-api/fullreport?FIAorRPA=RPADEF&amp;cselected=Ownership group&amp;rselected=EVALID&amp;snum=100&amp;wc=052000,052001,052002,052003,052004,052005,052006,052007,052008,052009,052010,052011,052012,052013,052014,052015,052016,052017,052018,052019,052020,052021,052022,052023,052024&amp;strFilter=COND.RESERVCD=0</v>
      </c>
      <c r="K5" s="1" t="s">
        <v>32</v>
      </c>
      <c r="L5" s="3" t="str">
        <f t="shared" si="3"/>
        <v>https://apps.fs.usda.gov/fiadb-api/fullreport?FIAorRPA=RPADEF&amp;cselected=Ownership group&amp;rselected=EVALID&amp;snum=101&amp;wc=052000,052001,052002,052003,052004,052005,052006,052007,052008,052009,052010,052011,052012,052013,052014,052015,052016,052017,052018,052019,052020,052021,052022,052023,052024&amp;strFilter=COND.RESERVCD=0</v>
      </c>
      <c r="M5" s="5" t="s">
        <v>33</v>
      </c>
      <c r="N5" s="3" t="str">
        <f t="shared" si="4"/>
        <v>https://apps.fs.usda.gov/fiadb-api/fullreport?FIAorRPA=RPADEF&amp;cselected=Ownership group&amp;rselected=EVALID&amp;snum=102&amp;wc=052000,052001,052002,052003,052004,052005,052006,052007,052008,052009,052010,052011,052012,052013,052014,052015,052016,052017,052018,052019,052020,052021,052022,052023,052024&amp;strFilter=COND.RESERVCD=0</v>
      </c>
      <c r="O5" s="5" t="s">
        <v>34</v>
      </c>
    </row>
    <row r="6" spans="1:15" x14ac:dyDescent="0.45">
      <c r="A6">
        <v>5</v>
      </c>
      <c r="B6" s="13" t="s">
        <v>35</v>
      </c>
      <c r="C6" t="s">
        <v>36</v>
      </c>
      <c r="D6" s="3" t="str">
        <f t="shared" si="5"/>
        <v>https://apps.fs.usda.gov/fiadb-api/fullreport?FIAorRPA=RPADEF&amp;cselected=Ownership group&amp;rselected=EVALID&amp;snum=103&amp;wc=062000,062001,062002,062003,062004,062005,062006,062007,062008,062009,062010,062011,062012,062013,062014,062015,062016,062017,062018,062019,062020,062021,062022,062023,062024&amp;strFilter=COND.RESERVCD=0</v>
      </c>
      <c r="E6" s="1" t="s">
        <v>37</v>
      </c>
      <c r="F6" s="3" t="str">
        <f t="shared" si="0"/>
        <v>https://apps.fs.usda.gov/fiadb-api/fullreport?FIAorRPA=RPADEF&amp;cselected=Ownership group&amp;rselected=EVALID&amp;snum=98&amp;wc=062000,062001,062002,062003,062004,062005,062006,062007,062008,062009,062010,062011,062012,062013,062014,062015,062016,062017,062018,062019,062020,062021,062022,062023,062024&amp;strFilter=COND.RESERVCD=0</v>
      </c>
      <c r="G6" s="5" t="s">
        <v>38</v>
      </c>
      <c r="H6" t="str">
        <f t="shared" si="1"/>
        <v>https://apps.fs.usda.gov/fiadb-api/fullreport?FIAorRPA=RPADEF&amp;cselected=Ownership group&amp;rselected=EVALID&amp;snum=99&amp;wc=062000,062001,062002,062003,062004,062005,062006,062007,062008,062009,062010,062011,062012,062013,062014,062015,062016,062017,062018,062019,062020,062021,062022,062023,062024&amp;strFilter=COND.RESERVCD=0</v>
      </c>
      <c r="I6" s="5" t="s">
        <v>39</v>
      </c>
      <c r="J6" t="str">
        <f t="shared" si="2"/>
        <v>https://apps.fs.usda.gov/fiadb-api/fullreport?FIAorRPA=RPADEF&amp;cselected=Ownership group&amp;rselected=EVALID&amp;snum=100&amp;wc=062000,062001,062002,062003,062004,062005,062006,062007,062008,062009,062010,062011,062012,062013,062014,062015,062016,062017,062018,062019,062020,062021,062022,062023,062024&amp;strFilter=COND.RESERVCD=0</v>
      </c>
      <c r="K6" s="1" t="s">
        <v>40</v>
      </c>
      <c r="L6" s="3" t="str">
        <f t="shared" si="3"/>
        <v>https://apps.fs.usda.gov/fiadb-api/fullreport?FIAorRPA=RPADEF&amp;cselected=Ownership group&amp;rselected=EVALID&amp;snum=101&amp;wc=062000,062001,062002,062003,062004,062005,062006,062007,062008,062009,062010,062011,062012,062013,062014,062015,062016,062017,062018,062019,062020,062021,062022,062023,062024&amp;strFilter=COND.RESERVCD=0</v>
      </c>
      <c r="M6" s="5" t="s">
        <v>41</v>
      </c>
      <c r="N6" s="3" t="str">
        <f t="shared" si="4"/>
        <v>https://apps.fs.usda.gov/fiadb-api/fullreport?FIAorRPA=RPADEF&amp;cselected=Ownership group&amp;rselected=EVALID&amp;snum=102&amp;wc=062000,062001,062002,062003,062004,062005,062006,062007,062008,062009,062010,062011,062012,062013,062014,062015,062016,062017,062018,062019,062020,062021,062022,062023,062024&amp;strFilter=COND.RESERVCD=0</v>
      </c>
      <c r="O6" s="5" t="s">
        <v>42</v>
      </c>
    </row>
    <row r="7" spans="1:15" x14ac:dyDescent="0.45">
      <c r="A7">
        <v>6</v>
      </c>
      <c r="B7" s="13" t="s">
        <v>43</v>
      </c>
      <c r="C7" t="s">
        <v>44</v>
      </c>
      <c r="D7" s="3" t="str">
        <f t="shared" si="5"/>
        <v>https://apps.fs.usda.gov/fiadb-api/fullreport?FIAorRPA=RPADEF&amp;cselected=Ownership group&amp;rselected=EVALID&amp;snum=103&amp;wc=082000,082001,082002,082003,082004,082005,082006,082007,082008,082009,082010,082011,082012,082013,082014,082015,082016,082017,082018,082019,082020,082021,082022,082023,082024&amp;strFilter=COND.RESERVCD=0</v>
      </c>
      <c r="E7" s="2" t="s">
        <v>45</v>
      </c>
      <c r="F7" s="3" t="str">
        <f>"https://apps.fs.usda.gov/fiadb-api/fullreport?FIAorRPA=RPADEF&amp;cselected=Ownership group&amp;rselected=EVALID&amp;snum=98&amp;wc="&amp;B7&amp;"2000,"&amp;B7&amp;"2001,"&amp;B7&amp;"2002,"&amp;B7&amp;"2003,"&amp;B7&amp;"2004,"&amp;B7&amp;"2005,"&amp;B7&amp;"2006,"&amp;B7&amp;"2007,"&amp;B7&amp;"2008,"&amp;B7&amp;"2009,"&amp;B7&amp;"2010,"&amp;B7&amp;"2011,"&amp;B7&amp;"2012,"&amp;B7&amp;"2013,"&amp;B7&amp;"2014,"&amp;B7&amp;"2015,"&amp;B7&amp;"2016,"&amp;B7&amp;"2017,"&amp;B7&amp;"2018,"&amp;B7&amp;"2019,"&amp;B7&amp;"2020,"&amp;B7&amp;"2021,"&amp;B7&amp;"2022,"&amp;B7&amp;"2023,"&amp;B7&amp;"2024&amp;strFilter=COND.RESERVCD=0"</f>
        <v>https://apps.fs.usda.gov/fiadb-api/fullreport?FIAorRPA=RPADEF&amp;cselected=Ownership group&amp;rselected=EVALID&amp;snum=98&amp;wc=082000,082001,082002,082003,082004,082005,082006,082007,082008,082009,082010,082011,082012,082013,082014,082015,082016,082017,082018,082019,082020,082021,082022,082023,082024&amp;strFilter=COND.RESERVCD=0</v>
      </c>
      <c r="G7" s="4" t="s">
        <v>46</v>
      </c>
      <c r="H7" t="str">
        <f t="shared" si="1"/>
        <v>https://apps.fs.usda.gov/fiadb-api/fullreport?FIAorRPA=RPADEF&amp;cselected=Ownership group&amp;rselected=EVALID&amp;snum=99&amp;wc=082000,082001,082002,082003,082004,082005,082006,082007,082008,082009,082010,082011,082012,082013,082014,082015,082016,082017,082018,082019,082020,082021,082022,082023,082024&amp;strFilter=COND.RESERVCD=0</v>
      </c>
      <c r="I7" s="5" t="s">
        <v>47</v>
      </c>
      <c r="J7" t="str">
        <f t="shared" si="2"/>
        <v>https://apps.fs.usda.gov/fiadb-api/fullreport?FIAorRPA=RPADEF&amp;cselected=Ownership group&amp;rselected=EVALID&amp;snum=100&amp;wc=082000,082001,082002,082003,082004,082005,082006,082007,082008,082009,082010,082011,082012,082013,082014,082015,082016,082017,082018,082019,082020,082021,082022,082023,082024&amp;strFilter=COND.RESERVCD=0</v>
      </c>
      <c r="K7" s="1" t="s">
        <v>48</v>
      </c>
      <c r="L7" s="3" t="str">
        <f t="shared" si="3"/>
        <v>https://apps.fs.usda.gov/fiadb-api/fullreport?FIAorRPA=RPADEF&amp;cselected=Ownership group&amp;rselected=EVALID&amp;snum=101&amp;wc=082000,082001,082002,082003,082004,082005,082006,082007,082008,082009,082010,082011,082012,082013,082014,082015,082016,082017,082018,082019,082020,082021,082022,082023,082024&amp;strFilter=COND.RESERVCD=0</v>
      </c>
      <c r="M7" s="5" t="s">
        <v>49</v>
      </c>
      <c r="N7" s="3" t="str">
        <f t="shared" si="4"/>
        <v>https://apps.fs.usda.gov/fiadb-api/fullreport?FIAorRPA=RPADEF&amp;cselected=Ownership group&amp;rselected=EVALID&amp;snum=102&amp;wc=082000,082001,082002,082003,082004,082005,082006,082007,082008,082009,082010,082011,082012,082013,082014,082015,082016,082017,082018,082019,082020,082021,082022,082023,082024&amp;strFilter=COND.RESERVCD=0</v>
      </c>
      <c r="O7" s="9" t="s">
        <v>50</v>
      </c>
    </row>
    <row r="8" spans="1:15" x14ac:dyDescent="0.45">
      <c r="A8">
        <v>7</v>
      </c>
      <c r="B8" s="13" t="s">
        <v>51</v>
      </c>
      <c r="C8" t="s">
        <v>52</v>
      </c>
      <c r="D8" s="3" t="str">
        <f t="shared" si="5"/>
        <v>https://apps.fs.usda.gov/fiadb-api/fullreport?FIAorRPA=RPADEF&amp;cselected=Ownership group&amp;rselected=EVALID&amp;snum=103&amp;wc=092000,092001,092002,092003,092004,092005,092006,092007,092008,092009,092010,092011,092012,092013,092014,092015,092016,092017,092018,092019,092020,092021,092022,092023,092024&amp;strFilter=COND.RESERVCD=0</v>
      </c>
      <c r="E8" t="s">
        <v>53</v>
      </c>
      <c r="F8" s="3" t="str">
        <f t="shared" si="0"/>
        <v>https://apps.fs.usda.gov/fiadb-api/fullreport?FIAorRPA=RPADEF&amp;cselected=Ownership group&amp;rselected=EVALID&amp;snum=98&amp;wc=092000,092001,092002,092003,092004,092005,092006,092007,092008,092009,092010,092011,092012,092013,092014,092015,092016,092017,092018,092019,092020,092021,092022,092023,092024&amp;strFilter=COND.RESERVCD=0</v>
      </c>
      <c r="G8" s="5" t="s">
        <v>54</v>
      </c>
      <c r="H8" t="str">
        <f t="shared" si="1"/>
        <v>https://apps.fs.usda.gov/fiadb-api/fullreport?FIAorRPA=RPADEF&amp;cselected=Ownership group&amp;rselected=EVALID&amp;snum=99&amp;wc=092000,092001,092002,092003,092004,092005,092006,092007,092008,092009,092010,092011,092012,092013,092014,092015,092016,092017,092018,092019,092020,092021,092022,092023,092024&amp;strFilter=COND.RESERVCD=0</v>
      </c>
      <c r="I8" s="9" t="s">
        <v>55</v>
      </c>
      <c r="J8" t="str">
        <f t="shared" si="2"/>
        <v>https://apps.fs.usda.gov/fiadb-api/fullreport?FIAorRPA=RPADEF&amp;cselected=Ownership group&amp;rselected=EVALID&amp;snum=100&amp;wc=092000,092001,092002,092003,092004,092005,092006,092007,092008,092009,092010,092011,092012,092013,092014,092015,092016,092017,092018,092019,092020,092021,092022,092023,092024&amp;strFilter=COND.RESERVCD=0</v>
      </c>
      <c r="K8" t="s">
        <v>56</v>
      </c>
      <c r="L8" s="3" t="str">
        <f t="shared" si="3"/>
        <v>https://apps.fs.usda.gov/fiadb-api/fullreport?FIAorRPA=RPADEF&amp;cselected=Ownership group&amp;rselected=EVALID&amp;snum=101&amp;wc=092000,092001,092002,092003,092004,092005,092006,092007,092008,092009,092010,092011,092012,092013,092014,092015,092016,092017,092018,092019,092020,092021,092022,092023,092024&amp;strFilter=COND.RESERVCD=0</v>
      </c>
      <c r="M8" s="9" t="s">
        <v>57</v>
      </c>
      <c r="N8" s="3" t="str">
        <f t="shared" si="4"/>
        <v>https://apps.fs.usda.gov/fiadb-api/fullreport?FIAorRPA=RPADEF&amp;cselected=Ownership group&amp;rselected=EVALID&amp;snum=102&amp;wc=092000,092001,092002,092003,092004,092005,092006,092007,092008,092009,092010,092011,092012,092013,092014,092015,092016,092017,092018,092019,092020,092021,092022,092023,092024&amp;strFilter=COND.RESERVCD=0</v>
      </c>
      <c r="O8" s="9" t="s">
        <v>58</v>
      </c>
    </row>
    <row r="9" spans="1:15" x14ac:dyDescent="0.45">
      <c r="A9">
        <v>8</v>
      </c>
      <c r="B9">
        <v>10</v>
      </c>
      <c r="C9" t="s">
        <v>59</v>
      </c>
      <c r="D9" s="3" t="str">
        <f t="shared" si="5"/>
        <v>https://apps.fs.usda.gov/fiadb-api/fullreport?FIAorRPA=RPADEF&amp;cselected=Ownership group&amp;rselected=EVALID&amp;snum=103&amp;wc=102000,102001,102002,102003,102004,102005,102006,102007,102008,102009,102010,102011,102012,102013,102014,102015,102016,102017,102018,102019,102020,102021,102022,102023,102024&amp;strFilter=COND.RESERVCD=0</v>
      </c>
      <c r="E9" s="1" t="s">
        <v>60</v>
      </c>
      <c r="F9" s="3" t="str">
        <f t="shared" si="0"/>
        <v>https://apps.fs.usda.gov/fiadb-api/fullreport?FIAorRPA=RPADEF&amp;cselected=Ownership group&amp;rselected=EVALID&amp;snum=98&amp;wc=102000,102001,102002,102003,102004,102005,102006,102007,102008,102009,102010,102011,102012,102013,102014,102015,102016,102017,102018,102019,102020,102021,102022,102023,102024&amp;strFilter=COND.RESERVCD=0</v>
      </c>
      <c r="G9" s="9" t="s">
        <v>61</v>
      </c>
      <c r="H9" t="str">
        <f t="shared" si="1"/>
        <v>https://apps.fs.usda.gov/fiadb-api/fullreport?FIAorRPA=RPADEF&amp;cselected=Ownership group&amp;rselected=EVALID&amp;snum=99&amp;wc=102000,102001,102002,102003,102004,102005,102006,102007,102008,102009,102010,102011,102012,102013,102014,102015,102016,102017,102018,102019,102020,102021,102022,102023,102024&amp;strFilter=COND.RESERVCD=0</v>
      </c>
      <c r="I9" s="5" t="s">
        <v>62</v>
      </c>
      <c r="J9" t="str">
        <f t="shared" si="2"/>
        <v>https://apps.fs.usda.gov/fiadb-api/fullreport?FIAorRPA=RPADEF&amp;cselected=Ownership group&amp;rselected=EVALID&amp;snum=100&amp;wc=102000,102001,102002,102003,102004,102005,102006,102007,102008,102009,102010,102011,102012,102013,102014,102015,102016,102017,102018,102019,102020,102021,102022,102023,102024&amp;strFilter=COND.RESERVCD=0</v>
      </c>
      <c r="K9" t="s">
        <v>63</v>
      </c>
      <c r="L9" s="3" t="str">
        <f t="shared" si="3"/>
        <v>https://apps.fs.usda.gov/fiadb-api/fullreport?FIAorRPA=RPADEF&amp;cselected=Ownership group&amp;rselected=EVALID&amp;snum=101&amp;wc=102000,102001,102002,102003,102004,102005,102006,102007,102008,102009,102010,102011,102012,102013,102014,102015,102016,102017,102018,102019,102020,102021,102022,102023,102024&amp;strFilter=COND.RESERVCD=0</v>
      </c>
      <c r="M9" s="9" t="s">
        <v>64</v>
      </c>
      <c r="N9" s="3" t="str">
        <f t="shared" si="4"/>
        <v>https://apps.fs.usda.gov/fiadb-api/fullreport?FIAorRPA=RPADEF&amp;cselected=Ownership group&amp;rselected=EVALID&amp;snum=102&amp;wc=102000,102001,102002,102003,102004,102005,102006,102007,102008,102009,102010,102011,102012,102013,102014,102015,102016,102017,102018,102019,102020,102021,102022,102023,102024&amp;strFilter=COND.RESERVCD=0</v>
      </c>
      <c r="O9" s="9" t="s">
        <v>65</v>
      </c>
    </row>
    <row r="10" spans="1:15" x14ac:dyDescent="0.45">
      <c r="A10">
        <v>10</v>
      </c>
      <c r="B10">
        <v>12</v>
      </c>
      <c r="C10" t="s">
        <v>66</v>
      </c>
      <c r="D10" s="3" t="str">
        <f t="shared" si="5"/>
        <v>https://apps.fs.usda.gov/fiadb-api/fullreport?FIAorRPA=RPADEF&amp;cselected=Ownership group&amp;rselected=EVALID&amp;snum=103&amp;wc=122000,122001,122002,122003,122004,122005,122006,122007,122008,122009,122010,122011,122012,122013,122014,122015,122016,122017,122018,122019,122020,122021,122022,122023,122024&amp;strFilter=COND.RESERVCD=0</v>
      </c>
      <c r="E10" t="s">
        <v>67</v>
      </c>
      <c r="F10" s="3" t="str">
        <f t="shared" si="0"/>
        <v>https://apps.fs.usda.gov/fiadb-api/fullreport?FIAorRPA=RPADEF&amp;cselected=Ownership group&amp;rselected=EVALID&amp;snum=98&amp;wc=122000,122001,122002,122003,122004,122005,122006,122007,122008,122009,122010,122011,122012,122013,122014,122015,122016,122017,122018,122019,122020,122021,122022,122023,122024&amp;strFilter=COND.RESERVCD=0</v>
      </c>
      <c r="G10" s="9" t="s">
        <v>68</v>
      </c>
      <c r="H10" t="str">
        <f t="shared" si="1"/>
        <v>https://apps.fs.usda.gov/fiadb-api/fullreport?FIAorRPA=RPADEF&amp;cselected=Ownership group&amp;rselected=EVALID&amp;snum=99&amp;wc=122000,122001,122002,122003,122004,122005,122006,122007,122008,122009,122010,122011,122012,122013,122014,122015,122016,122017,122018,122019,122020,122021,122022,122023,122024&amp;strFilter=COND.RESERVCD=0</v>
      </c>
      <c r="I10" s="9" t="s">
        <v>69</v>
      </c>
      <c r="J10" t="str">
        <f t="shared" si="2"/>
        <v>https://apps.fs.usda.gov/fiadb-api/fullreport?FIAorRPA=RPADEF&amp;cselected=Ownership group&amp;rselected=EVALID&amp;snum=100&amp;wc=122000,122001,122002,122003,122004,122005,122006,122007,122008,122009,122010,122011,122012,122013,122014,122015,122016,122017,122018,122019,122020,122021,122022,122023,122024&amp;strFilter=COND.RESERVCD=0</v>
      </c>
      <c r="K10" t="s">
        <v>70</v>
      </c>
      <c r="L10" s="3" t="str">
        <f t="shared" si="3"/>
        <v>https://apps.fs.usda.gov/fiadb-api/fullreport?FIAorRPA=RPADEF&amp;cselected=Ownership group&amp;rselected=EVALID&amp;snum=101&amp;wc=122000,122001,122002,122003,122004,122005,122006,122007,122008,122009,122010,122011,122012,122013,122014,122015,122016,122017,122018,122019,122020,122021,122022,122023,122024&amp;strFilter=COND.RESERVCD=0</v>
      </c>
      <c r="M10" s="9" t="s">
        <v>71</v>
      </c>
      <c r="N10" s="3" t="str">
        <f t="shared" si="4"/>
        <v>https://apps.fs.usda.gov/fiadb-api/fullreport?FIAorRPA=RPADEF&amp;cselected=Ownership group&amp;rselected=EVALID&amp;snum=102&amp;wc=122000,122001,122002,122003,122004,122005,122006,122007,122008,122009,122010,122011,122012,122013,122014,122015,122016,122017,122018,122019,122020,122021,122022,122023,122024&amp;strFilter=COND.RESERVCD=0</v>
      </c>
      <c r="O10" s="5" t="s">
        <v>72</v>
      </c>
    </row>
    <row r="11" spans="1:15" x14ac:dyDescent="0.45">
      <c r="A11">
        <v>11</v>
      </c>
      <c r="B11">
        <v>13</v>
      </c>
      <c r="C11" t="s">
        <v>73</v>
      </c>
      <c r="D11" s="3" t="str">
        <f t="shared" si="5"/>
        <v>https://apps.fs.usda.gov/fiadb-api/fullreport?FIAorRPA=RPADEF&amp;cselected=Ownership group&amp;rselected=EVALID&amp;snum=103&amp;wc=132000,132001,132002,132003,132004,132005,132006,132007,132008,132009,132010,132011,132012,132013,132014,132015,132016,132017,132018,132019,132020,132021,132022,132023,132024&amp;strFilter=COND.RESERVCD=0</v>
      </c>
      <c r="E11" t="s">
        <v>74</v>
      </c>
      <c r="F11" s="3" t="str">
        <f t="shared" si="0"/>
        <v>https://apps.fs.usda.gov/fiadb-api/fullreport?FIAorRPA=RPADEF&amp;cselected=Ownership group&amp;rselected=EVALID&amp;snum=98&amp;wc=132000,132001,132002,132003,132004,132005,132006,132007,132008,132009,132010,132011,132012,132013,132014,132015,132016,132017,132018,132019,132020,132021,132022,132023,132024&amp;strFilter=COND.RESERVCD=0</v>
      </c>
      <c r="G11" s="9" t="s">
        <v>75</v>
      </c>
      <c r="H11" t="str">
        <f t="shared" si="1"/>
        <v>https://apps.fs.usda.gov/fiadb-api/fullreport?FIAorRPA=RPADEF&amp;cselected=Ownership group&amp;rselected=EVALID&amp;snum=99&amp;wc=132000,132001,132002,132003,132004,132005,132006,132007,132008,132009,132010,132011,132012,132013,132014,132015,132016,132017,132018,132019,132020,132021,132022,132023,132024&amp;strFilter=COND.RESERVCD=0</v>
      </c>
      <c r="I11" s="9" t="s">
        <v>76</v>
      </c>
      <c r="J11" t="str">
        <f t="shared" si="2"/>
        <v>https://apps.fs.usda.gov/fiadb-api/fullreport?FIAorRPA=RPADEF&amp;cselected=Ownership group&amp;rselected=EVALID&amp;snum=100&amp;wc=132000,132001,132002,132003,132004,132005,132006,132007,132008,132009,132010,132011,132012,132013,132014,132015,132016,132017,132018,132019,132020,132021,132022,132023,132024&amp;strFilter=COND.RESERVCD=0</v>
      </c>
      <c r="K11" t="s">
        <v>77</v>
      </c>
      <c r="L11" s="3" t="str">
        <f t="shared" si="3"/>
        <v>https://apps.fs.usda.gov/fiadb-api/fullreport?FIAorRPA=RPADEF&amp;cselected=Ownership group&amp;rselected=EVALID&amp;snum=101&amp;wc=132000,132001,132002,132003,132004,132005,132006,132007,132008,132009,132010,132011,132012,132013,132014,132015,132016,132017,132018,132019,132020,132021,132022,132023,132024&amp;strFilter=COND.RESERVCD=0</v>
      </c>
      <c r="M11" s="9" t="s">
        <v>78</v>
      </c>
      <c r="N11" s="3" t="str">
        <f t="shared" si="4"/>
        <v>https://apps.fs.usda.gov/fiadb-api/fullreport?FIAorRPA=RPADEF&amp;cselected=Ownership group&amp;rselected=EVALID&amp;snum=102&amp;wc=132000,132001,132002,132003,132004,132005,132006,132007,132008,132009,132010,132011,132012,132013,132014,132015,132016,132017,132018,132019,132020,132021,132022,132023,132024&amp;strFilter=COND.RESERVCD=0</v>
      </c>
      <c r="O11" s="9" t="s">
        <v>79</v>
      </c>
    </row>
    <row r="12" spans="1:15" x14ac:dyDescent="0.45">
      <c r="A12">
        <v>13</v>
      </c>
      <c r="B12">
        <v>16</v>
      </c>
      <c r="C12" t="s">
        <v>80</v>
      </c>
      <c r="D12" s="3" t="str">
        <f t="shared" si="5"/>
        <v>https://apps.fs.usda.gov/fiadb-api/fullreport?FIAorRPA=RPADEF&amp;cselected=Ownership group&amp;rselected=EVALID&amp;snum=103&amp;wc=162000,162001,162002,162003,162004,162005,162006,162007,162008,162009,162010,162011,162012,162013,162014,162015,162016,162017,162018,162019,162020,162021,162022,162023,162024&amp;strFilter=COND.RESERVCD=0</v>
      </c>
      <c r="E12" s="1" t="s">
        <v>81</v>
      </c>
      <c r="F12" s="3" t="str">
        <f t="shared" si="0"/>
        <v>https://apps.fs.usda.gov/fiadb-api/fullreport?FIAorRPA=RPADEF&amp;cselected=Ownership group&amp;rselected=EVALID&amp;snum=98&amp;wc=162000,162001,162002,162003,162004,162005,162006,162007,162008,162009,162010,162011,162012,162013,162014,162015,162016,162017,162018,162019,162020,162021,162022,162023,162024&amp;strFilter=COND.RESERVCD=0</v>
      </c>
      <c r="G12" s="5" t="s">
        <v>82</v>
      </c>
      <c r="H12" t="str">
        <f t="shared" si="1"/>
        <v>https://apps.fs.usda.gov/fiadb-api/fullreport?FIAorRPA=RPADEF&amp;cselected=Ownership group&amp;rselected=EVALID&amp;snum=99&amp;wc=162000,162001,162002,162003,162004,162005,162006,162007,162008,162009,162010,162011,162012,162013,162014,162015,162016,162017,162018,162019,162020,162021,162022,162023,162024&amp;strFilter=COND.RESERVCD=0</v>
      </c>
      <c r="I12" s="5" t="s">
        <v>83</v>
      </c>
      <c r="J12" t="str">
        <f t="shared" si="2"/>
        <v>https://apps.fs.usda.gov/fiadb-api/fullreport?FIAorRPA=RPADEF&amp;cselected=Ownership group&amp;rselected=EVALID&amp;snum=100&amp;wc=162000,162001,162002,162003,162004,162005,162006,162007,162008,162009,162010,162011,162012,162013,162014,162015,162016,162017,162018,162019,162020,162021,162022,162023,162024&amp;strFilter=COND.RESERVCD=0</v>
      </c>
      <c r="K12" t="s">
        <v>84</v>
      </c>
      <c r="L12" s="3" t="str">
        <f t="shared" si="3"/>
        <v>https://apps.fs.usda.gov/fiadb-api/fullreport?FIAorRPA=RPADEF&amp;cselected=Ownership group&amp;rselected=EVALID&amp;snum=101&amp;wc=162000,162001,162002,162003,162004,162005,162006,162007,162008,162009,162010,162011,162012,162013,162014,162015,162016,162017,162018,162019,162020,162021,162022,162023,162024&amp;strFilter=COND.RESERVCD=0</v>
      </c>
      <c r="M12" s="9" t="s">
        <v>85</v>
      </c>
      <c r="N12" s="3" t="str">
        <f t="shared" si="4"/>
        <v>https://apps.fs.usda.gov/fiadb-api/fullreport?FIAorRPA=RPADEF&amp;cselected=Ownership group&amp;rselected=EVALID&amp;snum=102&amp;wc=162000,162001,162002,162003,162004,162005,162006,162007,162008,162009,162010,162011,162012,162013,162014,162015,162016,162017,162018,162019,162020,162021,162022,162023,162024&amp;strFilter=COND.RESERVCD=0</v>
      </c>
      <c r="O12" s="5" t="s">
        <v>86</v>
      </c>
    </row>
    <row r="13" spans="1:15" x14ac:dyDescent="0.45">
      <c r="A13">
        <v>14</v>
      </c>
      <c r="B13">
        <v>17</v>
      </c>
      <c r="C13" t="s">
        <v>87</v>
      </c>
      <c r="D13" s="3" t="str">
        <f t="shared" si="5"/>
        <v>https://apps.fs.usda.gov/fiadb-api/fullreport?FIAorRPA=RPADEF&amp;cselected=Ownership group&amp;rselected=EVALID&amp;snum=103&amp;wc=172000,172001,172002,172003,172004,172005,172006,172007,172008,172009,172010,172011,172012,172013,172014,172015,172016,172017,172018,172019,172020,172021,172022,172023,172024&amp;strFilter=COND.RESERVCD=0</v>
      </c>
      <c r="E13" t="s">
        <v>88</v>
      </c>
      <c r="F13" s="3" t="str">
        <f t="shared" si="0"/>
        <v>https://apps.fs.usda.gov/fiadb-api/fullreport?FIAorRPA=RPADEF&amp;cselected=Ownership group&amp;rselected=EVALID&amp;snum=98&amp;wc=172000,172001,172002,172003,172004,172005,172006,172007,172008,172009,172010,172011,172012,172013,172014,172015,172016,172017,172018,172019,172020,172021,172022,172023,172024&amp;strFilter=COND.RESERVCD=0</v>
      </c>
      <c r="G13" s="9" t="s">
        <v>89</v>
      </c>
      <c r="H13" t="str">
        <f t="shared" si="1"/>
        <v>https://apps.fs.usda.gov/fiadb-api/fullreport?FIAorRPA=RPADEF&amp;cselected=Ownership group&amp;rselected=EVALID&amp;snum=99&amp;wc=172000,172001,172002,172003,172004,172005,172006,172007,172008,172009,172010,172011,172012,172013,172014,172015,172016,172017,172018,172019,172020,172021,172022,172023,172024&amp;strFilter=COND.RESERVCD=0</v>
      </c>
      <c r="I13" s="9" t="s">
        <v>90</v>
      </c>
      <c r="J13" t="str">
        <f t="shared" si="2"/>
        <v>https://apps.fs.usda.gov/fiadb-api/fullreport?FIAorRPA=RPADEF&amp;cselected=Ownership group&amp;rselected=EVALID&amp;snum=100&amp;wc=172000,172001,172002,172003,172004,172005,172006,172007,172008,172009,172010,172011,172012,172013,172014,172015,172016,172017,172018,172019,172020,172021,172022,172023,172024&amp;strFilter=COND.RESERVCD=0</v>
      </c>
      <c r="K13" t="s">
        <v>91</v>
      </c>
      <c r="L13" s="3" t="str">
        <f t="shared" si="3"/>
        <v>https://apps.fs.usda.gov/fiadb-api/fullreport?FIAorRPA=RPADEF&amp;cselected=Ownership group&amp;rselected=EVALID&amp;snum=101&amp;wc=172000,172001,172002,172003,172004,172005,172006,172007,172008,172009,172010,172011,172012,172013,172014,172015,172016,172017,172018,172019,172020,172021,172022,172023,172024&amp;strFilter=COND.RESERVCD=0</v>
      </c>
      <c r="M13" s="9" t="s">
        <v>92</v>
      </c>
      <c r="N13" s="3" t="str">
        <f t="shared" si="4"/>
        <v>https://apps.fs.usda.gov/fiadb-api/fullreport?FIAorRPA=RPADEF&amp;cselected=Ownership group&amp;rselected=EVALID&amp;snum=102&amp;wc=172000,172001,172002,172003,172004,172005,172006,172007,172008,172009,172010,172011,172012,172013,172014,172015,172016,172017,172018,172019,172020,172021,172022,172023,172024&amp;strFilter=COND.RESERVCD=0</v>
      </c>
      <c r="O13" s="9" t="s">
        <v>93</v>
      </c>
    </row>
    <row r="14" spans="1:15" x14ac:dyDescent="0.45">
      <c r="A14">
        <v>15</v>
      </c>
      <c r="B14">
        <v>18</v>
      </c>
      <c r="C14" t="s">
        <v>94</v>
      </c>
      <c r="D14" s="3" t="str">
        <f t="shared" si="5"/>
        <v>https://apps.fs.usda.gov/fiadb-api/fullreport?FIAorRPA=RPADEF&amp;cselected=Ownership group&amp;rselected=EVALID&amp;snum=103&amp;wc=182000,182001,182002,182003,182004,182005,182006,182007,182008,182009,182010,182011,182012,182013,182014,182015,182016,182017,182018,182019,182020,182021,182022,182023,182024&amp;strFilter=COND.RESERVCD=0</v>
      </c>
      <c r="E14" t="s">
        <v>95</v>
      </c>
      <c r="F14" s="3" t="str">
        <f t="shared" si="0"/>
        <v>https://apps.fs.usda.gov/fiadb-api/fullreport?FIAorRPA=RPADEF&amp;cselected=Ownership group&amp;rselected=EVALID&amp;snum=98&amp;wc=182000,182001,182002,182003,182004,182005,182006,182007,182008,182009,182010,182011,182012,182013,182014,182015,182016,182017,182018,182019,182020,182021,182022,182023,182024&amp;strFilter=COND.RESERVCD=0</v>
      </c>
      <c r="G14" s="9" t="s">
        <v>96</v>
      </c>
      <c r="H14" t="str">
        <f t="shared" si="1"/>
        <v>https://apps.fs.usda.gov/fiadb-api/fullreport?FIAorRPA=RPADEF&amp;cselected=Ownership group&amp;rselected=EVALID&amp;snum=99&amp;wc=182000,182001,182002,182003,182004,182005,182006,182007,182008,182009,182010,182011,182012,182013,182014,182015,182016,182017,182018,182019,182020,182021,182022,182023,182024&amp;strFilter=COND.RESERVCD=0</v>
      </c>
      <c r="I14" s="9" t="s">
        <v>97</v>
      </c>
      <c r="J14" t="str">
        <f t="shared" si="2"/>
        <v>https://apps.fs.usda.gov/fiadb-api/fullreport?FIAorRPA=RPADEF&amp;cselected=Ownership group&amp;rselected=EVALID&amp;snum=100&amp;wc=182000,182001,182002,182003,182004,182005,182006,182007,182008,182009,182010,182011,182012,182013,182014,182015,182016,182017,182018,182019,182020,182021,182022,182023,182024&amp;strFilter=COND.RESERVCD=0</v>
      </c>
      <c r="K14" t="s">
        <v>98</v>
      </c>
      <c r="L14" s="3" t="str">
        <f t="shared" si="3"/>
        <v>https://apps.fs.usda.gov/fiadb-api/fullreport?FIAorRPA=RPADEF&amp;cselected=Ownership group&amp;rselected=EVALID&amp;snum=101&amp;wc=182000,182001,182002,182003,182004,182005,182006,182007,182008,182009,182010,182011,182012,182013,182014,182015,182016,182017,182018,182019,182020,182021,182022,182023,182024&amp;strFilter=COND.RESERVCD=0</v>
      </c>
      <c r="M14" s="9" t="s">
        <v>99</v>
      </c>
      <c r="N14" s="3" t="str">
        <f t="shared" si="4"/>
        <v>https://apps.fs.usda.gov/fiadb-api/fullreport?FIAorRPA=RPADEF&amp;cselected=Ownership group&amp;rselected=EVALID&amp;snum=102&amp;wc=182000,182001,182002,182003,182004,182005,182006,182007,182008,182009,182010,182011,182012,182013,182014,182015,182016,182017,182018,182019,182020,182021,182022,182023,182024&amp;strFilter=COND.RESERVCD=0</v>
      </c>
      <c r="O14" s="9" t="s">
        <v>100</v>
      </c>
    </row>
    <row r="15" spans="1:15" x14ac:dyDescent="0.45">
      <c r="A15">
        <v>16</v>
      </c>
      <c r="B15">
        <v>19</v>
      </c>
      <c r="C15" t="s">
        <v>101</v>
      </c>
      <c r="D15" s="3" t="str">
        <f t="shared" si="5"/>
        <v>https://apps.fs.usda.gov/fiadb-api/fullreport?FIAorRPA=RPADEF&amp;cselected=Ownership group&amp;rselected=EVALID&amp;snum=103&amp;wc=192000,192001,192002,192003,192004,192005,192006,192007,192008,192009,192010,192011,192012,192013,192014,192015,192016,192017,192018,192019,192020,192021,192022,192023,192024&amp;strFilter=COND.RESERVCD=0</v>
      </c>
      <c r="E15" t="s">
        <v>102</v>
      </c>
      <c r="F15" s="3" t="str">
        <f t="shared" si="0"/>
        <v>https://apps.fs.usda.gov/fiadb-api/fullreport?FIAorRPA=RPADEF&amp;cselected=Ownership group&amp;rselected=EVALID&amp;snum=98&amp;wc=192000,192001,192002,192003,192004,192005,192006,192007,192008,192009,192010,192011,192012,192013,192014,192015,192016,192017,192018,192019,192020,192021,192022,192023,192024&amp;strFilter=COND.RESERVCD=0</v>
      </c>
      <c r="G15" s="9" t="s">
        <v>103</v>
      </c>
      <c r="H15" t="str">
        <f t="shared" si="1"/>
        <v>https://apps.fs.usda.gov/fiadb-api/fullreport?FIAorRPA=RPADEF&amp;cselected=Ownership group&amp;rselected=EVALID&amp;snum=99&amp;wc=192000,192001,192002,192003,192004,192005,192006,192007,192008,192009,192010,192011,192012,192013,192014,192015,192016,192017,192018,192019,192020,192021,192022,192023,192024&amp;strFilter=COND.RESERVCD=0</v>
      </c>
      <c r="I15" s="9" t="s">
        <v>104</v>
      </c>
      <c r="J15" t="str">
        <f t="shared" si="2"/>
        <v>https://apps.fs.usda.gov/fiadb-api/fullreport?FIAorRPA=RPADEF&amp;cselected=Ownership group&amp;rselected=EVALID&amp;snum=100&amp;wc=192000,192001,192002,192003,192004,192005,192006,192007,192008,192009,192010,192011,192012,192013,192014,192015,192016,192017,192018,192019,192020,192021,192022,192023,192024&amp;strFilter=COND.RESERVCD=0</v>
      </c>
      <c r="K15" t="s">
        <v>105</v>
      </c>
      <c r="L15" s="3" t="str">
        <f t="shared" si="3"/>
        <v>https://apps.fs.usda.gov/fiadb-api/fullreport?FIAorRPA=RPADEF&amp;cselected=Ownership group&amp;rselected=EVALID&amp;snum=101&amp;wc=192000,192001,192002,192003,192004,192005,192006,192007,192008,192009,192010,192011,192012,192013,192014,192015,192016,192017,192018,192019,192020,192021,192022,192023,192024&amp;strFilter=COND.RESERVCD=0</v>
      </c>
      <c r="M15" s="9" t="s">
        <v>106</v>
      </c>
      <c r="N15" s="3" t="str">
        <f t="shared" si="4"/>
        <v>https://apps.fs.usda.gov/fiadb-api/fullreport?FIAorRPA=RPADEF&amp;cselected=Ownership group&amp;rselected=EVALID&amp;snum=102&amp;wc=192000,192001,192002,192003,192004,192005,192006,192007,192008,192009,192010,192011,192012,192013,192014,192015,192016,192017,192018,192019,192020,192021,192022,192023,192024&amp;strFilter=COND.RESERVCD=0</v>
      </c>
      <c r="O15" s="9" t="s">
        <v>107</v>
      </c>
    </row>
    <row r="16" spans="1:15" x14ac:dyDescent="0.45">
      <c r="A16">
        <v>17</v>
      </c>
      <c r="B16">
        <v>20</v>
      </c>
      <c r="C16" t="s">
        <v>108</v>
      </c>
      <c r="D16" s="3" t="str">
        <f t="shared" si="5"/>
        <v>https://apps.fs.usda.gov/fiadb-api/fullreport?FIAorRPA=RPADEF&amp;cselected=Ownership group&amp;rselected=EVALID&amp;snum=103&amp;wc=202000,202001,202002,202003,202004,202005,202006,202007,202008,202009,202010,202011,202012,202013,202014,202015,202016,202017,202018,202019,202020,202021,202022,202023,202024&amp;strFilter=COND.RESERVCD=0</v>
      </c>
      <c r="E16" t="s">
        <v>109</v>
      </c>
      <c r="F16" s="3" t="str">
        <f t="shared" si="0"/>
        <v>https://apps.fs.usda.gov/fiadb-api/fullreport?FIAorRPA=RPADEF&amp;cselected=Ownership group&amp;rselected=EVALID&amp;snum=98&amp;wc=202000,202001,202002,202003,202004,202005,202006,202007,202008,202009,202010,202011,202012,202013,202014,202015,202016,202017,202018,202019,202020,202021,202022,202023,202024&amp;strFilter=COND.RESERVCD=0</v>
      </c>
      <c r="G16" s="9" t="s">
        <v>110</v>
      </c>
      <c r="H16" t="str">
        <f t="shared" si="1"/>
        <v>https://apps.fs.usda.gov/fiadb-api/fullreport?FIAorRPA=RPADEF&amp;cselected=Ownership group&amp;rselected=EVALID&amp;snum=99&amp;wc=202000,202001,202002,202003,202004,202005,202006,202007,202008,202009,202010,202011,202012,202013,202014,202015,202016,202017,202018,202019,202020,202021,202022,202023,202024&amp;strFilter=COND.RESERVCD=0</v>
      </c>
      <c r="I16" s="9" t="s">
        <v>111</v>
      </c>
      <c r="J16" t="str">
        <f t="shared" si="2"/>
        <v>https://apps.fs.usda.gov/fiadb-api/fullreport?FIAorRPA=RPADEF&amp;cselected=Ownership group&amp;rselected=EVALID&amp;snum=100&amp;wc=202000,202001,202002,202003,202004,202005,202006,202007,202008,202009,202010,202011,202012,202013,202014,202015,202016,202017,202018,202019,202020,202021,202022,202023,202024&amp;strFilter=COND.RESERVCD=0</v>
      </c>
      <c r="K16" t="s">
        <v>112</v>
      </c>
      <c r="L16" s="3" t="str">
        <f t="shared" si="3"/>
        <v>https://apps.fs.usda.gov/fiadb-api/fullreport?FIAorRPA=RPADEF&amp;cselected=Ownership group&amp;rselected=EVALID&amp;snum=101&amp;wc=202000,202001,202002,202003,202004,202005,202006,202007,202008,202009,202010,202011,202012,202013,202014,202015,202016,202017,202018,202019,202020,202021,202022,202023,202024&amp;strFilter=COND.RESERVCD=0</v>
      </c>
      <c r="M16" s="9" t="s">
        <v>113</v>
      </c>
      <c r="N16" s="3" t="str">
        <f t="shared" si="4"/>
        <v>https://apps.fs.usda.gov/fiadb-api/fullreport?FIAorRPA=RPADEF&amp;cselected=Ownership group&amp;rselected=EVALID&amp;snum=102&amp;wc=202000,202001,202002,202003,202004,202005,202006,202007,202008,202009,202010,202011,202012,202013,202014,202015,202016,202017,202018,202019,202020,202021,202022,202023,202024&amp;strFilter=COND.RESERVCD=0</v>
      </c>
      <c r="O16" s="9" t="s">
        <v>114</v>
      </c>
    </row>
    <row r="17" spans="1:15" x14ac:dyDescent="0.45">
      <c r="A17">
        <v>18</v>
      </c>
      <c r="B17">
        <v>21</v>
      </c>
      <c r="C17" t="s">
        <v>115</v>
      </c>
      <c r="D17" s="3" t="str">
        <f t="shared" si="5"/>
        <v>https://apps.fs.usda.gov/fiadb-api/fullreport?FIAorRPA=RPADEF&amp;cselected=Ownership group&amp;rselected=EVALID&amp;snum=103&amp;wc=212000,212001,212002,212003,212004,212005,212006,212007,212008,212009,212010,212011,212012,212013,212014,212015,212016,212017,212018,212019,212020,212021,212022,212023,212024&amp;strFilter=COND.RESERVCD=0</v>
      </c>
      <c r="E17" t="s">
        <v>116</v>
      </c>
      <c r="F17" s="3" t="str">
        <f t="shared" si="0"/>
        <v>https://apps.fs.usda.gov/fiadb-api/fullreport?FIAorRPA=RPADEF&amp;cselected=Ownership group&amp;rselected=EVALID&amp;snum=98&amp;wc=212000,212001,212002,212003,212004,212005,212006,212007,212008,212009,212010,212011,212012,212013,212014,212015,212016,212017,212018,212019,212020,212021,212022,212023,212024&amp;strFilter=COND.RESERVCD=0</v>
      </c>
      <c r="G17" s="9" t="s">
        <v>117</v>
      </c>
      <c r="H17" t="str">
        <f t="shared" si="1"/>
        <v>https://apps.fs.usda.gov/fiadb-api/fullreport?FIAorRPA=RPADEF&amp;cselected=Ownership group&amp;rselected=EVALID&amp;snum=99&amp;wc=212000,212001,212002,212003,212004,212005,212006,212007,212008,212009,212010,212011,212012,212013,212014,212015,212016,212017,212018,212019,212020,212021,212022,212023,212024&amp;strFilter=COND.RESERVCD=0</v>
      </c>
      <c r="I17" s="9" t="s">
        <v>118</v>
      </c>
      <c r="J17" t="str">
        <f t="shared" si="2"/>
        <v>https://apps.fs.usda.gov/fiadb-api/fullreport?FIAorRPA=RPADEF&amp;cselected=Ownership group&amp;rselected=EVALID&amp;snum=100&amp;wc=212000,212001,212002,212003,212004,212005,212006,212007,212008,212009,212010,212011,212012,212013,212014,212015,212016,212017,212018,212019,212020,212021,212022,212023,212024&amp;strFilter=COND.RESERVCD=0</v>
      </c>
      <c r="K17" t="s">
        <v>119</v>
      </c>
      <c r="L17" s="3" t="str">
        <f t="shared" si="3"/>
        <v>https://apps.fs.usda.gov/fiadb-api/fullreport?FIAorRPA=RPADEF&amp;cselected=Ownership group&amp;rselected=EVALID&amp;snum=101&amp;wc=212000,212001,212002,212003,212004,212005,212006,212007,212008,212009,212010,212011,212012,212013,212014,212015,212016,212017,212018,212019,212020,212021,212022,212023,212024&amp;strFilter=COND.RESERVCD=0</v>
      </c>
      <c r="M17" s="9" t="s">
        <v>120</v>
      </c>
      <c r="N17" s="3" t="str">
        <f t="shared" si="4"/>
        <v>https://apps.fs.usda.gov/fiadb-api/fullreport?FIAorRPA=RPADEF&amp;cselected=Ownership group&amp;rselected=EVALID&amp;snum=102&amp;wc=212000,212001,212002,212003,212004,212005,212006,212007,212008,212009,212010,212011,212012,212013,212014,212015,212016,212017,212018,212019,212020,212021,212022,212023,212024&amp;strFilter=COND.RESERVCD=0</v>
      </c>
      <c r="O17" s="9" t="s">
        <v>121</v>
      </c>
    </row>
    <row r="18" spans="1:15" x14ac:dyDescent="0.45">
      <c r="A18">
        <v>19</v>
      </c>
      <c r="B18">
        <v>22</v>
      </c>
      <c r="C18" t="s">
        <v>122</v>
      </c>
      <c r="D18" s="3" t="str">
        <f t="shared" si="5"/>
        <v>https://apps.fs.usda.gov/fiadb-api/fullreport?FIAorRPA=RPADEF&amp;cselected=Ownership group&amp;rselected=EVALID&amp;snum=103&amp;wc=222000,222001,222002,222003,222004,222005,222006,222007,222008,222009,222010,222011,222012,222013,222014,222015,222016,222017,222018,222019,222020,222021,222022,222023,222024&amp;strFilter=COND.RESERVCD=0</v>
      </c>
      <c r="E18" t="s">
        <v>123</v>
      </c>
      <c r="F18" s="3" t="str">
        <f t="shared" si="0"/>
        <v>https://apps.fs.usda.gov/fiadb-api/fullreport?FIAorRPA=RPADEF&amp;cselected=Ownership group&amp;rselected=EVALID&amp;snum=98&amp;wc=222000,222001,222002,222003,222004,222005,222006,222007,222008,222009,222010,222011,222012,222013,222014,222015,222016,222017,222018,222019,222020,222021,222022,222023,222024&amp;strFilter=COND.RESERVCD=0</v>
      </c>
      <c r="G18" s="9" t="s">
        <v>124</v>
      </c>
      <c r="H18" t="str">
        <f t="shared" si="1"/>
        <v>https://apps.fs.usda.gov/fiadb-api/fullreport?FIAorRPA=RPADEF&amp;cselected=Ownership group&amp;rselected=EVALID&amp;snum=99&amp;wc=222000,222001,222002,222003,222004,222005,222006,222007,222008,222009,222010,222011,222012,222013,222014,222015,222016,222017,222018,222019,222020,222021,222022,222023,222024&amp;strFilter=COND.RESERVCD=0</v>
      </c>
      <c r="I18" s="9" t="s">
        <v>125</v>
      </c>
      <c r="J18" t="str">
        <f t="shared" si="2"/>
        <v>https://apps.fs.usda.gov/fiadb-api/fullreport?FIAorRPA=RPADEF&amp;cselected=Ownership group&amp;rselected=EVALID&amp;snum=100&amp;wc=222000,222001,222002,222003,222004,222005,222006,222007,222008,222009,222010,222011,222012,222013,222014,222015,222016,222017,222018,222019,222020,222021,222022,222023,222024&amp;strFilter=COND.RESERVCD=0</v>
      </c>
      <c r="K18" t="s">
        <v>126</v>
      </c>
      <c r="L18" s="3" t="str">
        <f t="shared" si="3"/>
        <v>https://apps.fs.usda.gov/fiadb-api/fullreport?FIAorRPA=RPADEF&amp;cselected=Ownership group&amp;rselected=EVALID&amp;snum=101&amp;wc=222000,222001,222002,222003,222004,222005,222006,222007,222008,222009,222010,222011,222012,222013,222014,222015,222016,222017,222018,222019,222020,222021,222022,222023,222024&amp;strFilter=COND.RESERVCD=0</v>
      </c>
      <c r="M18" s="9" t="s">
        <v>127</v>
      </c>
      <c r="N18" s="3" t="str">
        <f t="shared" si="4"/>
        <v>https://apps.fs.usda.gov/fiadb-api/fullreport?FIAorRPA=RPADEF&amp;cselected=Ownership group&amp;rselected=EVALID&amp;snum=102&amp;wc=222000,222001,222002,222003,222004,222005,222006,222007,222008,222009,222010,222011,222012,222013,222014,222015,222016,222017,222018,222019,222020,222021,222022,222023,222024&amp;strFilter=COND.RESERVCD=0</v>
      </c>
      <c r="O18" s="9" t="s">
        <v>128</v>
      </c>
    </row>
    <row r="19" spans="1:15" x14ac:dyDescent="0.45">
      <c r="A19">
        <v>20</v>
      </c>
      <c r="B19">
        <v>23</v>
      </c>
      <c r="C19" t="s">
        <v>129</v>
      </c>
      <c r="D19" s="3" t="str">
        <f t="shared" si="5"/>
        <v>https://apps.fs.usda.gov/fiadb-api/fullreport?FIAorRPA=RPADEF&amp;cselected=Ownership group&amp;rselected=EVALID&amp;snum=103&amp;wc=232000,232001,232002,232003,232004,232005,232006,232007,232008,232009,232010,232011,232012,232013,232014,232015,232016,232017,232018,232019,232020,232021,232022,232023,232024&amp;strFilter=COND.RESERVCD=0</v>
      </c>
      <c r="E19" t="s">
        <v>130</v>
      </c>
      <c r="F19" s="3" t="str">
        <f t="shared" si="0"/>
        <v>https://apps.fs.usda.gov/fiadb-api/fullreport?FIAorRPA=RPADEF&amp;cselected=Ownership group&amp;rselected=EVALID&amp;snum=98&amp;wc=232000,232001,232002,232003,232004,232005,232006,232007,232008,232009,232010,232011,232012,232013,232014,232015,232016,232017,232018,232019,232020,232021,232022,232023,232024&amp;strFilter=COND.RESERVCD=0</v>
      </c>
      <c r="G19" s="9" t="s">
        <v>131</v>
      </c>
      <c r="H19" t="str">
        <f t="shared" si="1"/>
        <v>https://apps.fs.usda.gov/fiadb-api/fullreport?FIAorRPA=RPADEF&amp;cselected=Ownership group&amp;rselected=EVALID&amp;snum=99&amp;wc=232000,232001,232002,232003,232004,232005,232006,232007,232008,232009,232010,232011,232012,232013,232014,232015,232016,232017,232018,232019,232020,232021,232022,232023,232024&amp;strFilter=COND.RESERVCD=0</v>
      </c>
      <c r="I19" s="9" t="s">
        <v>132</v>
      </c>
      <c r="J19" t="str">
        <f t="shared" si="2"/>
        <v>https://apps.fs.usda.gov/fiadb-api/fullreport?FIAorRPA=RPADEF&amp;cselected=Ownership group&amp;rselected=EVALID&amp;snum=100&amp;wc=232000,232001,232002,232003,232004,232005,232006,232007,232008,232009,232010,232011,232012,232013,232014,232015,232016,232017,232018,232019,232020,232021,232022,232023,232024&amp;strFilter=COND.RESERVCD=0</v>
      </c>
      <c r="K19" t="s">
        <v>133</v>
      </c>
      <c r="L19" s="3" t="str">
        <f t="shared" si="3"/>
        <v>https://apps.fs.usda.gov/fiadb-api/fullreport?FIAorRPA=RPADEF&amp;cselected=Ownership group&amp;rselected=EVALID&amp;snum=101&amp;wc=232000,232001,232002,232003,232004,232005,232006,232007,232008,232009,232010,232011,232012,232013,232014,232015,232016,232017,232018,232019,232020,232021,232022,232023,232024&amp;strFilter=COND.RESERVCD=0</v>
      </c>
      <c r="M19" s="9" t="s">
        <v>134</v>
      </c>
      <c r="N19" s="3" t="str">
        <f t="shared" si="4"/>
        <v>https://apps.fs.usda.gov/fiadb-api/fullreport?FIAorRPA=RPADEF&amp;cselected=Ownership group&amp;rselected=EVALID&amp;snum=102&amp;wc=232000,232001,232002,232003,232004,232005,232006,232007,232008,232009,232010,232011,232012,232013,232014,232015,232016,232017,232018,232019,232020,232021,232022,232023,232024&amp;strFilter=COND.RESERVCD=0</v>
      </c>
      <c r="O19" s="9" t="s">
        <v>135</v>
      </c>
    </row>
    <row r="20" spans="1:15" x14ac:dyDescent="0.45">
      <c r="A20">
        <v>21</v>
      </c>
      <c r="B20">
        <v>24</v>
      </c>
      <c r="C20" t="s">
        <v>136</v>
      </c>
      <c r="D20" s="3" t="str">
        <f t="shared" si="5"/>
        <v>https://apps.fs.usda.gov/fiadb-api/fullreport?FIAorRPA=RPADEF&amp;cselected=Ownership group&amp;rselected=EVALID&amp;snum=103&amp;wc=242000,242001,242002,242003,242004,242005,242006,242007,242008,242009,242010,242011,242012,242013,242014,242015,242016,242017,242018,242019,242020,242021,242022,242023,242024&amp;strFilter=COND.RESERVCD=0</v>
      </c>
      <c r="E20" t="s">
        <v>137</v>
      </c>
      <c r="F20" s="3" t="str">
        <f t="shared" si="0"/>
        <v>https://apps.fs.usda.gov/fiadb-api/fullreport?FIAorRPA=RPADEF&amp;cselected=Ownership group&amp;rselected=EVALID&amp;snum=98&amp;wc=242000,242001,242002,242003,242004,242005,242006,242007,242008,242009,242010,242011,242012,242013,242014,242015,242016,242017,242018,242019,242020,242021,242022,242023,242024&amp;strFilter=COND.RESERVCD=0</v>
      </c>
      <c r="G20" s="9" t="s">
        <v>138</v>
      </c>
      <c r="H20" t="str">
        <f t="shared" si="1"/>
        <v>https://apps.fs.usda.gov/fiadb-api/fullreport?FIAorRPA=RPADEF&amp;cselected=Ownership group&amp;rselected=EVALID&amp;snum=99&amp;wc=242000,242001,242002,242003,242004,242005,242006,242007,242008,242009,242010,242011,242012,242013,242014,242015,242016,242017,242018,242019,242020,242021,242022,242023,242024&amp;strFilter=COND.RESERVCD=0</v>
      </c>
      <c r="I20" s="9" t="s">
        <v>139</v>
      </c>
      <c r="J20" t="str">
        <f t="shared" si="2"/>
        <v>https://apps.fs.usda.gov/fiadb-api/fullreport?FIAorRPA=RPADEF&amp;cselected=Ownership group&amp;rselected=EVALID&amp;snum=100&amp;wc=242000,242001,242002,242003,242004,242005,242006,242007,242008,242009,242010,242011,242012,242013,242014,242015,242016,242017,242018,242019,242020,242021,242022,242023,242024&amp;strFilter=COND.RESERVCD=0</v>
      </c>
      <c r="K20" t="s">
        <v>140</v>
      </c>
      <c r="L20" s="3" t="str">
        <f t="shared" si="3"/>
        <v>https://apps.fs.usda.gov/fiadb-api/fullreport?FIAorRPA=RPADEF&amp;cselected=Ownership group&amp;rselected=EVALID&amp;snum=101&amp;wc=242000,242001,242002,242003,242004,242005,242006,242007,242008,242009,242010,242011,242012,242013,242014,242015,242016,242017,242018,242019,242020,242021,242022,242023,242024&amp;strFilter=COND.RESERVCD=0</v>
      </c>
      <c r="M20" s="9" t="s">
        <v>141</v>
      </c>
      <c r="N20" s="3" t="str">
        <f t="shared" si="4"/>
        <v>https://apps.fs.usda.gov/fiadb-api/fullreport?FIAorRPA=RPADEF&amp;cselected=Ownership group&amp;rselected=EVALID&amp;snum=102&amp;wc=242000,242001,242002,242003,242004,242005,242006,242007,242008,242009,242010,242011,242012,242013,242014,242015,242016,242017,242018,242019,242020,242021,242022,242023,242024&amp;strFilter=COND.RESERVCD=0</v>
      </c>
      <c r="O20" s="9" t="s">
        <v>142</v>
      </c>
    </row>
    <row r="21" spans="1:15" x14ac:dyDescent="0.45">
      <c r="A21">
        <v>22</v>
      </c>
      <c r="B21">
        <v>25</v>
      </c>
      <c r="C21" t="s">
        <v>143</v>
      </c>
      <c r="D21" s="3" t="str">
        <f t="shared" si="5"/>
        <v>https://apps.fs.usda.gov/fiadb-api/fullreport?FIAorRPA=RPADEF&amp;cselected=Ownership group&amp;rselected=EVALID&amp;snum=103&amp;wc=252000,252001,252002,252003,252004,252005,252006,252007,252008,252009,252010,252011,252012,252013,252014,252015,252016,252017,252018,252019,252020,252021,252022,252023,252024&amp;strFilter=COND.RESERVCD=0</v>
      </c>
      <c r="E21" t="s">
        <v>144</v>
      </c>
      <c r="F21" s="3" t="str">
        <f t="shared" si="0"/>
        <v>https://apps.fs.usda.gov/fiadb-api/fullreport?FIAorRPA=RPADEF&amp;cselected=Ownership group&amp;rselected=EVALID&amp;snum=98&amp;wc=252000,252001,252002,252003,252004,252005,252006,252007,252008,252009,252010,252011,252012,252013,252014,252015,252016,252017,252018,252019,252020,252021,252022,252023,252024&amp;strFilter=COND.RESERVCD=0</v>
      </c>
      <c r="G21" s="9" t="s">
        <v>145</v>
      </c>
      <c r="H21" t="str">
        <f t="shared" si="1"/>
        <v>https://apps.fs.usda.gov/fiadb-api/fullreport?FIAorRPA=RPADEF&amp;cselected=Ownership group&amp;rselected=EVALID&amp;snum=99&amp;wc=252000,252001,252002,252003,252004,252005,252006,252007,252008,252009,252010,252011,252012,252013,252014,252015,252016,252017,252018,252019,252020,252021,252022,252023,252024&amp;strFilter=COND.RESERVCD=0</v>
      </c>
      <c r="I21" s="9" t="s">
        <v>146</v>
      </c>
      <c r="J21" t="str">
        <f t="shared" si="2"/>
        <v>https://apps.fs.usda.gov/fiadb-api/fullreport?FIAorRPA=RPADEF&amp;cselected=Ownership group&amp;rselected=EVALID&amp;snum=100&amp;wc=252000,252001,252002,252003,252004,252005,252006,252007,252008,252009,252010,252011,252012,252013,252014,252015,252016,252017,252018,252019,252020,252021,252022,252023,252024&amp;strFilter=COND.RESERVCD=0</v>
      </c>
      <c r="K21" t="s">
        <v>147</v>
      </c>
      <c r="L21" s="3" t="str">
        <f t="shared" si="3"/>
        <v>https://apps.fs.usda.gov/fiadb-api/fullreport?FIAorRPA=RPADEF&amp;cselected=Ownership group&amp;rselected=EVALID&amp;snum=101&amp;wc=252000,252001,252002,252003,252004,252005,252006,252007,252008,252009,252010,252011,252012,252013,252014,252015,252016,252017,252018,252019,252020,252021,252022,252023,252024&amp;strFilter=COND.RESERVCD=0</v>
      </c>
      <c r="M21" s="9" t="s">
        <v>148</v>
      </c>
      <c r="N21" s="3" t="str">
        <f t="shared" si="4"/>
        <v>https://apps.fs.usda.gov/fiadb-api/fullreport?FIAorRPA=RPADEF&amp;cselected=Ownership group&amp;rselected=EVALID&amp;snum=102&amp;wc=252000,252001,252002,252003,252004,252005,252006,252007,252008,252009,252010,252011,252012,252013,252014,252015,252016,252017,252018,252019,252020,252021,252022,252023,252024&amp;strFilter=COND.RESERVCD=0</v>
      </c>
      <c r="O21" s="9" t="s">
        <v>149</v>
      </c>
    </row>
    <row r="22" spans="1:15" x14ac:dyDescent="0.45">
      <c r="A22">
        <v>23</v>
      </c>
      <c r="B22">
        <v>26</v>
      </c>
      <c r="C22" t="s">
        <v>150</v>
      </c>
      <c r="D22" s="3" t="str">
        <f t="shared" si="5"/>
        <v>https://apps.fs.usda.gov/fiadb-api/fullreport?FIAorRPA=RPADEF&amp;cselected=Ownership group&amp;rselected=EVALID&amp;snum=103&amp;wc=262000,262001,262002,262003,262004,262005,262006,262007,262008,262009,262010,262011,262012,262013,262014,262015,262016,262017,262018,262019,262020,262021,262022,262023,262024&amp;strFilter=COND.RESERVCD=0</v>
      </c>
      <c r="E22" t="s">
        <v>151</v>
      </c>
      <c r="F22" s="3" t="str">
        <f t="shared" si="0"/>
        <v>https://apps.fs.usda.gov/fiadb-api/fullreport?FIAorRPA=RPADEF&amp;cselected=Ownership group&amp;rselected=EVALID&amp;snum=98&amp;wc=262000,262001,262002,262003,262004,262005,262006,262007,262008,262009,262010,262011,262012,262013,262014,262015,262016,262017,262018,262019,262020,262021,262022,262023,262024&amp;strFilter=COND.RESERVCD=0</v>
      </c>
      <c r="G22" s="9" t="s">
        <v>152</v>
      </c>
      <c r="H22" t="str">
        <f t="shared" si="1"/>
        <v>https://apps.fs.usda.gov/fiadb-api/fullreport?FIAorRPA=RPADEF&amp;cselected=Ownership group&amp;rselected=EVALID&amp;snum=99&amp;wc=262000,262001,262002,262003,262004,262005,262006,262007,262008,262009,262010,262011,262012,262013,262014,262015,262016,262017,262018,262019,262020,262021,262022,262023,262024&amp;strFilter=COND.RESERVCD=0</v>
      </c>
      <c r="I22" s="9" t="s">
        <v>153</v>
      </c>
      <c r="J22" t="str">
        <f t="shared" si="2"/>
        <v>https://apps.fs.usda.gov/fiadb-api/fullreport?FIAorRPA=RPADEF&amp;cselected=Ownership group&amp;rselected=EVALID&amp;snum=100&amp;wc=262000,262001,262002,262003,262004,262005,262006,262007,262008,262009,262010,262011,262012,262013,262014,262015,262016,262017,262018,262019,262020,262021,262022,262023,262024&amp;strFilter=COND.RESERVCD=0</v>
      </c>
      <c r="K22" t="s">
        <v>154</v>
      </c>
      <c r="L22" s="3" t="str">
        <f t="shared" si="3"/>
        <v>https://apps.fs.usda.gov/fiadb-api/fullreport?FIAorRPA=RPADEF&amp;cselected=Ownership group&amp;rselected=EVALID&amp;snum=101&amp;wc=262000,262001,262002,262003,262004,262005,262006,262007,262008,262009,262010,262011,262012,262013,262014,262015,262016,262017,262018,262019,262020,262021,262022,262023,262024&amp;strFilter=COND.RESERVCD=0</v>
      </c>
      <c r="M22" s="9" t="s">
        <v>155</v>
      </c>
      <c r="N22" s="3" t="str">
        <f t="shared" si="4"/>
        <v>https://apps.fs.usda.gov/fiadb-api/fullreport?FIAorRPA=RPADEF&amp;cselected=Ownership group&amp;rselected=EVALID&amp;snum=102&amp;wc=262000,262001,262002,262003,262004,262005,262006,262007,262008,262009,262010,262011,262012,262013,262014,262015,262016,262017,262018,262019,262020,262021,262022,262023,262024&amp;strFilter=COND.RESERVCD=0</v>
      </c>
      <c r="O22" s="9" t="s">
        <v>156</v>
      </c>
    </row>
    <row r="23" spans="1:15" x14ac:dyDescent="0.45">
      <c r="A23">
        <v>24</v>
      </c>
      <c r="B23">
        <v>27</v>
      </c>
      <c r="C23" t="s">
        <v>157</v>
      </c>
      <c r="D23" s="3" t="str">
        <f t="shared" si="5"/>
        <v>https://apps.fs.usda.gov/fiadb-api/fullreport?FIAorRPA=RPADEF&amp;cselected=Ownership group&amp;rselected=EVALID&amp;snum=103&amp;wc=272000,272001,272002,272003,272004,272005,272006,272007,272008,272009,272010,272011,272012,272013,272014,272015,272016,272017,272018,272019,272020,272021,272022,272023,272024&amp;strFilter=COND.RESERVCD=0</v>
      </c>
      <c r="E23" t="s">
        <v>158</v>
      </c>
      <c r="F23" s="3" t="str">
        <f t="shared" si="0"/>
        <v>https://apps.fs.usda.gov/fiadb-api/fullreport?FIAorRPA=RPADEF&amp;cselected=Ownership group&amp;rselected=EVALID&amp;snum=98&amp;wc=272000,272001,272002,272003,272004,272005,272006,272007,272008,272009,272010,272011,272012,272013,272014,272015,272016,272017,272018,272019,272020,272021,272022,272023,272024&amp;strFilter=COND.RESERVCD=0</v>
      </c>
      <c r="G23" s="9" t="s">
        <v>159</v>
      </c>
      <c r="H23" t="str">
        <f t="shared" si="1"/>
        <v>https://apps.fs.usda.gov/fiadb-api/fullreport?FIAorRPA=RPADEF&amp;cselected=Ownership group&amp;rselected=EVALID&amp;snum=99&amp;wc=272000,272001,272002,272003,272004,272005,272006,272007,272008,272009,272010,272011,272012,272013,272014,272015,272016,272017,272018,272019,272020,272021,272022,272023,272024&amp;strFilter=COND.RESERVCD=0</v>
      </c>
      <c r="I23" s="9" t="s">
        <v>160</v>
      </c>
      <c r="J23" t="str">
        <f t="shared" si="2"/>
        <v>https://apps.fs.usda.gov/fiadb-api/fullreport?FIAorRPA=RPADEF&amp;cselected=Ownership group&amp;rselected=EVALID&amp;snum=100&amp;wc=272000,272001,272002,272003,272004,272005,272006,272007,272008,272009,272010,272011,272012,272013,272014,272015,272016,272017,272018,272019,272020,272021,272022,272023,272024&amp;strFilter=COND.RESERVCD=0</v>
      </c>
      <c r="K23" t="s">
        <v>161</v>
      </c>
      <c r="L23" s="3" t="str">
        <f t="shared" si="3"/>
        <v>https://apps.fs.usda.gov/fiadb-api/fullreport?FIAorRPA=RPADEF&amp;cselected=Ownership group&amp;rselected=EVALID&amp;snum=101&amp;wc=272000,272001,272002,272003,272004,272005,272006,272007,272008,272009,272010,272011,272012,272013,272014,272015,272016,272017,272018,272019,272020,272021,272022,272023,272024&amp;strFilter=COND.RESERVCD=0</v>
      </c>
      <c r="M23" s="9" t="s">
        <v>162</v>
      </c>
      <c r="N23" s="3" t="str">
        <f t="shared" si="4"/>
        <v>https://apps.fs.usda.gov/fiadb-api/fullreport?FIAorRPA=RPADEF&amp;cselected=Ownership group&amp;rselected=EVALID&amp;snum=102&amp;wc=272000,272001,272002,272003,272004,272005,272006,272007,272008,272009,272010,272011,272012,272013,272014,272015,272016,272017,272018,272019,272020,272021,272022,272023,272024&amp;strFilter=COND.RESERVCD=0</v>
      </c>
      <c r="O23" s="9" t="s">
        <v>163</v>
      </c>
    </row>
    <row r="24" spans="1:15" x14ac:dyDescent="0.45">
      <c r="A24">
        <v>25</v>
      </c>
      <c r="B24">
        <v>28</v>
      </c>
      <c r="C24" t="s">
        <v>164</v>
      </c>
      <c r="D24" s="3" t="str">
        <f t="shared" si="5"/>
        <v>https://apps.fs.usda.gov/fiadb-api/fullreport?FIAorRPA=RPADEF&amp;cselected=Ownership group&amp;rselected=EVALID&amp;snum=103&amp;wc=282000,282001,282002,282003,282004,282005,282006,282007,282008,282009,282010,282011,282012,282013,282014,282015,282016,282017,282018,282019,282020,282021,282022,282023,282024&amp;strFilter=COND.RESERVCD=0</v>
      </c>
      <c r="E24" t="s">
        <v>165</v>
      </c>
      <c r="F24" s="3" t="str">
        <f t="shared" si="0"/>
        <v>https://apps.fs.usda.gov/fiadb-api/fullreport?FIAorRPA=RPADEF&amp;cselected=Ownership group&amp;rselected=EVALID&amp;snum=98&amp;wc=282000,282001,282002,282003,282004,282005,282006,282007,282008,282009,282010,282011,282012,282013,282014,282015,282016,282017,282018,282019,282020,282021,282022,282023,282024&amp;strFilter=COND.RESERVCD=0</v>
      </c>
      <c r="G24" s="9" t="s">
        <v>166</v>
      </c>
      <c r="H24" t="str">
        <f t="shared" si="1"/>
        <v>https://apps.fs.usda.gov/fiadb-api/fullreport?FIAorRPA=RPADEF&amp;cselected=Ownership group&amp;rselected=EVALID&amp;snum=99&amp;wc=282000,282001,282002,282003,282004,282005,282006,282007,282008,282009,282010,282011,282012,282013,282014,282015,282016,282017,282018,282019,282020,282021,282022,282023,282024&amp;strFilter=COND.RESERVCD=0</v>
      </c>
      <c r="I24" s="9" t="s">
        <v>167</v>
      </c>
      <c r="J24" t="str">
        <f t="shared" si="2"/>
        <v>https://apps.fs.usda.gov/fiadb-api/fullreport?FIAorRPA=RPADEF&amp;cselected=Ownership group&amp;rselected=EVALID&amp;snum=100&amp;wc=282000,282001,282002,282003,282004,282005,282006,282007,282008,282009,282010,282011,282012,282013,282014,282015,282016,282017,282018,282019,282020,282021,282022,282023,282024&amp;strFilter=COND.RESERVCD=0</v>
      </c>
      <c r="K24" t="s">
        <v>168</v>
      </c>
      <c r="L24" s="3" t="str">
        <f t="shared" si="3"/>
        <v>https://apps.fs.usda.gov/fiadb-api/fullreport?FIAorRPA=RPADEF&amp;cselected=Ownership group&amp;rselected=EVALID&amp;snum=101&amp;wc=282000,282001,282002,282003,282004,282005,282006,282007,282008,282009,282010,282011,282012,282013,282014,282015,282016,282017,282018,282019,282020,282021,282022,282023,282024&amp;strFilter=COND.RESERVCD=0</v>
      </c>
      <c r="M24" s="9" t="s">
        <v>169</v>
      </c>
      <c r="N24" s="3" t="str">
        <f t="shared" si="4"/>
        <v>https://apps.fs.usda.gov/fiadb-api/fullreport?FIAorRPA=RPADEF&amp;cselected=Ownership group&amp;rselected=EVALID&amp;snum=102&amp;wc=282000,282001,282002,282003,282004,282005,282006,282007,282008,282009,282010,282011,282012,282013,282014,282015,282016,282017,282018,282019,282020,282021,282022,282023,282024&amp;strFilter=COND.RESERVCD=0</v>
      </c>
      <c r="O24" s="9" t="s">
        <v>170</v>
      </c>
    </row>
    <row r="25" spans="1:15" x14ac:dyDescent="0.45">
      <c r="A25">
        <v>26</v>
      </c>
      <c r="B25">
        <v>29</v>
      </c>
      <c r="C25" t="s">
        <v>171</v>
      </c>
      <c r="D25" s="3" t="str">
        <f t="shared" si="5"/>
        <v>https://apps.fs.usda.gov/fiadb-api/fullreport?FIAorRPA=RPADEF&amp;cselected=Ownership group&amp;rselected=EVALID&amp;snum=103&amp;wc=292000,292001,292002,292003,292004,292005,292006,292007,292008,292009,292010,292011,292012,292013,292014,292015,292016,292017,292018,292019,292020,292021,292022,292023,292024&amp;strFilter=COND.RESERVCD=0</v>
      </c>
      <c r="E25" t="s">
        <v>172</v>
      </c>
      <c r="F25" s="3" t="str">
        <f t="shared" si="0"/>
        <v>https://apps.fs.usda.gov/fiadb-api/fullreport?FIAorRPA=RPADEF&amp;cselected=Ownership group&amp;rselected=EVALID&amp;snum=98&amp;wc=292000,292001,292002,292003,292004,292005,292006,292007,292008,292009,292010,292011,292012,292013,292014,292015,292016,292017,292018,292019,292020,292021,292022,292023,292024&amp;strFilter=COND.RESERVCD=0</v>
      </c>
      <c r="G25" s="9" t="s">
        <v>173</v>
      </c>
      <c r="H25" t="str">
        <f t="shared" si="1"/>
        <v>https://apps.fs.usda.gov/fiadb-api/fullreport?FIAorRPA=RPADEF&amp;cselected=Ownership group&amp;rselected=EVALID&amp;snum=99&amp;wc=292000,292001,292002,292003,292004,292005,292006,292007,292008,292009,292010,292011,292012,292013,292014,292015,292016,292017,292018,292019,292020,292021,292022,292023,292024&amp;strFilter=COND.RESERVCD=0</v>
      </c>
      <c r="I25" s="9" t="s">
        <v>174</v>
      </c>
      <c r="J25" t="str">
        <f t="shared" si="2"/>
        <v>https://apps.fs.usda.gov/fiadb-api/fullreport?FIAorRPA=RPADEF&amp;cselected=Ownership group&amp;rselected=EVALID&amp;snum=100&amp;wc=292000,292001,292002,292003,292004,292005,292006,292007,292008,292009,292010,292011,292012,292013,292014,292015,292016,292017,292018,292019,292020,292021,292022,292023,292024&amp;strFilter=COND.RESERVCD=0</v>
      </c>
      <c r="K25" t="s">
        <v>175</v>
      </c>
      <c r="L25" s="3" t="str">
        <f t="shared" si="3"/>
        <v>https://apps.fs.usda.gov/fiadb-api/fullreport?FIAorRPA=RPADEF&amp;cselected=Ownership group&amp;rselected=EVALID&amp;snum=101&amp;wc=292000,292001,292002,292003,292004,292005,292006,292007,292008,292009,292010,292011,292012,292013,292014,292015,292016,292017,292018,292019,292020,292021,292022,292023,292024&amp;strFilter=COND.RESERVCD=0</v>
      </c>
      <c r="M25" s="9" t="s">
        <v>176</v>
      </c>
      <c r="N25" s="3" t="str">
        <f t="shared" si="4"/>
        <v>https://apps.fs.usda.gov/fiadb-api/fullreport?FIAorRPA=RPADEF&amp;cselected=Ownership group&amp;rselected=EVALID&amp;snum=102&amp;wc=292000,292001,292002,292003,292004,292005,292006,292007,292008,292009,292010,292011,292012,292013,292014,292015,292016,292017,292018,292019,292020,292021,292022,292023,292024&amp;strFilter=COND.RESERVCD=0</v>
      </c>
      <c r="O25" s="9" t="s">
        <v>177</v>
      </c>
    </row>
    <row r="26" spans="1:15" x14ac:dyDescent="0.45">
      <c r="A26">
        <v>27</v>
      </c>
      <c r="B26">
        <v>30</v>
      </c>
      <c r="C26" t="s">
        <v>178</v>
      </c>
      <c r="D26" s="3" t="str">
        <f t="shared" si="5"/>
        <v>https://apps.fs.usda.gov/fiadb-api/fullreport?FIAorRPA=RPADEF&amp;cselected=Ownership group&amp;rselected=EVALID&amp;snum=103&amp;wc=302000,302001,302002,302003,302004,302005,302006,302007,302008,302009,302010,302011,302012,302013,302014,302015,302016,302017,302018,302019,302020,302021,302022,302023,302024&amp;strFilter=COND.RESERVCD=0</v>
      </c>
      <c r="E26" t="s">
        <v>179</v>
      </c>
      <c r="F26" s="3" t="str">
        <f t="shared" si="0"/>
        <v>https://apps.fs.usda.gov/fiadb-api/fullreport?FIAorRPA=RPADEF&amp;cselected=Ownership group&amp;rselected=EVALID&amp;snum=98&amp;wc=302000,302001,302002,302003,302004,302005,302006,302007,302008,302009,302010,302011,302012,302013,302014,302015,302016,302017,302018,302019,302020,302021,302022,302023,302024&amp;strFilter=COND.RESERVCD=0</v>
      </c>
      <c r="G26" s="9" t="s">
        <v>180</v>
      </c>
      <c r="H26" t="str">
        <f t="shared" si="1"/>
        <v>https://apps.fs.usda.gov/fiadb-api/fullreport?FIAorRPA=RPADEF&amp;cselected=Ownership group&amp;rselected=EVALID&amp;snum=99&amp;wc=302000,302001,302002,302003,302004,302005,302006,302007,302008,302009,302010,302011,302012,302013,302014,302015,302016,302017,302018,302019,302020,302021,302022,302023,302024&amp;strFilter=COND.RESERVCD=0</v>
      </c>
      <c r="I26" s="9" t="s">
        <v>181</v>
      </c>
      <c r="J26" t="str">
        <f t="shared" si="2"/>
        <v>https://apps.fs.usda.gov/fiadb-api/fullreport?FIAorRPA=RPADEF&amp;cselected=Ownership group&amp;rselected=EVALID&amp;snum=100&amp;wc=302000,302001,302002,302003,302004,302005,302006,302007,302008,302009,302010,302011,302012,302013,302014,302015,302016,302017,302018,302019,302020,302021,302022,302023,302024&amp;strFilter=COND.RESERVCD=0</v>
      </c>
      <c r="K26" t="s">
        <v>182</v>
      </c>
      <c r="L26" s="3" t="str">
        <f t="shared" si="3"/>
        <v>https://apps.fs.usda.gov/fiadb-api/fullreport?FIAorRPA=RPADEF&amp;cselected=Ownership group&amp;rselected=EVALID&amp;snum=101&amp;wc=302000,302001,302002,302003,302004,302005,302006,302007,302008,302009,302010,302011,302012,302013,302014,302015,302016,302017,302018,302019,302020,302021,302022,302023,302024&amp;strFilter=COND.RESERVCD=0</v>
      </c>
      <c r="M26" s="9" t="s">
        <v>183</v>
      </c>
      <c r="N26" s="3" t="str">
        <f t="shared" si="4"/>
        <v>https://apps.fs.usda.gov/fiadb-api/fullreport?FIAorRPA=RPADEF&amp;cselected=Ownership group&amp;rselected=EVALID&amp;snum=102&amp;wc=302000,302001,302002,302003,302004,302005,302006,302007,302008,302009,302010,302011,302012,302013,302014,302015,302016,302017,302018,302019,302020,302021,302022,302023,302024&amp;strFilter=COND.RESERVCD=0</v>
      </c>
      <c r="O26" s="9" t="s">
        <v>184</v>
      </c>
    </row>
    <row r="27" spans="1:15" x14ac:dyDescent="0.45">
      <c r="A27">
        <v>28</v>
      </c>
      <c r="B27">
        <v>31</v>
      </c>
      <c r="C27" t="s">
        <v>185</v>
      </c>
      <c r="D27" s="3" t="str">
        <f t="shared" si="5"/>
        <v>https://apps.fs.usda.gov/fiadb-api/fullreport?FIAorRPA=RPADEF&amp;cselected=Ownership group&amp;rselected=EVALID&amp;snum=103&amp;wc=312000,312001,312002,312003,312004,312005,312006,312007,312008,312009,312010,312011,312012,312013,312014,312015,312016,312017,312018,312019,312020,312021,312022,312023,312024&amp;strFilter=COND.RESERVCD=0</v>
      </c>
      <c r="E27" s="1" t="s">
        <v>186</v>
      </c>
      <c r="F27" s="3" t="str">
        <f t="shared" si="0"/>
        <v>https://apps.fs.usda.gov/fiadb-api/fullreport?FIAorRPA=RPADEF&amp;cselected=Ownership group&amp;rselected=EVALID&amp;snum=98&amp;wc=312000,312001,312002,312003,312004,312005,312006,312007,312008,312009,312010,312011,312012,312013,312014,312015,312016,312017,312018,312019,312020,312021,312022,312023,312024&amp;strFilter=COND.RESERVCD=0</v>
      </c>
      <c r="G27" s="9" t="s">
        <v>187</v>
      </c>
      <c r="H27" t="str">
        <f t="shared" si="1"/>
        <v>https://apps.fs.usda.gov/fiadb-api/fullreport?FIAorRPA=RPADEF&amp;cselected=Ownership group&amp;rselected=EVALID&amp;snum=99&amp;wc=312000,312001,312002,312003,312004,312005,312006,312007,312008,312009,312010,312011,312012,312013,312014,312015,312016,312017,312018,312019,312020,312021,312022,312023,312024&amp;strFilter=COND.RESERVCD=0</v>
      </c>
      <c r="I27" s="9" t="s">
        <v>188</v>
      </c>
      <c r="J27" t="str">
        <f t="shared" si="2"/>
        <v>https://apps.fs.usda.gov/fiadb-api/fullreport?FIAorRPA=RPADEF&amp;cselected=Ownership group&amp;rselected=EVALID&amp;snum=100&amp;wc=312000,312001,312002,312003,312004,312005,312006,312007,312008,312009,312010,312011,312012,312013,312014,312015,312016,312017,312018,312019,312020,312021,312022,312023,312024&amp;strFilter=COND.RESERVCD=0</v>
      </c>
      <c r="K27" t="s">
        <v>189</v>
      </c>
      <c r="L27" s="3" t="str">
        <f t="shared" si="3"/>
        <v>https://apps.fs.usda.gov/fiadb-api/fullreport?FIAorRPA=RPADEF&amp;cselected=Ownership group&amp;rselected=EVALID&amp;snum=101&amp;wc=312000,312001,312002,312003,312004,312005,312006,312007,312008,312009,312010,312011,312012,312013,312014,312015,312016,312017,312018,312019,312020,312021,312022,312023,312024&amp;strFilter=COND.RESERVCD=0</v>
      </c>
      <c r="M27" s="9" t="s">
        <v>190</v>
      </c>
      <c r="N27" s="3" t="str">
        <f t="shared" si="4"/>
        <v>https://apps.fs.usda.gov/fiadb-api/fullreport?FIAorRPA=RPADEF&amp;cselected=Ownership group&amp;rselected=EVALID&amp;snum=102&amp;wc=312000,312001,312002,312003,312004,312005,312006,312007,312008,312009,312010,312011,312012,312013,312014,312015,312016,312017,312018,312019,312020,312021,312022,312023,312024&amp;strFilter=COND.RESERVCD=0</v>
      </c>
      <c r="O27" s="9" t="s">
        <v>191</v>
      </c>
    </row>
    <row r="28" spans="1:15" x14ac:dyDescent="0.45">
      <c r="A28">
        <v>29</v>
      </c>
      <c r="B28">
        <v>32</v>
      </c>
      <c r="C28" t="s">
        <v>192</v>
      </c>
      <c r="D28" s="3" t="str">
        <f t="shared" si="5"/>
        <v>https://apps.fs.usda.gov/fiadb-api/fullreport?FIAorRPA=RPADEF&amp;cselected=Ownership group&amp;rselected=EVALID&amp;snum=103&amp;wc=322000,322001,322002,322003,322004,322005,322006,322007,322008,322009,322010,322011,322012,322013,322014,322015,322016,322017,322018,322019,322020,322021,322022,322023,322024&amp;strFilter=COND.RESERVCD=0</v>
      </c>
      <c r="E28" s="1" t="s">
        <v>193</v>
      </c>
      <c r="F28" s="3" t="str">
        <f t="shared" si="0"/>
        <v>https://apps.fs.usda.gov/fiadb-api/fullreport?FIAorRPA=RPADEF&amp;cselected=Ownership group&amp;rselected=EVALID&amp;snum=98&amp;wc=322000,322001,322002,322003,322004,322005,322006,322007,322008,322009,322010,322011,322012,322013,322014,322015,322016,322017,322018,322019,322020,322021,322022,322023,322024&amp;strFilter=COND.RESERVCD=0</v>
      </c>
      <c r="G28" s="9" t="s">
        <v>194</v>
      </c>
      <c r="H28" t="str">
        <f t="shared" si="1"/>
        <v>https://apps.fs.usda.gov/fiadb-api/fullreport?FIAorRPA=RPADEF&amp;cselected=Ownership group&amp;rselected=EVALID&amp;snum=99&amp;wc=322000,322001,322002,322003,322004,322005,322006,322007,322008,322009,322010,322011,322012,322013,322014,322015,322016,322017,322018,322019,322020,322021,322022,322023,322024&amp;strFilter=COND.RESERVCD=0</v>
      </c>
      <c r="I28" s="9" t="s">
        <v>195</v>
      </c>
      <c r="J28" t="str">
        <f t="shared" si="2"/>
        <v>https://apps.fs.usda.gov/fiadb-api/fullreport?FIAorRPA=RPADEF&amp;cselected=Ownership group&amp;rselected=EVALID&amp;snum=100&amp;wc=322000,322001,322002,322003,322004,322005,322006,322007,322008,322009,322010,322011,322012,322013,322014,322015,322016,322017,322018,322019,322020,322021,322022,322023,322024&amp;strFilter=COND.RESERVCD=0</v>
      </c>
      <c r="K28" t="s">
        <v>196</v>
      </c>
      <c r="L28" s="3" t="str">
        <f t="shared" si="3"/>
        <v>https://apps.fs.usda.gov/fiadb-api/fullreport?FIAorRPA=RPADEF&amp;cselected=Ownership group&amp;rselected=EVALID&amp;snum=101&amp;wc=322000,322001,322002,322003,322004,322005,322006,322007,322008,322009,322010,322011,322012,322013,322014,322015,322016,322017,322018,322019,322020,322021,322022,322023,322024&amp;strFilter=COND.RESERVCD=0</v>
      </c>
      <c r="M28" s="9" t="s">
        <v>197</v>
      </c>
      <c r="N28" s="3" t="str">
        <f t="shared" si="4"/>
        <v>https://apps.fs.usda.gov/fiadb-api/fullreport?FIAorRPA=RPADEF&amp;cselected=Ownership group&amp;rselected=EVALID&amp;snum=102&amp;wc=322000,322001,322002,322003,322004,322005,322006,322007,322008,322009,322010,322011,322012,322013,322014,322015,322016,322017,322018,322019,322020,322021,322022,322023,322024&amp;strFilter=COND.RESERVCD=0</v>
      </c>
      <c r="O28" s="9" t="s">
        <v>198</v>
      </c>
    </row>
    <row r="29" spans="1:15" x14ac:dyDescent="0.45">
      <c r="A29">
        <v>30</v>
      </c>
      <c r="B29">
        <v>33</v>
      </c>
      <c r="C29" t="s">
        <v>199</v>
      </c>
      <c r="D29" s="3" t="str">
        <f t="shared" si="5"/>
        <v>https://apps.fs.usda.gov/fiadb-api/fullreport?FIAorRPA=RPADEF&amp;cselected=Ownership group&amp;rselected=EVALID&amp;snum=103&amp;wc=332000,332001,332002,332003,332004,332005,332006,332007,332008,332009,332010,332011,332012,332013,332014,332015,332016,332017,332018,332019,332020,332021,332022,332023,332024&amp;strFilter=COND.RESERVCD=0</v>
      </c>
      <c r="E29" t="s">
        <v>200</v>
      </c>
      <c r="F29" s="3" t="str">
        <f t="shared" si="0"/>
        <v>https://apps.fs.usda.gov/fiadb-api/fullreport?FIAorRPA=RPADEF&amp;cselected=Ownership group&amp;rselected=EVALID&amp;snum=98&amp;wc=332000,332001,332002,332003,332004,332005,332006,332007,332008,332009,332010,332011,332012,332013,332014,332015,332016,332017,332018,332019,332020,332021,332022,332023,332024&amp;strFilter=COND.RESERVCD=0</v>
      </c>
      <c r="G29" s="9" t="s">
        <v>201</v>
      </c>
      <c r="H29" t="str">
        <f t="shared" si="1"/>
        <v>https://apps.fs.usda.gov/fiadb-api/fullreport?FIAorRPA=RPADEF&amp;cselected=Ownership group&amp;rselected=EVALID&amp;snum=99&amp;wc=332000,332001,332002,332003,332004,332005,332006,332007,332008,332009,332010,332011,332012,332013,332014,332015,332016,332017,332018,332019,332020,332021,332022,332023,332024&amp;strFilter=COND.RESERVCD=0</v>
      </c>
      <c r="I29" s="9" t="s">
        <v>202</v>
      </c>
      <c r="J29" t="str">
        <f t="shared" si="2"/>
        <v>https://apps.fs.usda.gov/fiadb-api/fullreport?FIAorRPA=RPADEF&amp;cselected=Ownership group&amp;rselected=EVALID&amp;snum=100&amp;wc=332000,332001,332002,332003,332004,332005,332006,332007,332008,332009,332010,332011,332012,332013,332014,332015,332016,332017,332018,332019,332020,332021,332022,332023,332024&amp;strFilter=COND.RESERVCD=0</v>
      </c>
      <c r="K29" s="1" t="s">
        <v>203</v>
      </c>
      <c r="L29" s="3" t="str">
        <f t="shared" si="3"/>
        <v>https://apps.fs.usda.gov/fiadb-api/fullreport?FIAorRPA=RPADEF&amp;cselected=Ownership group&amp;rselected=EVALID&amp;snum=101&amp;wc=332000,332001,332002,332003,332004,332005,332006,332007,332008,332009,332010,332011,332012,332013,332014,332015,332016,332017,332018,332019,332020,332021,332022,332023,332024&amp;strFilter=COND.RESERVCD=0</v>
      </c>
      <c r="M29" s="9" t="s">
        <v>204</v>
      </c>
      <c r="N29" s="3" t="str">
        <f t="shared" si="4"/>
        <v>https://apps.fs.usda.gov/fiadb-api/fullreport?FIAorRPA=RPADEF&amp;cselected=Ownership group&amp;rselected=EVALID&amp;snum=102&amp;wc=332000,332001,332002,332003,332004,332005,332006,332007,332008,332009,332010,332011,332012,332013,332014,332015,332016,332017,332018,332019,332020,332021,332022,332023,332024&amp;strFilter=COND.RESERVCD=0</v>
      </c>
      <c r="O29" s="9" t="s">
        <v>205</v>
      </c>
    </row>
    <row r="30" spans="1:15" x14ac:dyDescent="0.45">
      <c r="A30">
        <v>31</v>
      </c>
      <c r="B30">
        <v>34</v>
      </c>
      <c r="C30" t="s">
        <v>206</v>
      </c>
      <c r="D30" s="3" t="str">
        <f t="shared" si="5"/>
        <v>https://apps.fs.usda.gov/fiadb-api/fullreport?FIAorRPA=RPADEF&amp;cselected=Ownership group&amp;rselected=EVALID&amp;snum=103&amp;wc=342000,342001,342002,342003,342004,342005,342006,342007,342008,342009,342010,342011,342012,342013,342014,342015,342016,342017,342018,342019,342020,342021,342022,342023,342024&amp;strFilter=COND.RESERVCD=0</v>
      </c>
      <c r="E30" t="s">
        <v>207</v>
      </c>
      <c r="F30" s="3" t="str">
        <f t="shared" si="0"/>
        <v>https://apps.fs.usda.gov/fiadb-api/fullreport?FIAorRPA=RPADEF&amp;cselected=Ownership group&amp;rselected=EVALID&amp;snum=98&amp;wc=342000,342001,342002,342003,342004,342005,342006,342007,342008,342009,342010,342011,342012,342013,342014,342015,342016,342017,342018,342019,342020,342021,342022,342023,342024&amp;strFilter=COND.RESERVCD=0</v>
      </c>
      <c r="G30" s="9" t="s">
        <v>208</v>
      </c>
      <c r="H30" t="str">
        <f t="shared" si="1"/>
        <v>https://apps.fs.usda.gov/fiadb-api/fullreport?FIAorRPA=RPADEF&amp;cselected=Ownership group&amp;rselected=EVALID&amp;snum=99&amp;wc=342000,342001,342002,342003,342004,342005,342006,342007,342008,342009,342010,342011,342012,342013,342014,342015,342016,342017,342018,342019,342020,342021,342022,342023,342024&amp;strFilter=COND.RESERVCD=0</v>
      </c>
      <c r="I30" s="9" t="s">
        <v>209</v>
      </c>
      <c r="J30" t="str">
        <f t="shared" si="2"/>
        <v>https://apps.fs.usda.gov/fiadb-api/fullreport?FIAorRPA=RPADEF&amp;cselected=Ownership group&amp;rselected=EVALID&amp;snum=100&amp;wc=342000,342001,342002,342003,342004,342005,342006,342007,342008,342009,342010,342011,342012,342013,342014,342015,342016,342017,342018,342019,342020,342021,342022,342023,342024&amp;strFilter=COND.RESERVCD=0</v>
      </c>
      <c r="K30" t="s">
        <v>210</v>
      </c>
      <c r="L30" s="3" t="str">
        <f t="shared" si="3"/>
        <v>https://apps.fs.usda.gov/fiadb-api/fullreport?FIAorRPA=RPADEF&amp;cselected=Ownership group&amp;rselected=EVALID&amp;snum=101&amp;wc=342000,342001,342002,342003,342004,342005,342006,342007,342008,342009,342010,342011,342012,342013,342014,342015,342016,342017,342018,342019,342020,342021,342022,342023,342024&amp;strFilter=COND.RESERVCD=0</v>
      </c>
      <c r="M30" s="9" t="s">
        <v>211</v>
      </c>
      <c r="N30" s="3" t="str">
        <f t="shared" si="4"/>
        <v>https://apps.fs.usda.gov/fiadb-api/fullreport?FIAorRPA=RPADEF&amp;cselected=Ownership group&amp;rselected=EVALID&amp;snum=102&amp;wc=342000,342001,342002,342003,342004,342005,342006,342007,342008,342009,342010,342011,342012,342013,342014,342015,342016,342017,342018,342019,342020,342021,342022,342023,342024&amp;strFilter=COND.RESERVCD=0</v>
      </c>
      <c r="O30" s="9" t="s">
        <v>212</v>
      </c>
    </row>
    <row r="31" spans="1:15" x14ac:dyDescent="0.45">
      <c r="A31">
        <v>32</v>
      </c>
      <c r="B31">
        <v>35</v>
      </c>
      <c r="C31" t="s">
        <v>213</v>
      </c>
      <c r="D31" s="3" t="str">
        <f t="shared" si="5"/>
        <v>https://apps.fs.usda.gov/fiadb-api/fullreport?FIAorRPA=RPADEF&amp;cselected=Ownership group&amp;rselected=EVALID&amp;snum=103&amp;wc=352000,352001,352002,352003,352004,352005,352006,352007,352008,352009,352010,352011,352012,352013,352014,352015,352016,352017,352018,352019,352020,352021,352022,352023,352024&amp;strFilter=COND.RESERVCD=0</v>
      </c>
      <c r="E31" t="s">
        <v>214</v>
      </c>
      <c r="F31" s="3" t="str">
        <f t="shared" si="0"/>
        <v>https://apps.fs.usda.gov/fiadb-api/fullreport?FIAorRPA=RPADEF&amp;cselected=Ownership group&amp;rselected=EVALID&amp;snum=98&amp;wc=352000,352001,352002,352003,352004,352005,352006,352007,352008,352009,352010,352011,352012,352013,352014,352015,352016,352017,352018,352019,352020,352021,352022,352023,352024&amp;strFilter=COND.RESERVCD=0</v>
      </c>
      <c r="G31" s="9" t="s">
        <v>215</v>
      </c>
      <c r="H31" t="str">
        <f t="shared" si="1"/>
        <v>https://apps.fs.usda.gov/fiadb-api/fullreport?FIAorRPA=RPADEF&amp;cselected=Ownership group&amp;rselected=EVALID&amp;snum=99&amp;wc=352000,352001,352002,352003,352004,352005,352006,352007,352008,352009,352010,352011,352012,352013,352014,352015,352016,352017,352018,352019,352020,352021,352022,352023,352024&amp;strFilter=COND.RESERVCD=0</v>
      </c>
      <c r="I31" s="9" t="s">
        <v>216</v>
      </c>
      <c r="J31" t="str">
        <f t="shared" si="2"/>
        <v>https://apps.fs.usda.gov/fiadb-api/fullreport?FIAorRPA=RPADEF&amp;cselected=Ownership group&amp;rselected=EVALID&amp;snum=100&amp;wc=352000,352001,352002,352003,352004,352005,352006,352007,352008,352009,352010,352011,352012,352013,352014,352015,352016,352017,352018,352019,352020,352021,352022,352023,352024&amp;strFilter=COND.RESERVCD=0</v>
      </c>
      <c r="K31" t="s">
        <v>217</v>
      </c>
      <c r="L31" s="3" t="str">
        <f t="shared" si="3"/>
        <v>https://apps.fs.usda.gov/fiadb-api/fullreport?FIAorRPA=RPADEF&amp;cselected=Ownership group&amp;rselected=EVALID&amp;snum=101&amp;wc=352000,352001,352002,352003,352004,352005,352006,352007,352008,352009,352010,352011,352012,352013,352014,352015,352016,352017,352018,352019,352020,352021,352022,352023,352024&amp;strFilter=COND.RESERVCD=0</v>
      </c>
      <c r="M31" s="9" t="s">
        <v>218</v>
      </c>
      <c r="N31" s="3" t="str">
        <f t="shared" si="4"/>
        <v>https://apps.fs.usda.gov/fiadb-api/fullreport?FIAorRPA=RPADEF&amp;cselected=Ownership group&amp;rselected=EVALID&amp;snum=102&amp;wc=352000,352001,352002,352003,352004,352005,352006,352007,352008,352009,352010,352011,352012,352013,352014,352015,352016,352017,352018,352019,352020,352021,352022,352023,352024&amp;strFilter=COND.RESERVCD=0</v>
      </c>
      <c r="O31" s="9" t="s">
        <v>219</v>
      </c>
    </row>
    <row r="32" spans="1:15" x14ac:dyDescent="0.45">
      <c r="A32">
        <v>33</v>
      </c>
      <c r="B32">
        <v>36</v>
      </c>
      <c r="C32" t="s">
        <v>220</v>
      </c>
      <c r="D32" s="3" t="str">
        <f t="shared" si="5"/>
        <v>https://apps.fs.usda.gov/fiadb-api/fullreport?FIAorRPA=RPADEF&amp;cselected=Ownership group&amp;rselected=EVALID&amp;snum=103&amp;wc=362000,362001,362002,362003,362004,362005,362006,362007,362008,362009,362010,362011,362012,362013,362014,362015,362016,362017,362018,362019,362020,362021,362022,362023,362024&amp;strFilter=COND.RESERVCD=0</v>
      </c>
      <c r="E32" t="s">
        <v>221</v>
      </c>
      <c r="F32" s="3" t="str">
        <f t="shared" si="0"/>
        <v>https://apps.fs.usda.gov/fiadb-api/fullreport?FIAorRPA=RPADEF&amp;cselected=Ownership group&amp;rselected=EVALID&amp;snum=98&amp;wc=362000,362001,362002,362003,362004,362005,362006,362007,362008,362009,362010,362011,362012,362013,362014,362015,362016,362017,362018,362019,362020,362021,362022,362023,362024&amp;strFilter=COND.RESERVCD=0</v>
      </c>
      <c r="G32" s="9" t="s">
        <v>222</v>
      </c>
      <c r="H32" t="str">
        <f t="shared" si="1"/>
        <v>https://apps.fs.usda.gov/fiadb-api/fullreport?FIAorRPA=RPADEF&amp;cselected=Ownership group&amp;rselected=EVALID&amp;snum=99&amp;wc=362000,362001,362002,362003,362004,362005,362006,362007,362008,362009,362010,362011,362012,362013,362014,362015,362016,362017,362018,362019,362020,362021,362022,362023,362024&amp;strFilter=COND.RESERVCD=0</v>
      </c>
      <c r="I32" s="9" t="s">
        <v>223</v>
      </c>
      <c r="J32" t="str">
        <f t="shared" si="2"/>
        <v>https://apps.fs.usda.gov/fiadb-api/fullreport?FIAorRPA=RPADEF&amp;cselected=Ownership group&amp;rselected=EVALID&amp;snum=100&amp;wc=362000,362001,362002,362003,362004,362005,362006,362007,362008,362009,362010,362011,362012,362013,362014,362015,362016,362017,362018,362019,362020,362021,362022,362023,362024&amp;strFilter=COND.RESERVCD=0</v>
      </c>
      <c r="K32" t="s">
        <v>224</v>
      </c>
      <c r="L32" s="3" t="str">
        <f t="shared" si="3"/>
        <v>https://apps.fs.usda.gov/fiadb-api/fullreport?FIAorRPA=RPADEF&amp;cselected=Ownership group&amp;rselected=EVALID&amp;snum=101&amp;wc=362000,362001,362002,362003,362004,362005,362006,362007,362008,362009,362010,362011,362012,362013,362014,362015,362016,362017,362018,362019,362020,362021,362022,362023,362024&amp;strFilter=COND.RESERVCD=0</v>
      </c>
      <c r="M32" s="9" t="s">
        <v>225</v>
      </c>
      <c r="N32" s="3" t="str">
        <f t="shared" si="4"/>
        <v>https://apps.fs.usda.gov/fiadb-api/fullreport?FIAorRPA=RPADEF&amp;cselected=Ownership group&amp;rselected=EVALID&amp;snum=102&amp;wc=362000,362001,362002,362003,362004,362005,362006,362007,362008,362009,362010,362011,362012,362013,362014,362015,362016,362017,362018,362019,362020,362021,362022,362023,362024&amp;strFilter=COND.RESERVCD=0</v>
      </c>
      <c r="O32" s="9" t="s">
        <v>226</v>
      </c>
    </row>
    <row r="33" spans="1:15" x14ac:dyDescent="0.45">
      <c r="A33">
        <v>34</v>
      </c>
      <c r="B33">
        <v>37</v>
      </c>
      <c r="C33" t="s">
        <v>227</v>
      </c>
      <c r="D33" s="3" t="str">
        <f t="shared" si="5"/>
        <v>https://apps.fs.usda.gov/fiadb-api/fullreport?FIAorRPA=RPADEF&amp;cselected=Ownership group&amp;rselected=EVALID&amp;snum=103&amp;wc=372000,372001,372002,372003,372004,372005,372006,372007,372008,372009,372010,372011,372012,372013,372014,372015,372016,372017,372018,372019,372020,372021,372022,372023,372024&amp;strFilter=COND.RESERVCD=0</v>
      </c>
      <c r="E33" t="s">
        <v>228</v>
      </c>
      <c r="F33" s="3" t="str">
        <f t="shared" si="0"/>
        <v>https://apps.fs.usda.gov/fiadb-api/fullreport?FIAorRPA=RPADEF&amp;cselected=Ownership group&amp;rselected=EVALID&amp;snum=98&amp;wc=372000,372001,372002,372003,372004,372005,372006,372007,372008,372009,372010,372011,372012,372013,372014,372015,372016,372017,372018,372019,372020,372021,372022,372023,372024&amp;strFilter=COND.RESERVCD=0</v>
      </c>
      <c r="G33" s="9" t="s">
        <v>229</v>
      </c>
      <c r="H33" t="str">
        <f t="shared" si="1"/>
        <v>https://apps.fs.usda.gov/fiadb-api/fullreport?FIAorRPA=RPADEF&amp;cselected=Ownership group&amp;rselected=EVALID&amp;snum=99&amp;wc=372000,372001,372002,372003,372004,372005,372006,372007,372008,372009,372010,372011,372012,372013,372014,372015,372016,372017,372018,372019,372020,372021,372022,372023,372024&amp;strFilter=COND.RESERVCD=0</v>
      </c>
      <c r="I33" s="9" t="s">
        <v>230</v>
      </c>
      <c r="J33" t="str">
        <f t="shared" si="2"/>
        <v>https://apps.fs.usda.gov/fiadb-api/fullreport?FIAorRPA=RPADEF&amp;cselected=Ownership group&amp;rselected=EVALID&amp;snum=100&amp;wc=372000,372001,372002,372003,372004,372005,372006,372007,372008,372009,372010,372011,372012,372013,372014,372015,372016,372017,372018,372019,372020,372021,372022,372023,372024&amp;strFilter=COND.RESERVCD=0</v>
      </c>
      <c r="K33" t="s">
        <v>231</v>
      </c>
      <c r="L33" s="3" t="str">
        <f t="shared" si="3"/>
        <v>https://apps.fs.usda.gov/fiadb-api/fullreport?FIAorRPA=RPADEF&amp;cselected=Ownership group&amp;rselected=EVALID&amp;snum=101&amp;wc=372000,372001,372002,372003,372004,372005,372006,372007,372008,372009,372010,372011,372012,372013,372014,372015,372016,372017,372018,372019,372020,372021,372022,372023,372024&amp;strFilter=COND.RESERVCD=0</v>
      </c>
      <c r="M33" s="9" t="s">
        <v>232</v>
      </c>
      <c r="N33" s="3" t="str">
        <f t="shared" si="4"/>
        <v>https://apps.fs.usda.gov/fiadb-api/fullreport?FIAorRPA=RPADEF&amp;cselected=Ownership group&amp;rselected=EVALID&amp;snum=102&amp;wc=372000,372001,372002,372003,372004,372005,372006,372007,372008,372009,372010,372011,372012,372013,372014,372015,372016,372017,372018,372019,372020,372021,372022,372023,372024&amp;strFilter=COND.RESERVCD=0</v>
      </c>
      <c r="O33" s="9" t="s">
        <v>233</v>
      </c>
    </row>
    <row r="34" spans="1:15" x14ac:dyDescent="0.45">
      <c r="A34">
        <v>35</v>
      </c>
      <c r="B34">
        <v>38</v>
      </c>
      <c r="C34" t="s">
        <v>234</v>
      </c>
      <c r="D34" s="3" t="str">
        <f t="shared" si="5"/>
        <v>https://apps.fs.usda.gov/fiadb-api/fullreport?FIAorRPA=RPADEF&amp;cselected=Ownership group&amp;rselected=EVALID&amp;snum=103&amp;wc=382000,382001,382002,382003,382004,382005,382006,382007,382008,382009,382010,382011,382012,382013,382014,382015,382016,382017,382018,382019,382020,382021,382022,382023,382024&amp;strFilter=COND.RESERVCD=0</v>
      </c>
      <c r="E34" t="s">
        <v>235</v>
      </c>
      <c r="F34" s="3" t="str">
        <f t="shared" si="0"/>
        <v>https://apps.fs.usda.gov/fiadb-api/fullreport?FIAorRPA=RPADEF&amp;cselected=Ownership group&amp;rselected=EVALID&amp;snum=98&amp;wc=382000,382001,382002,382003,382004,382005,382006,382007,382008,382009,382010,382011,382012,382013,382014,382015,382016,382017,382018,382019,382020,382021,382022,382023,382024&amp;strFilter=COND.RESERVCD=0</v>
      </c>
      <c r="G34" s="9" t="s">
        <v>236</v>
      </c>
      <c r="H34" t="str">
        <f t="shared" si="1"/>
        <v>https://apps.fs.usda.gov/fiadb-api/fullreport?FIAorRPA=RPADEF&amp;cselected=Ownership group&amp;rselected=EVALID&amp;snum=99&amp;wc=382000,382001,382002,382003,382004,382005,382006,382007,382008,382009,382010,382011,382012,382013,382014,382015,382016,382017,382018,382019,382020,382021,382022,382023,382024&amp;strFilter=COND.RESERVCD=0</v>
      </c>
      <c r="I34" s="9" t="s">
        <v>237</v>
      </c>
      <c r="J34" t="str">
        <f t="shared" si="2"/>
        <v>https://apps.fs.usda.gov/fiadb-api/fullreport?FIAorRPA=RPADEF&amp;cselected=Ownership group&amp;rselected=EVALID&amp;snum=100&amp;wc=382000,382001,382002,382003,382004,382005,382006,382007,382008,382009,382010,382011,382012,382013,382014,382015,382016,382017,382018,382019,382020,382021,382022,382023,382024&amp;strFilter=COND.RESERVCD=0</v>
      </c>
      <c r="K34" t="s">
        <v>238</v>
      </c>
      <c r="L34" s="3" t="str">
        <f t="shared" si="3"/>
        <v>https://apps.fs.usda.gov/fiadb-api/fullreport?FIAorRPA=RPADEF&amp;cselected=Ownership group&amp;rselected=EVALID&amp;snum=101&amp;wc=382000,382001,382002,382003,382004,382005,382006,382007,382008,382009,382010,382011,382012,382013,382014,382015,382016,382017,382018,382019,382020,382021,382022,382023,382024&amp;strFilter=COND.RESERVCD=0</v>
      </c>
      <c r="M34" s="9" t="s">
        <v>239</v>
      </c>
      <c r="N34" s="3" t="str">
        <f t="shared" si="4"/>
        <v>https://apps.fs.usda.gov/fiadb-api/fullreport?FIAorRPA=RPADEF&amp;cselected=Ownership group&amp;rselected=EVALID&amp;snum=102&amp;wc=382000,382001,382002,382003,382004,382005,382006,382007,382008,382009,382010,382011,382012,382013,382014,382015,382016,382017,382018,382019,382020,382021,382022,382023,382024&amp;strFilter=COND.RESERVCD=0</v>
      </c>
      <c r="O34" s="9" t="s">
        <v>240</v>
      </c>
    </row>
    <row r="35" spans="1:15" x14ac:dyDescent="0.45">
      <c r="A35">
        <v>36</v>
      </c>
      <c r="B35">
        <v>39</v>
      </c>
      <c r="C35" t="s">
        <v>241</v>
      </c>
      <c r="D35" s="3" t="str">
        <f t="shared" si="5"/>
        <v>https://apps.fs.usda.gov/fiadb-api/fullreport?FIAorRPA=RPADEF&amp;cselected=Ownership group&amp;rselected=EVALID&amp;snum=103&amp;wc=392000,392001,392002,392003,392004,392005,392006,392007,392008,392009,392010,392011,392012,392013,392014,392015,392016,392017,392018,392019,392020,392021,392022,392023,392024&amp;strFilter=COND.RESERVCD=0</v>
      </c>
      <c r="E35" t="s">
        <v>242</v>
      </c>
      <c r="F35" s="3" t="str">
        <f t="shared" si="0"/>
        <v>https://apps.fs.usda.gov/fiadb-api/fullreport?FIAorRPA=RPADEF&amp;cselected=Ownership group&amp;rselected=EVALID&amp;snum=98&amp;wc=392000,392001,392002,392003,392004,392005,392006,392007,392008,392009,392010,392011,392012,392013,392014,392015,392016,392017,392018,392019,392020,392021,392022,392023,392024&amp;strFilter=COND.RESERVCD=0</v>
      </c>
      <c r="G35" s="9" t="s">
        <v>243</v>
      </c>
      <c r="H35" t="str">
        <f t="shared" si="1"/>
        <v>https://apps.fs.usda.gov/fiadb-api/fullreport?FIAorRPA=RPADEF&amp;cselected=Ownership group&amp;rselected=EVALID&amp;snum=99&amp;wc=392000,392001,392002,392003,392004,392005,392006,392007,392008,392009,392010,392011,392012,392013,392014,392015,392016,392017,392018,392019,392020,392021,392022,392023,392024&amp;strFilter=COND.RESERVCD=0</v>
      </c>
      <c r="I35" s="9" t="s">
        <v>244</v>
      </c>
      <c r="J35" t="str">
        <f t="shared" si="2"/>
        <v>https://apps.fs.usda.gov/fiadb-api/fullreport?FIAorRPA=RPADEF&amp;cselected=Ownership group&amp;rselected=EVALID&amp;snum=100&amp;wc=392000,392001,392002,392003,392004,392005,392006,392007,392008,392009,392010,392011,392012,392013,392014,392015,392016,392017,392018,392019,392020,392021,392022,392023,392024&amp;strFilter=COND.RESERVCD=0</v>
      </c>
      <c r="K35" t="s">
        <v>245</v>
      </c>
      <c r="L35" s="3" t="str">
        <f t="shared" si="3"/>
        <v>https://apps.fs.usda.gov/fiadb-api/fullreport?FIAorRPA=RPADEF&amp;cselected=Ownership group&amp;rselected=EVALID&amp;snum=101&amp;wc=392000,392001,392002,392003,392004,392005,392006,392007,392008,392009,392010,392011,392012,392013,392014,392015,392016,392017,392018,392019,392020,392021,392022,392023,392024&amp;strFilter=COND.RESERVCD=0</v>
      </c>
      <c r="M35" s="9" t="s">
        <v>246</v>
      </c>
      <c r="N35" s="3" t="str">
        <f t="shared" si="4"/>
        <v>https://apps.fs.usda.gov/fiadb-api/fullreport?FIAorRPA=RPADEF&amp;cselected=Ownership group&amp;rselected=EVALID&amp;snum=102&amp;wc=392000,392001,392002,392003,392004,392005,392006,392007,392008,392009,392010,392011,392012,392013,392014,392015,392016,392017,392018,392019,392020,392021,392022,392023,392024&amp;strFilter=COND.RESERVCD=0</v>
      </c>
      <c r="O35" s="9" t="s">
        <v>247</v>
      </c>
    </row>
    <row r="36" spans="1:15" x14ac:dyDescent="0.45">
      <c r="A36">
        <v>37</v>
      </c>
      <c r="B36">
        <v>40</v>
      </c>
      <c r="C36" t="s">
        <v>248</v>
      </c>
      <c r="D36" s="3" t="str">
        <f t="shared" si="5"/>
        <v>https://apps.fs.usda.gov/fiadb-api/fullreport?FIAorRPA=RPADEF&amp;cselected=Ownership group&amp;rselected=EVALID&amp;snum=103&amp;wc=402000,402001,402002,402003,402004,402005,402006,402007,402008,402009,402010,402011,402012,402013,402014,402015,402016,402017,402018,402019,402020,402021,402022,402023,402024&amp;strFilter=COND.RESERVCD=0</v>
      </c>
      <c r="E36" t="s">
        <v>249</v>
      </c>
      <c r="F36" s="3" t="str">
        <f t="shared" si="0"/>
        <v>https://apps.fs.usda.gov/fiadb-api/fullreport?FIAorRPA=RPADEF&amp;cselected=Ownership group&amp;rselected=EVALID&amp;snum=98&amp;wc=402000,402001,402002,402003,402004,402005,402006,402007,402008,402009,402010,402011,402012,402013,402014,402015,402016,402017,402018,402019,402020,402021,402022,402023,402024&amp;strFilter=COND.RESERVCD=0</v>
      </c>
      <c r="G36" s="5" t="s">
        <v>250</v>
      </c>
      <c r="H36" t="str">
        <f t="shared" si="1"/>
        <v>https://apps.fs.usda.gov/fiadb-api/fullreport?FIAorRPA=RPADEF&amp;cselected=Ownership group&amp;rselected=EVALID&amp;snum=99&amp;wc=402000,402001,402002,402003,402004,402005,402006,402007,402008,402009,402010,402011,402012,402013,402014,402015,402016,402017,402018,402019,402020,402021,402022,402023,402024&amp;strFilter=COND.RESERVCD=0</v>
      </c>
      <c r="I36" s="9" t="s">
        <v>251</v>
      </c>
      <c r="J36" t="str">
        <f t="shared" si="2"/>
        <v>https://apps.fs.usda.gov/fiadb-api/fullreport?FIAorRPA=RPADEF&amp;cselected=Ownership group&amp;rselected=EVALID&amp;snum=100&amp;wc=402000,402001,402002,402003,402004,402005,402006,402007,402008,402009,402010,402011,402012,402013,402014,402015,402016,402017,402018,402019,402020,402021,402022,402023,402024&amp;strFilter=COND.RESERVCD=0</v>
      </c>
      <c r="K36" t="s">
        <v>252</v>
      </c>
      <c r="L36" s="3" t="str">
        <f t="shared" si="3"/>
        <v>https://apps.fs.usda.gov/fiadb-api/fullreport?FIAorRPA=RPADEF&amp;cselected=Ownership group&amp;rselected=EVALID&amp;snum=101&amp;wc=402000,402001,402002,402003,402004,402005,402006,402007,402008,402009,402010,402011,402012,402013,402014,402015,402016,402017,402018,402019,402020,402021,402022,402023,402024&amp;strFilter=COND.RESERVCD=0</v>
      </c>
      <c r="M36" s="9" t="s">
        <v>253</v>
      </c>
      <c r="N36" s="3" t="str">
        <f t="shared" si="4"/>
        <v>https://apps.fs.usda.gov/fiadb-api/fullreport?FIAorRPA=RPADEF&amp;cselected=Ownership group&amp;rselected=EVALID&amp;snum=102&amp;wc=402000,402001,402002,402003,402004,402005,402006,402007,402008,402009,402010,402011,402012,402013,402014,402015,402016,402017,402018,402019,402020,402021,402022,402023,402024&amp;strFilter=COND.RESERVCD=0</v>
      </c>
      <c r="O36" s="9" t="s">
        <v>254</v>
      </c>
    </row>
    <row r="37" spans="1:15" x14ac:dyDescent="0.45">
      <c r="A37">
        <v>38</v>
      </c>
      <c r="B37">
        <v>41</v>
      </c>
      <c r="C37" t="s">
        <v>255</v>
      </c>
      <c r="D37" s="3" t="str">
        <f t="shared" si="5"/>
        <v>https://apps.fs.usda.gov/fiadb-api/fullreport?FIAorRPA=RPADEF&amp;cselected=Ownership group&amp;rselected=EVALID&amp;snum=103&amp;wc=412000,412001,412002,412003,412004,412005,412006,412007,412008,412009,412010,412011,412012,412013,412014,412015,412016,412017,412018,412019,412020,412021,412022,412023,412024&amp;strFilter=COND.RESERVCD=0</v>
      </c>
      <c r="E37" t="s">
        <v>256</v>
      </c>
      <c r="F37" s="3" t="str">
        <f t="shared" si="0"/>
        <v>https://apps.fs.usda.gov/fiadb-api/fullreport?FIAorRPA=RPADEF&amp;cselected=Ownership group&amp;rselected=EVALID&amp;snum=98&amp;wc=412000,412001,412002,412003,412004,412005,412006,412007,412008,412009,412010,412011,412012,412013,412014,412015,412016,412017,412018,412019,412020,412021,412022,412023,412024&amp;strFilter=COND.RESERVCD=0</v>
      </c>
      <c r="G37" s="9" t="s">
        <v>257</v>
      </c>
      <c r="H37" t="str">
        <f t="shared" si="1"/>
        <v>https://apps.fs.usda.gov/fiadb-api/fullreport?FIAorRPA=RPADEF&amp;cselected=Ownership group&amp;rselected=EVALID&amp;snum=99&amp;wc=412000,412001,412002,412003,412004,412005,412006,412007,412008,412009,412010,412011,412012,412013,412014,412015,412016,412017,412018,412019,412020,412021,412022,412023,412024&amp;strFilter=COND.RESERVCD=0</v>
      </c>
      <c r="I37" s="9" t="s">
        <v>258</v>
      </c>
      <c r="J37" t="str">
        <f t="shared" si="2"/>
        <v>https://apps.fs.usda.gov/fiadb-api/fullreport?FIAorRPA=RPADEF&amp;cselected=Ownership group&amp;rselected=EVALID&amp;snum=100&amp;wc=412000,412001,412002,412003,412004,412005,412006,412007,412008,412009,412010,412011,412012,412013,412014,412015,412016,412017,412018,412019,412020,412021,412022,412023,412024&amp;strFilter=COND.RESERVCD=0</v>
      </c>
      <c r="K37" t="s">
        <v>259</v>
      </c>
      <c r="L37" s="3" t="str">
        <f t="shared" si="3"/>
        <v>https://apps.fs.usda.gov/fiadb-api/fullreport?FIAorRPA=RPADEF&amp;cselected=Ownership group&amp;rselected=EVALID&amp;snum=101&amp;wc=412000,412001,412002,412003,412004,412005,412006,412007,412008,412009,412010,412011,412012,412013,412014,412015,412016,412017,412018,412019,412020,412021,412022,412023,412024&amp;strFilter=COND.RESERVCD=0</v>
      </c>
      <c r="M37" s="9" t="s">
        <v>260</v>
      </c>
      <c r="N37" s="3" t="str">
        <f t="shared" si="4"/>
        <v>https://apps.fs.usda.gov/fiadb-api/fullreport?FIAorRPA=RPADEF&amp;cselected=Ownership group&amp;rselected=EVALID&amp;snum=102&amp;wc=412000,412001,412002,412003,412004,412005,412006,412007,412008,412009,412010,412011,412012,412013,412014,412015,412016,412017,412018,412019,412020,412021,412022,412023,412024&amp;strFilter=COND.RESERVCD=0</v>
      </c>
      <c r="O37" s="9" t="s">
        <v>261</v>
      </c>
    </row>
    <row r="38" spans="1:15" x14ac:dyDescent="0.45">
      <c r="A38">
        <v>39</v>
      </c>
      <c r="B38">
        <v>42</v>
      </c>
      <c r="C38" t="s">
        <v>262</v>
      </c>
      <c r="D38" s="3" t="str">
        <f t="shared" si="5"/>
        <v>https://apps.fs.usda.gov/fiadb-api/fullreport?FIAorRPA=RPADEF&amp;cselected=Ownership group&amp;rselected=EVALID&amp;snum=103&amp;wc=422000,422001,422002,422003,422004,422005,422006,422007,422008,422009,422010,422011,422012,422013,422014,422015,422016,422017,422018,422019,422020,422021,422022,422023,422024&amp;strFilter=COND.RESERVCD=0</v>
      </c>
      <c r="E38" t="s">
        <v>263</v>
      </c>
      <c r="F38" s="3" t="str">
        <f t="shared" si="0"/>
        <v>https://apps.fs.usda.gov/fiadb-api/fullreport?FIAorRPA=RPADEF&amp;cselected=Ownership group&amp;rselected=EVALID&amp;snum=98&amp;wc=422000,422001,422002,422003,422004,422005,422006,422007,422008,422009,422010,422011,422012,422013,422014,422015,422016,422017,422018,422019,422020,422021,422022,422023,422024&amp;strFilter=COND.RESERVCD=0</v>
      </c>
      <c r="G38" s="9" t="s">
        <v>264</v>
      </c>
      <c r="H38" t="str">
        <f t="shared" si="1"/>
        <v>https://apps.fs.usda.gov/fiadb-api/fullreport?FIAorRPA=RPADEF&amp;cselected=Ownership group&amp;rselected=EVALID&amp;snum=99&amp;wc=422000,422001,422002,422003,422004,422005,422006,422007,422008,422009,422010,422011,422012,422013,422014,422015,422016,422017,422018,422019,422020,422021,422022,422023,422024&amp;strFilter=COND.RESERVCD=0</v>
      </c>
      <c r="I38" s="9" t="s">
        <v>265</v>
      </c>
      <c r="J38" t="str">
        <f t="shared" si="2"/>
        <v>https://apps.fs.usda.gov/fiadb-api/fullreport?FIAorRPA=RPADEF&amp;cselected=Ownership group&amp;rselected=EVALID&amp;snum=100&amp;wc=422000,422001,422002,422003,422004,422005,422006,422007,422008,422009,422010,422011,422012,422013,422014,422015,422016,422017,422018,422019,422020,422021,422022,422023,422024&amp;strFilter=COND.RESERVCD=0</v>
      </c>
      <c r="K38" t="s">
        <v>266</v>
      </c>
      <c r="L38" s="3" t="str">
        <f t="shared" si="3"/>
        <v>https://apps.fs.usda.gov/fiadb-api/fullreport?FIAorRPA=RPADEF&amp;cselected=Ownership group&amp;rselected=EVALID&amp;snum=101&amp;wc=422000,422001,422002,422003,422004,422005,422006,422007,422008,422009,422010,422011,422012,422013,422014,422015,422016,422017,422018,422019,422020,422021,422022,422023,422024&amp;strFilter=COND.RESERVCD=0</v>
      </c>
      <c r="M38" s="9" t="s">
        <v>267</v>
      </c>
      <c r="N38" s="3" t="str">
        <f t="shared" si="4"/>
        <v>https://apps.fs.usda.gov/fiadb-api/fullreport?FIAorRPA=RPADEF&amp;cselected=Ownership group&amp;rselected=EVALID&amp;snum=102&amp;wc=422000,422001,422002,422003,422004,422005,422006,422007,422008,422009,422010,422011,422012,422013,422014,422015,422016,422017,422018,422019,422020,422021,422022,422023,422024&amp;strFilter=COND.RESERVCD=0</v>
      </c>
      <c r="O38" s="9" t="s">
        <v>268</v>
      </c>
    </row>
    <row r="39" spans="1:15" x14ac:dyDescent="0.45">
      <c r="A39">
        <v>40</v>
      </c>
      <c r="B39">
        <v>44</v>
      </c>
      <c r="C39" t="s">
        <v>269</v>
      </c>
      <c r="D39" s="3" t="str">
        <f t="shared" si="5"/>
        <v>https://apps.fs.usda.gov/fiadb-api/fullreport?FIAorRPA=RPADEF&amp;cselected=Ownership group&amp;rselected=EVALID&amp;snum=103&amp;wc=442000,442001,442002,442003,442004,442005,442006,442007,442008,442009,442010,442011,442012,442013,442014,442015,442016,442017,442018,442019,442020,442021,442022,442023,442024&amp;strFilter=COND.RESERVCD=0</v>
      </c>
      <c r="E39" t="s">
        <v>270</v>
      </c>
      <c r="F39" s="3" t="str">
        <f t="shared" si="0"/>
        <v>https://apps.fs.usda.gov/fiadb-api/fullreport?FIAorRPA=RPADEF&amp;cselected=Ownership group&amp;rselected=EVALID&amp;snum=98&amp;wc=442000,442001,442002,442003,442004,442005,442006,442007,442008,442009,442010,442011,442012,442013,442014,442015,442016,442017,442018,442019,442020,442021,442022,442023,442024&amp;strFilter=COND.RESERVCD=0</v>
      </c>
      <c r="G39" s="9" t="s">
        <v>271</v>
      </c>
      <c r="H39" t="str">
        <f t="shared" si="1"/>
        <v>https://apps.fs.usda.gov/fiadb-api/fullreport?FIAorRPA=RPADEF&amp;cselected=Ownership group&amp;rselected=EVALID&amp;snum=99&amp;wc=442000,442001,442002,442003,442004,442005,442006,442007,442008,442009,442010,442011,442012,442013,442014,442015,442016,442017,442018,442019,442020,442021,442022,442023,442024&amp;strFilter=COND.RESERVCD=0</v>
      </c>
      <c r="I39" s="9" t="s">
        <v>272</v>
      </c>
      <c r="J39" t="str">
        <f t="shared" si="2"/>
        <v>https://apps.fs.usda.gov/fiadb-api/fullreport?FIAorRPA=RPADEF&amp;cselected=Ownership group&amp;rselected=EVALID&amp;snum=100&amp;wc=442000,442001,442002,442003,442004,442005,442006,442007,442008,442009,442010,442011,442012,442013,442014,442015,442016,442017,442018,442019,442020,442021,442022,442023,442024&amp;strFilter=COND.RESERVCD=0</v>
      </c>
      <c r="K39" t="s">
        <v>273</v>
      </c>
      <c r="L39" s="3" t="str">
        <f t="shared" si="3"/>
        <v>https://apps.fs.usda.gov/fiadb-api/fullreport?FIAorRPA=RPADEF&amp;cselected=Ownership group&amp;rselected=EVALID&amp;snum=101&amp;wc=442000,442001,442002,442003,442004,442005,442006,442007,442008,442009,442010,442011,442012,442013,442014,442015,442016,442017,442018,442019,442020,442021,442022,442023,442024&amp;strFilter=COND.RESERVCD=0</v>
      </c>
      <c r="M39" s="9" t="s">
        <v>274</v>
      </c>
      <c r="N39" s="3" t="str">
        <f t="shared" si="4"/>
        <v>https://apps.fs.usda.gov/fiadb-api/fullreport?FIAorRPA=RPADEF&amp;cselected=Ownership group&amp;rselected=EVALID&amp;snum=102&amp;wc=442000,442001,442002,442003,442004,442005,442006,442007,442008,442009,442010,442011,442012,442013,442014,442015,442016,442017,442018,442019,442020,442021,442022,442023,442024&amp;strFilter=COND.RESERVCD=0</v>
      </c>
      <c r="O39" s="9" t="s">
        <v>275</v>
      </c>
    </row>
    <row r="40" spans="1:15" x14ac:dyDescent="0.45">
      <c r="A40">
        <v>41</v>
      </c>
      <c r="B40">
        <v>45</v>
      </c>
      <c r="C40" t="s">
        <v>276</v>
      </c>
      <c r="D40" s="3" t="str">
        <f t="shared" si="5"/>
        <v>https://apps.fs.usda.gov/fiadb-api/fullreport?FIAorRPA=RPADEF&amp;cselected=Ownership group&amp;rselected=EVALID&amp;snum=103&amp;wc=452000,452001,452002,452003,452004,452005,452006,452007,452008,452009,452010,452011,452012,452013,452014,452015,452016,452017,452018,452019,452020,452021,452022,452023,452024&amp;strFilter=COND.RESERVCD=0</v>
      </c>
      <c r="E40" t="s">
        <v>277</v>
      </c>
      <c r="F40" s="3" t="str">
        <f t="shared" si="0"/>
        <v>https://apps.fs.usda.gov/fiadb-api/fullreport?FIAorRPA=RPADEF&amp;cselected=Ownership group&amp;rselected=EVALID&amp;snum=98&amp;wc=452000,452001,452002,452003,452004,452005,452006,452007,452008,452009,452010,452011,452012,452013,452014,452015,452016,452017,452018,452019,452020,452021,452022,452023,452024&amp;strFilter=COND.RESERVCD=0</v>
      </c>
      <c r="G40" s="9" t="s">
        <v>278</v>
      </c>
      <c r="H40" t="str">
        <f t="shared" si="1"/>
        <v>https://apps.fs.usda.gov/fiadb-api/fullreport?FIAorRPA=RPADEF&amp;cselected=Ownership group&amp;rselected=EVALID&amp;snum=99&amp;wc=452000,452001,452002,452003,452004,452005,452006,452007,452008,452009,452010,452011,452012,452013,452014,452015,452016,452017,452018,452019,452020,452021,452022,452023,452024&amp;strFilter=COND.RESERVCD=0</v>
      </c>
      <c r="I40" s="9" t="s">
        <v>279</v>
      </c>
      <c r="J40" t="str">
        <f t="shared" si="2"/>
        <v>https://apps.fs.usda.gov/fiadb-api/fullreport?FIAorRPA=RPADEF&amp;cselected=Ownership group&amp;rselected=EVALID&amp;snum=100&amp;wc=452000,452001,452002,452003,452004,452005,452006,452007,452008,452009,452010,452011,452012,452013,452014,452015,452016,452017,452018,452019,452020,452021,452022,452023,452024&amp;strFilter=COND.RESERVCD=0</v>
      </c>
      <c r="K40" t="s">
        <v>280</v>
      </c>
      <c r="L40" s="3" t="str">
        <f t="shared" si="3"/>
        <v>https://apps.fs.usda.gov/fiadb-api/fullreport?FIAorRPA=RPADEF&amp;cselected=Ownership group&amp;rselected=EVALID&amp;snum=101&amp;wc=452000,452001,452002,452003,452004,452005,452006,452007,452008,452009,452010,452011,452012,452013,452014,452015,452016,452017,452018,452019,452020,452021,452022,452023,452024&amp;strFilter=COND.RESERVCD=0</v>
      </c>
      <c r="M40" s="9" t="s">
        <v>281</v>
      </c>
      <c r="N40" s="3" t="str">
        <f t="shared" si="4"/>
        <v>https://apps.fs.usda.gov/fiadb-api/fullreport?FIAorRPA=RPADEF&amp;cselected=Ownership group&amp;rselected=EVALID&amp;snum=102&amp;wc=452000,452001,452002,452003,452004,452005,452006,452007,452008,452009,452010,452011,452012,452013,452014,452015,452016,452017,452018,452019,452020,452021,452022,452023,452024&amp;strFilter=COND.RESERVCD=0</v>
      </c>
      <c r="O40" s="9" t="s">
        <v>282</v>
      </c>
    </row>
    <row r="41" spans="1:15" x14ac:dyDescent="0.45">
      <c r="A41">
        <v>42</v>
      </c>
      <c r="B41">
        <v>46</v>
      </c>
      <c r="C41" t="s">
        <v>283</v>
      </c>
      <c r="D41" s="3" t="str">
        <f t="shared" si="5"/>
        <v>https://apps.fs.usda.gov/fiadb-api/fullreport?FIAorRPA=RPADEF&amp;cselected=Ownership group&amp;rselected=EVALID&amp;snum=103&amp;wc=462000,462001,462002,462003,462004,462005,462006,462007,462008,462009,462010,462011,462012,462013,462014,462015,462016,462017,462018,462019,462020,462021,462022,462023,462024&amp;strFilter=COND.RESERVCD=0</v>
      </c>
      <c r="E41" t="s">
        <v>284</v>
      </c>
      <c r="F41" s="3" t="str">
        <f t="shared" si="0"/>
        <v>https://apps.fs.usda.gov/fiadb-api/fullreport?FIAorRPA=RPADEF&amp;cselected=Ownership group&amp;rselected=EVALID&amp;snum=98&amp;wc=462000,462001,462002,462003,462004,462005,462006,462007,462008,462009,462010,462011,462012,462013,462014,462015,462016,462017,462018,462019,462020,462021,462022,462023,462024&amp;strFilter=COND.RESERVCD=0</v>
      </c>
      <c r="G41" s="9" t="s">
        <v>285</v>
      </c>
      <c r="H41" t="str">
        <f t="shared" si="1"/>
        <v>https://apps.fs.usda.gov/fiadb-api/fullreport?FIAorRPA=RPADEF&amp;cselected=Ownership group&amp;rselected=EVALID&amp;snum=99&amp;wc=462000,462001,462002,462003,462004,462005,462006,462007,462008,462009,462010,462011,462012,462013,462014,462015,462016,462017,462018,462019,462020,462021,462022,462023,462024&amp;strFilter=COND.RESERVCD=0</v>
      </c>
      <c r="I41" s="9" t="s">
        <v>286</v>
      </c>
      <c r="J41" t="str">
        <f t="shared" si="2"/>
        <v>https://apps.fs.usda.gov/fiadb-api/fullreport?FIAorRPA=RPADEF&amp;cselected=Ownership group&amp;rselected=EVALID&amp;snum=100&amp;wc=462000,462001,462002,462003,462004,462005,462006,462007,462008,462009,462010,462011,462012,462013,462014,462015,462016,462017,462018,462019,462020,462021,462022,462023,462024&amp;strFilter=COND.RESERVCD=0</v>
      </c>
      <c r="K41" t="s">
        <v>287</v>
      </c>
      <c r="L41" s="3" t="str">
        <f t="shared" si="3"/>
        <v>https://apps.fs.usda.gov/fiadb-api/fullreport?FIAorRPA=RPADEF&amp;cselected=Ownership group&amp;rselected=EVALID&amp;snum=101&amp;wc=462000,462001,462002,462003,462004,462005,462006,462007,462008,462009,462010,462011,462012,462013,462014,462015,462016,462017,462018,462019,462020,462021,462022,462023,462024&amp;strFilter=COND.RESERVCD=0</v>
      </c>
      <c r="M41" s="9" t="s">
        <v>288</v>
      </c>
      <c r="N41" s="3" t="str">
        <f t="shared" si="4"/>
        <v>https://apps.fs.usda.gov/fiadb-api/fullreport?FIAorRPA=RPADEF&amp;cselected=Ownership group&amp;rselected=EVALID&amp;snum=102&amp;wc=462000,462001,462002,462003,462004,462005,462006,462007,462008,462009,462010,462011,462012,462013,462014,462015,462016,462017,462018,462019,462020,462021,462022,462023,462024&amp;strFilter=COND.RESERVCD=0</v>
      </c>
      <c r="O41" s="9" t="s">
        <v>289</v>
      </c>
    </row>
    <row r="42" spans="1:15" x14ac:dyDescent="0.45">
      <c r="A42">
        <v>43</v>
      </c>
      <c r="B42">
        <v>47</v>
      </c>
      <c r="C42" t="s">
        <v>290</v>
      </c>
      <c r="D42" s="3" t="str">
        <f t="shared" si="5"/>
        <v>https://apps.fs.usda.gov/fiadb-api/fullreport?FIAorRPA=RPADEF&amp;cselected=Ownership group&amp;rselected=EVALID&amp;snum=103&amp;wc=472000,472001,472002,472003,472004,472005,472006,472007,472008,472009,472010,472011,472012,472013,472014,472015,472016,472017,472018,472019,472020,472021,472022,472023,472024&amp;strFilter=COND.RESERVCD=0</v>
      </c>
      <c r="E42" t="s">
        <v>291</v>
      </c>
      <c r="F42" s="3" t="str">
        <f t="shared" si="0"/>
        <v>https://apps.fs.usda.gov/fiadb-api/fullreport?FIAorRPA=RPADEF&amp;cselected=Ownership group&amp;rselected=EVALID&amp;snum=98&amp;wc=472000,472001,472002,472003,472004,472005,472006,472007,472008,472009,472010,472011,472012,472013,472014,472015,472016,472017,472018,472019,472020,472021,472022,472023,472024&amp;strFilter=COND.RESERVCD=0</v>
      </c>
      <c r="G42" s="9" t="s">
        <v>292</v>
      </c>
      <c r="H42" t="str">
        <f t="shared" si="1"/>
        <v>https://apps.fs.usda.gov/fiadb-api/fullreport?FIAorRPA=RPADEF&amp;cselected=Ownership group&amp;rselected=EVALID&amp;snum=99&amp;wc=472000,472001,472002,472003,472004,472005,472006,472007,472008,472009,472010,472011,472012,472013,472014,472015,472016,472017,472018,472019,472020,472021,472022,472023,472024&amp;strFilter=COND.RESERVCD=0</v>
      </c>
      <c r="I42" s="9" t="s">
        <v>293</v>
      </c>
      <c r="J42" t="str">
        <f t="shared" si="2"/>
        <v>https://apps.fs.usda.gov/fiadb-api/fullreport?FIAorRPA=RPADEF&amp;cselected=Ownership group&amp;rselected=EVALID&amp;snum=100&amp;wc=472000,472001,472002,472003,472004,472005,472006,472007,472008,472009,472010,472011,472012,472013,472014,472015,472016,472017,472018,472019,472020,472021,472022,472023,472024&amp;strFilter=COND.RESERVCD=0</v>
      </c>
      <c r="K42" t="s">
        <v>294</v>
      </c>
      <c r="L42" s="3" t="str">
        <f t="shared" si="3"/>
        <v>https://apps.fs.usda.gov/fiadb-api/fullreport?FIAorRPA=RPADEF&amp;cselected=Ownership group&amp;rselected=EVALID&amp;snum=101&amp;wc=472000,472001,472002,472003,472004,472005,472006,472007,472008,472009,472010,472011,472012,472013,472014,472015,472016,472017,472018,472019,472020,472021,472022,472023,472024&amp;strFilter=COND.RESERVCD=0</v>
      </c>
      <c r="M42" s="9" t="s">
        <v>295</v>
      </c>
      <c r="N42" s="3" t="str">
        <f t="shared" si="4"/>
        <v>https://apps.fs.usda.gov/fiadb-api/fullreport?FIAorRPA=RPADEF&amp;cselected=Ownership group&amp;rselected=EVALID&amp;snum=102&amp;wc=472000,472001,472002,472003,472004,472005,472006,472007,472008,472009,472010,472011,472012,472013,472014,472015,472016,472017,472018,472019,472020,472021,472022,472023,472024&amp;strFilter=COND.RESERVCD=0</v>
      </c>
      <c r="O42" s="9" t="s">
        <v>296</v>
      </c>
    </row>
    <row r="43" spans="1:15" x14ac:dyDescent="0.45">
      <c r="A43">
        <v>44</v>
      </c>
      <c r="B43">
        <v>48</v>
      </c>
      <c r="C43" t="s">
        <v>297</v>
      </c>
      <c r="D43" s="3" t="str">
        <f t="shared" si="5"/>
        <v>https://apps.fs.usda.gov/fiadb-api/fullreport?FIAorRPA=RPADEF&amp;cselected=Ownership group&amp;rselected=EVALID&amp;snum=103&amp;wc=482000,482001,482002,482003,482004,482005,482006,482007,482008,482009,482010,482011,482012,482013,482014,482015,482016,482017,482018,482019,482020,482021,482022,482023,482024&amp;strFilter=COND.RESERVCD=0</v>
      </c>
      <c r="E43" t="s">
        <v>298</v>
      </c>
      <c r="F43" s="3" t="str">
        <f t="shared" si="0"/>
        <v>https://apps.fs.usda.gov/fiadb-api/fullreport?FIAorRPA=RPADEF&amp;cselected=Ownership group&amp;rselected=EVALID&amp;snum=98&amp;wc=482000,482001,482002,482003,482004,482005,482006,482007,482008,482009,482010,482011,482012,482013,482014,482015,482016,482017,482018,482019,482020,482021,482022,482023,482024&amp;strFilter=COND.RESERVCD=0</v>
      </c>
      <c r="G43" s="9" t="s">
        <v>299</v>
      </c>
      <c r="H43" t="str">
        <f t="shared" si="1"/>
        <v>https://apps.fs.usda.gov/fiadb-api/fullreport?FIAorRPA=RPADEF&amp;cselected=Ownership group&amp;rselected=EVALID&amp;snum=99&amp;wc=482000,482001,482002,482003,482004,482005,482006,482007,482008,482009,482010,482011,482012,482013,482014,482015,482016,482017,482018,482019,482020,482021,482022,482023,482024&amp;strFilter=COND.RESERVCD=0</v>
      </c>
      <c r="I43" s="9" t="s">
        <v>300</v>
      </c>
      <c r="J43" t="str">
        <f t="shared" si="2"/>
        <v>https://apps.fs.usda.gov/fiadb-api/fullreport?FIAorRPA=RPADEF&amp;cselected=Ownership group&amp;rselected=EVALID&amp;snum=100&amp;wc=482000,482001,482002,482003,482004,482005,482006,482007,482008,482009,482010,482011,482012,482013,482014,482015,482016,482017,482018,482019,482020,482021,482022,482023,482024&amp;strFilter=COND.RESERVCD=0</v>
      </c>
      <c r="K43" t="s">
        <v>301</v>
      </c>
      <c r="L43" s="3" t="str">
        <f t="shared" si="3"/>
        <v>https://apps.fs.usda.gov/fiadb-api/fullreport?FIAorRPA=RPADEF&amp;cselected=Ownership group&amp;rselected=EVALID&amp;snum=101&amp;wc=482000,482001,482002,482003,482004,482005,482006,482007,482008,482009,482010,482011,482012,482013,482014,482015,482016,482017,482018,482019,482020,482021,482022,482023,482024&amp;strFilter=COND.RESERVCD=0</v>
      </c>
      <c r="M43" s="9" t="s">
        <v>302</v>
      </c>
      <c r="N43" s="3" t="str">
        <f t="shared" si="4"/>
        <v>https://apps.fs.usda.gov/fiadb-api/fullreport?FIAorRPA=RPADEF&amp;cselected=Ownership group&amp;rselected=EVALID&amp;snum=102&amp;wc=482000,482001,482002,482003,482004,482005,482006,482007,482008,482009,482010,482011,482012,482013,482014,482015,482016,482017,482018,482019,482020,482021,482022,482023,482024&amp;strFilter=COND.RESERVCD=0</v>
      </c>
      <c r="O43" s="9" t="s">
        <v>303</v>
      </c>
    </row>
    <row r="44" spans="1:15" x14ac:dyDescent="0.45">
      <c r="A44">
        <v>45</v>
      </c>
      <c r="B44">
        <v>49</v>
      </c>
      <c r="C44" t="s">
        <v>304</v>
      </c>
      <c r="D44" s="3" t="str">
        <f t="shared" si="5"/>
        <v>https://apps.fs.usda.gov/fiadb-api/fullreport?FIAorRPA=RPADEF&amp;cselected=Ownership group&amp;rselected=EVALID&amp;snum=103&amp;wc=492000,492001,492002,492003,492004,492005,492006,492007,492008,492009,492010,492011,492012,492013,492014,492015,492016,492017,492018,492019,492020,492021,492022,492023,492024&amp;strFilter=COND.RESERVCD=0</v>
      </c>
      <c r="E44" t="s">
        <v>305</v>
      </c>
      <c r="F44" s="3" t="str">
        <f t="shared" si="0"/>
        <v>https://apps.fs.usda.gov/fiadb-api/fullreport?FIAorRPA=RPADEF&amp;cselected=Ownership group&amp;rselected=EVALID&amp;snum=98&amp;wc=492000,492001,492002,492003,492004,492005,492006,492007,492008,492009,492010,492011,492012,492013,492014,492015,492016,492017,492018,492019,492020,492021,492022,492023,492024&amp;strFilter=COND.RESERVCD=0</v>
      </c>
      <c r="G44" s="9" t="s">
        <v>306</v>
      </c>
      <c r="H44" t="str">
        <f t="shared" si="1"/>
        <v>https://apps.fs.usda.gov/fiadb-api/fullreport?FIAorRPA=RPADEF&amp;cselected=Ownership group&amp;rselected=EVALID&amp;snum=99&amp;wc=492000,492001,492002,492003,492004,492005,492006,492007,492008,492009,492010,492011,492012,492013,492014,492015,492016,492017,492018,492019,492020,492021,492022,492023,492024&amp;strFilter=COND.RESERVCD=0</v>
      </c>
      <c r="I44" s="9" t="s">
        <v>307</v>
      </c>
      <c r="J44" t="str">
        <f t="shared" si="2"/>
        <v>https://apps.fs.usda.gov/fiadb-api/fullreport?FIAorRPA=RPADEF&amp;cselected=Ownership group&amp;rselected=EVALID&amp;snum=100&amp;wc=492000,492001,492002,492003,492004,492005,492006,492007,492008,492009,492010,492011,492012,492013,492014,492015,492016,492017,492018,492019,492020,492021,492022,492023,492024&amp;strFilter=COND.RESERVCD=0</v>
      </c>
      <c r="K44" t="s">
        <v>308</v>
      </c>
      <c r="L44" s="3" t="str">
        <f t="shared" si="3"/>
        <v>https://apps.fs.usda.gov/fiadb-api/fullreport?FIAorRPA=RPADEF&amp;cselected=Ownership group&amp;rselected=EVALID&amp;snum=101&amp;wc=492000,492001,492002,492003,492004,492005,492006,492007,492008,492009,492010,492011,492012,492013,492014,492015,492016,492017,492018,492019,492020,492021,492022,492023,492024&amp;strFilter=COND.RESERVCD=0</v>
      </c>
      <c r="M44" s="9" t="s">
        <v>309</v>
      </c>
      <c r="N44" s="3" t="str">
        <f t="shared" si="4"/>
        <v>https://apps.fs.usda.gov/fiadb-api/fullreport?FIAorRPA=RPADEF&amp;cselected=Ownership group&amp;rselected=EVALID&amp;snum=102&amp;wc=492000,492001,492002,492003,492004,492005,492006,492007,492008,492009,492010,492011,492012,492013,492014,492015,492016,492017,492018,492019,492020,492021,492022,492023,492024&amp;strFilter=COND.RESERVCD=0</v>
      </c>
      <c r="O44" s="9" t="s">
        <v>310</v>
      </c>
    </row>
    <row r="45" spans="1:15" x14ac:dyDescent="0.45">
      <c r="A45">
        <v>46</v>
      </c>
      <c r="B45">
        <v>50</v>
      </c>
      <c r="C45" t="s">
        <v>311</v>
      </c>
      <c r="D45" s="3" t="str">
        <f t="shared" si="5"/>
        <v>https://apps.fs.usda.gov/fiadb-api/fullreport?FIAorRPA=RPADEF&amp;cselected=Ownership group&amp;rselected=EVALID&amp;snum=103&amp;wc=502000,502001,502002,502003,502004,502005,502006,502007,502008,502009,502010,502011,502012,502013,502014,502015,502016,502017,502018,502019,502020,502021,502022,502023,502024&amp;strFilter=COND.RESERVCD=0</v>
      </c>
      <c r="E45" t="s">
        <v>312</v>
      </c>
      <c r="F45" s="3" t="str">
        <f t="shared" si="0"/>
        <v>https://apps.fs.usda.gov/fiadb-api/fullreport?FIAorRPA=RPADEF&amp;cselected=Ownership group&amp;rselected=EVALID&amp;snum=98&amp;wc=502000,502001,502002,502003,502004,502005,502006,502007,502008,502009,502010,502011,502012,502013,502014,502015,502016,502017,502018,502019,502020,502021,502022,502023,502024&amp;strFilter=COND.RESERVCD=0</v>
      </c>
      <c r="G45" s="9" t="s">
        <v>313</v>
      </c>
      <c r="H45" t="str">
        <f t="shared" si="1"/>
        <v>https://apps.fs.usda.gov/fiadb-api/fullreport?FIAorRPA=RPADEF&amp;cselected=Ownership group&amp;rselected=EVALID&amp;snum=99&amp;wc=502000,502001,502002,502003,502004,502005,502006,502007,502008,502009,502010,502011,502012,502013,502014,502015,502016,502017,502018,502019,502020,502021,502022,502023,502024&amp;strFilter=COND.RESERVCD=0</v>
      </c>
      <c r="I45" s="9" t="s">
        <v>314</v>
      </c>
      <c r="J45" t="str">
        <f t="shared" si="2"/>
        <v>https://apps.fs.usda.gov/fiadb-api/fullreport?FIAorRPA=RPADEF&amp;cselected=Ownership group&amp;rselected=EVALID&amp;snum=100&amp;wc=502000,502001,502002,502003,502004,502005,502006,502007,502008,502009,502010,502011,502012,502013,502014,502015,502016,502017,502018,502019,502020,502021,502022,502023,502024&amp;strFilter=COND.RESERVCD=0</v>
      </c>
      <c r="K45" t="s">
        <v>315</v>
      </c>
      <c r="L45" s="3" t="str">
        <f t="shared" si="3"/>
        <v>https://apps.fs.usda.gov/fiadb-api/fullreport?FIAorRPA=RPADEF&amp;cselected=Ownership group&amp;rselected=EVALID&amp;snum=101&amp;wc=502000,502001,502002,502003,502004,502005,502006,502007,502008,502009,502010,502011,502012,502013,502014,502015,502016,502017,502018,502019,502020,502021,502022,502023,502024&amp;strFilter=COND.RESERVCD=0</v>
      </c>
      <c r="M45" s="9" t="s">
        <v>316</v>
      </c>
      <c r="N45" s="3" t="str">
        <f t="shared" si="4"/>
        <v>https://apps.fs.usda.gov/fiadb-api/fullreport?FIAorRPA=RPADEF&amp;cselected=Ownership group&amp;rselected=EVALID&amp;snum=102&amp;wc=502000,502001,502002,502003,502004,502005,502006,502007,502008,502009,502010,502011,502012,502013,502014,502015,502016,502017,502018,502019,502020,502021,502022,502023,502024&amp;strFilter=COND.RESERVCD=0</v>
      </c>
      <c r="O45" s="9" t="s">
        <v>317</v>
      </c>
    </row>
    <row r="46" spans="1:15" x14ac:dyDescent="0.45">
      <c r="A46">
        <v>47</v>
      </c>
      <c r="B46">
        <v>51</v>
      </c>
      <c r="C46" t="s">
        <v>318</v>
      </c>
      <c r="D46" s="3" t="str">
        <f t="shared" si="5"/>
        <v>https://apps.fs.usda.gov/fiadb-api/fullreport?FIAorRPA=RPADEF&amp;cselected=Ownership group&amp;rselected=EVALID&amp;snum=103&amp;wc=512000,512001,512002,512003,512004,512005,512006,512007,512008,512009,512010,512011,512012,512013,512014,512015,512016,512017,512018,512019,512020,512021,512022,512023,512024&amp;strFilter=COND.RESERVCD=0</v>
      </c>
      <c r="E46" t="s">
        <v>319</v>
      </c>
      <c r="F46" s="3" t="str">
        <f t="shared" si="0"/>
        <v>https://apps.fs.usda.gov/fiadb-api/fullreport?FIAorRPA=RPADEF&amp;cselected=Ownership group&amp;rselected=EVALID&amp;snum=98&amp;wc=512000,512001,512002,512003,512004,512005,512006,512007,512008,512009,512010,512011,512012,512013,512014,512015,512016,512017,512018,512019,512020,512021,512022,512023,512024&amp;strFilter=COND.RESERVCD=0</v>
      </c>
      <c r="G46" s="9" t="s">
        <v>320</v>
      </c>
      <c r="H46" t="str">
        <f t="shared" si="1"/>
        <v>https://apps.fs.usda.gov/fiadb-api/fullreport?FIAorRPA=RPADEF&amp;cselected=Ownership group&amp;rselected=EVALID&amp;snum=99&amp;wc=512000,512001,512002,512003,512004,512005,512006,512007,512008,512009,512010,512011,512012,512013,512014,512015,512016,512017,512018,512019,512020,512021,512022,512023,512024&amp;strFilter=COND.RESERVCD=0</v>
      </c>
      <c r="I46" s="9" t="s">
        <v>321</v>
      </c>
      <c r="J46" t="str">
        <f t="shared" si="2"/>
        <v>https://apps.fs.usda.gov/fiadb-api/fullreport?FIAorRPA=RPADEF&amp;cselected=Ownership group&amp;rselected=EVALID&amp;snum=100&amp;wc=512000,512001,512002,512003,512004,512005,512006,512007,512008,512009,512010,512011,512012,512013,512014,512015,512016,512017,512018,512019,512020,512021,512022,512023,512024&amp;strFilter=COND.RESERVCD=0</v>
      </c>
      <c r="K46" t="s">
        <v>322</v>
      </c>
      <c r="L46" s="3" t="str">
        <f t="shared" si="3"/>
        <v>https://apps.fs.usda.gov/fiadb-api/fullreport?FIAorRPA=RPADEF&amp;cselected=Ownership group&amp;rselected=EVALID&amp;snum=101&amp;wc=512000,512001,512002,512003,512004,512005,512006,512007,512008,512009,512010,512011,512012,512013,512014,512015,512016,512017,512018,512019,512020,512021,512022,512023,512024&amp;strFilter=COND.RESERVCD=0</v>
      </c>
      <c r="M46" s="9" t="s">
        <v>323</v>
      </c>
      <c r="N46" s="3" t="str">
        <f t="shared" si="4"/>
        <v>https://apps.fs.usda.gov/fiadb-api/fullreport?FIAorRPA=RPADEF&amp;cselected=Ownership group&amp;rselected=EVALID&amp;snum=102&amp;wc=512000,512001,512002,512003,512004,512005,512006,512007,512008,512009,512010,512011,512012,512013,512014,512015,512016,512017,512018,512019,512020,512021,512022,512023,512024&amp;strFilter=COND.RESERVCD=0</v>
      </c>
      <c r="O46" s="9" t="s">
        <v>324</v>
      </c>
    </row>
    <row r="47" spans="1:15" x14ac:dyDescent="0.45">
      <c r="A47">
        <v>48</v>
      </c>
      <c r="B47">
        <v>53</v>
      </c>
      <c r="C47" t="s">
        <v>325</v>
      </c>
      <c r="D47" s="3" t="str">
        <f t="shared" si="5"/>
        <v>https://apps.fs.usda.gov/fiadb-api/fullreport?FIAorRPA=RPADEF&amp;cselected=Ownership group&amp;rselected=EVALID&amp;snum=103&amp;wc=532000,532001,532002,532003,532004,532005,532006,532007,532008,532009,532010,532011,532012,532013,532014,532015,532016,532017,532018,532019,532020,532021,532022,532023,532024&amp;strFilter=COND.RESERVCD=0</v>
      </c>
      <c r="E47" t="s">
        <v>326</v>
      </c>
      <c r="F47" s="3" t="str">
        <f t="shared" si="0"/>
        <v>https://apps.fs.usda.gov/fiadb-api/fullreport?FIAorRPA=RPADEF&amp;cselected=Ownership group&amp;rselected=EVALID&amp;snum=98&amp;wc=532000,532001,532002,532003,532004,532005,532006,532007,532008,532009,532010,532011,532012,532013,532014,532015,532016,532017,532018,532019,532020,532021,532022,532023,532024&amp;strFilter=COND.RESERVCD=0</v>
      </c>
      <c r="G47" s="9" t="s">
        <v>327</v>
      </c>
      <c r="H47" t="str">
        <f t="shared" si="1"/>
        <v>https://apps.fs.usda.gov/fiadb-api/fullreport?FIAorRPA=RPADEF&amp;cselected=Ownership group&amp;rselected=EVALID&amp;snum=99&amp;wc=532000,532001,532002,532003,532004,532005,532006,532007,532008,532009,532010,532011,532012,532013,532014,532015,532016,532017,532018,532019,532020,532021,532022,532023,532024&amp;strFilter=COND.RESERVCD=0</v>
      </c>
      <c r="I47" s="9" t="s">
        <v>328</v>
      </c>
      <c r="J47" t="str">
        <f t="shared" si="2"/>
        <v>https://apps.fs.usda.gov/fiadb-api/fullreport?FIAorRPA=RPADEF&amp;cselected=Ownership group&amp;rselected=EVALID&amp;snum=100&amp;wc=532000,532001,532002,532003,532004,532005,532006,532007,532008,532009,532010,532011,532012,532013,532014,532015,532016,532017,532018,532019,532020,532021,532022,532023,532024&amp;strFilter=COND.RESERVCD=0</v>
      </c>
      <c r="K47" t="s">
        <v>329</v>
      </c>
      <c r="L47" s="3" t="str">
        <f t="shared" si="3"/>
        <v>https://apps.fs.usda.gov/fiadb-api/fullreport?FIAorRPA=RPADEF&amp;cselected=Ownership group&amp;rselected=EVALID&amp;snum=101&amp;wc=532000,532001,532002,532003,532004,532005,532006,532007,532008,532009,532010,532011,532012,532013,532014,532015,532016,532017,532018,532019,532020,532021,532022,532023,532024&amp;strFilter=COND.RESERVCD=0</v>
      </c>
      <c r="M47" s="9" t="s">
        <v>330</v>
      </c>
      <c r="N47" s="3" t="str">
        <f t="shared" si="4"/>
        <v>https://apps.fs.usda.gov/fiadb-api/fullreport?FIAorRPA=RPADEF&amp;cselected=Ownership group&amp;rselected=EVALID&amp;snum=102&amp;wc=532000,532001,532002,532003,532004,532005,532006,532007,532008,532009,532010,532011,532012,532013,532014,532015,532016,532017,532018,532019,532020,532021,532022,532023,532024&amp;strFilter=COND.RESERVCD=0</v>
      </c>
      <c r="O47" s="9" t="s">
        <v>331</v>
      </c>
    </row>
    <row r="48" spans="1:15" x14ac:dyDescent="0.45">
      <c r="A48">
        <v>49</v>
      </c>
      <c r="B48">
        <v>54</v>
      </c>
      <c r="C48" t="s">
        <v>332</v>
      </c>
      <c r="D48" s="3" t="str">
        <f t="shared" si="5"/>
        <v>https://apps.fs.usda.gov/fiadb-api/fullreport?FIAorRPA=RPADEF&amp;cselected=Ownership group&amp;rselected=EVALID&amp;snum=103&amp;wc=542000,542001,542002,542003,542004,542005,542006,542007,542008,542009,542010,542011,542012,542013,542014,542015,542016,542017,542018,542019,542020,542021,542022,542023,542024&amp;strFilter=COND.RESERVCD=0</v>
      </c>
      <c r="E48" t="s">
        <v>333</v>
      </c>
      <c r="F48" s="3" t="str">
        <f t="shared" si="0"/>
        <v>https://apps.fs.usda.gov/fiadb-api/fullreport?FIAorRPA=RPADEF&amp;cselected=Ownership group&amp;rselected=EVALID&amp;snum=98&amp;wc=542000,542001,542002,542003,542004,542005,542006,542007,542008,542009,542010,542011,542012,542013,542014,542015,542016,542017,542018,542019,542020,542021,542022,542023,542024&amp;strFilter=COND.RESERVCD=0</v>
      </c>
      <c r="G48" s="9" t="s">
        <v>334</v>
      </c>
      <c r="H48" t="str">
        <f t="shared" si="1"/>
        <v>https://apps.fs.usda.gov/fiadb-api/fullreport?FIAorRPA=RPADEF&amp;cselected=Ownership group&amp;rselected=EVALID&amp;snum=99&amp;wc=542000,542001,542002,542003,542004,542005,542006,542007,542008,542009,542010,542011,542012,542013,542014,542015,542016,542017,542018,542019,542020,542021,542022,542023,542024&amp;strFilter=COND.RESERVCD=0</v>
      </c>
      <c r="I48" s="9" t="s">
        <v>335</v>
      </c>
      <c r="J48" t="str">
        <f t="shared" si="2"/>
        <v>https://apps.fs.usda.gov/fiadb-api/fullreport?FIAorRPA=RPADEF&amp;cselected=Ownership group&amp;rselected=EVALID&amp;snum=100&amp;wc=542000,542001,542002,542003,542004,542005,542006,542007,542008,542009,542010,542011,542012,542013,542014,542015,542016,542017,542018,542019,542020,542021,542022,542023,542024&amp;strFilter=COND.RESERVCD=0</v>
      </c>
      <c r="K48" t="s">
        <v>336</v>
      </c>
      <c r="L48" s="3" t="str">
        <f t="shared" si="3"/>
        <v>https://apps.fs.usda.gov/fiadb-api/fullreport?FIAorRPA=RPADEF&amp;cselected=Ownership group&amp;rselected=EVALID&amp;snum=101&amp;wc=542000,542001,542002,542003,542004,542005,542006,542007,542008,542009,542010,542011,542012,542013,542014,542015,542016,542017,542018,542019,542020,542021,542022,542023,542024&amp;strFilter=COND.RESERVCD=0</v>
      </c>
      <c r="M48" s="9" t="s">
        <v>337</v>
      </c>
      <c r="N48" s="3" t="str">
        <f t="shared" si="4"/>
        <v>https://apps.fs.usda.gov/fiadb-api/fullreport?FIAorRPA=RPADEF&amp;cselected=Ownership group&amp;rselected=EVALID&amp;snum=102&amp;wc=542000,542001,542002,542003,542004,542005,542006,542007,542008,542009,542010,542011,542012,542013,542014,542015,542016,542017,542018,542019,542020,542021,542022,542023,542024&amp;strFilter=COND.RESERVCD=0</v>
      </c>
      <c r="O48" s="9" t="s">
        <v>338</v>
      </c>
    </row>
    <row r="49" spans="1:15" x14ac:dyDescent="0.45">
      <c r="A49">
        <v>50</v>
      </c>
      <c r="B49">
        <v>55</v>
      </c>
      <c r="C49" t="s">
        <v>339</v>
      </c>
      <c r="D49" s="3" t="str">
        <f t="shared" si="5"/>
        <v>https://apps.fs.usda.gov/fiadb-api/fullreport?FIAorRPA=RPADEF&amp;cselected=Ownership group&amp;rselected=EVALID&amp;snum=103&amp;wc=552000,552001,552002,552003,552004,552005,552006,552007,552008,552009,552010,552011,552012,552013,552014,552015,552016,552017,552018,552019,552020,552021,552022,552023,552024&amp;strFilter=COND.RESERVCD=0</v>
      </c>
      <c r="E49" t="s">
        <v>340</v>
      </c>
      <c r="F49" s="3" t="str">
        <f t="shared" si="0"/>
        <v>https://apps.fs.usda.gov/fiadb-api/fullreport?FIAorRPA=RPADEF&amp;cselected=Ownership group&amp;rselected=EVALID&amp;snum=98&amp;wc=552000,552001,552002,552003,552004,552005,552006,552007,552008,552009,552010,552011,552012,552013,552014,552015,552016,552017,552018,552019,552020,552021,552022,552023,552024&amp;strFilter=COND.RESERVCD=0</v>
      </c>
      <c r="G49" s="9" t="s">
        <v>341</v>
      </c>
      <c r="H49" t="str">
        <f t="shared" si="1"/>
        <v>https://apps.fs.usda.gov/fiadb-api/fullreport?FIAorRPA=RPADEF&amp;cselected=Ownership group&amp;rselected=EVALID&amp;snum=99&amp;wc=552000,552001,552002,552003,552004,552005,552006,552007,552008,552009,552010,552011,552012,552013,552014,552015,552016,552017,552018,552019,552020,552021,552022,552023,552024&amp;strFilter=COND.RESERVCD=0</v>
      </c>
      <c r="I49" s="9" t="s">
        <v>342</v>
      </c>
      <c r="J49" t="str">
        <f t="shared" si="2"/>
        <v>https://apps.fs.usda.gov/fiadb-api/fullreport?FIAorRPA=RPADEF&amp;cselected=Ownership group&amp;rselected=EVALID&amp;snum=100&amp;wc=552000,552001,552002,552003,552004,552005,552006,552007,552008,552009,552010,552011,552012,552013,552014,552015,552016,552017,552018,552019,552020,552021,552022,552023,552024&amp;strFilter=COND.RESERVCD=0</v>
      </c>
      <c r="K49" t="s">
        <v>343</v>
      </c>
      <c r="L49" s="3" t="str">
        <f t="shared" si="3"/>
        <v>https://apps.fs.usda.gov/fiadb-api/fullreport?FIAorRPA=RPADEF&amp;cselected=Ownership group&amp;rselected=EVALID&amp;snum=101&amp;wc=552000,552001,552002,552003,552004,552005,552006,552007,552008,552009,552010,552011,552012,552013,552014,552015,552016,552017,552018,552019,552020,552021,552022,552023,552024&amp;strFilter=COND.RESERVCD=0</v>
      </c>
      <c r="M49" s="9" t="s">
        <v>344</v>
      </c>
      <c r="N49" s="3" t="str">
        <f t="shared" si="4"/>
        <v>https://apps.fs.usda.gov/fiadb-api/fullreport?FIAorRPA=RPADEF&amp;cselected=Ownership group&amp;rselected=EVALID&amp;snum=102&amp;wc=552000,552001,552002,552003,552004,552005,552006,552007,552008,552009,552010,552011,552012,552013,552014,552015,552016,552017,552018,552019,552020,552021,552022,552023,552024&amp;strFilter=COND.RESERVCD=0</v>
      </c>
      <c r="O49" s="9" t="s">
        <v>345</v>
      </c>
    </row>
    <row r="50" spans="1:15" ht="14.65" thickBot="1" x14ac:dyDescent="0.5">
      <c r="A50">
        <v>51</v>
      </c>
      <c r="B50">
        <v>56</v>
      </c>
      <c r="C50" t="s">
        <v>346</v>
      </c>
      <c r="D50" s="3" t="str">
        <f t="shared" si="5"/>
        <v>https://apps.fs.usda.gov/fiadb-api/fullreport?FIAorRPA=RPADEF&amp;cselected=Ownership group&amp;rselected=EVALID&amp;snum=103&amp;wc=562000,562001,562002,562003,562004,562005,562006,562007,562008,562009,562010,562011,562012,562013,562014,562015,562016,562017,562018,562019,562020,562021,562022,562023,562024&amp;strFilter=COND.RESERVCD=0</v>
      </c>
      <c r="E50" t="s">
        <v>347</v>
      </c>
      <c r="F50" s="6" t="str">
        <f t="shared" si="0"/>
        <v>https://apps.fs.usda.gov/fiadb-api/fullreport?FIAorRPA=RPADEF&amp;cselected=Ownership group&amp;rselected=EVALID&amp;snum=98&amp;wc=562000,562001,562002,562003,562004,562005,562006,562007,562008,562009,562010,562011,562012,562013,562014,562015,562016,562017,562018,562019,562020,562021,562022,562023,562024&amp;strFilter=COND.RESERVCD=0</v>
      </c>
      <c r="G50" s="10" t="s">
        <v>348</v>
      </c>
      <c r="H50" t="str">
        <f t="shared" si="1"/>
        <v>https://apps.fs.usda.gov/fiadb-api/fullreport?FIAorRPA=RPADEF&amp;cselected=Ownership group&amp;rselected=EVALID&amp;snum=99&amp;wc=562000,562001,562002,562003,562004,562005,562006,562007,562008,562009,562010,562011,562012,562013,562014,562015,562016,562017,562018,562019,562020,562021,562022,562023,562024&amp;strFilter=COND.RESERVCD=0</v>
      </c>
      <c r="I50" s="9" t="s">
        <v>349</v>
      </c>
      <c r="J50" t="str">
        <f t="shared" si="2"/>
        <v>https://apps.fs.usda.gov/fiadb-api/fullreport?FIAorRPA=RPADEF&amp;cselected=Ownership group&amp;rselected=EVALID&amp;snum=100&amp;wc=562000,562001,562002,562003,562004,562005,562006,562007,562008,562009,562010,562011,562012,562013,562014,562015,562016,562017,562018,562019,562020,562021,562022,562023,562024&amp;strFilter=COND.RESERVCD=0</v>
      </c>
      <c r="K50" t="s">
        <v>350</v>
      </c>
      <c r="L50" s="6" t="str">
        <f t="shared" si="3"/>
        <v>https://apps.fs.usda.gov/fiadb-api/fullreport?FIAorRPA=RPADEF&amp;cselected=Ownership group&amp;rselected=EVALID&amp;snum=101&amp;wc=562000,562001,562002,562003,562004,562005,562006,562007,562008,562009,562010,562011,562012,562013,562014,562015,562016,562017,562018,562019,562020,562021,562022,562023,562024&amp;strFilter=COND.RESERVCD=0</v>
      </c>
      <c r="M50" s="10" t="s">
        <v>351</v>
      </c>
      <c r="N50" s="6" t="str">
        <f t="shared" si="4"/>
        <v>https://apps.fs.usda.gov/fiadb-api/fullreport?FIAorRPA=RPADEF&amp;cselected=Ownership group&amp;rselected=EVALID&amp;snum=102&amp;wc=562000,562001,562002,562003,562004,562005,562006,562007,562008,562009,562010,562011,562012,562013,562014,562015,562016,562017,562018,562019,562020,562021,562022,562023,562024&amp;strFilter=COND.RESERVCD=0</v>
      </c>
      <c r="O50" s="10" t="s">
        <v>352</v>
      </c>
    </row>
  </sheetData>
  <sheetProtection algorithmName="SHA-512" hashValue="r+wVzya79G63GQ9SJETgLiMnxgTo0TtKiHxWkfrP/YrIIhfaAqPGshRZH4x7GqCPtA6VE543jRNyZOl9bMuXKA==" saltValue="gyHJpIkdobsnidUWDuzSLw==" spinCount="100000" sheet="1" objects="1" scenarios="1"/>
  <phoneticPr fontId="5" type="noConversion"/>
  <hyperlinks>
    <hyperlink ref="E5" r:id="rId1" display="https://apps.fs.usda.gov/fiadb-api/fullreport?FIAorRPA=RPADEF&amp;cselected=Ownership group&amp;rselected=EVALID&amp;snum=103&amp;wc=052000,052001,052002,052003,052004,052005,052006,052007,052008,052009,052010,052011,052012,052013,052014,052015,052016,052017,052018,052019,052020,052021,052022,052023,052024&amp;strFilter=COND.RESERVCD=0" xr:uid="{A6077DAF-B364-4AA7-958D-B5EC7712E9D9}"/>
    <hyperlink ref="E7" r:id="rId2" display="https://apps.fs.usda.gov/fiadb-api/fullreport?FIAorRPA=RPADEF&amp;cselected=Ownership group&amp;rselected=EVALID&amp;snum=103&amp;wc=082000,082001,082002,082003,082004,082005,082006,082007,082008,082009,082010,082011,082012,082013,082014,082015,082016,082017,082018,082019,082020,082021,082022,082023,082024&amp;strFilter=COND.RESERVCD=0" xr:uid="{F21BD827-07BE-4A92-957E-8AE7CECE7DFF}"/>
    <hyperlink ref="G7" r:id="rId3" display="https://apps.fs.usda.gov/fiadb-api/fullreport?FIAorRPA=RPADEF&amp;cselected=Ownership group&amp;rselected=EVALID&amp;snum=98&amp;wc=082000,082001,082002,082003,082004,082005,082006,082007,082008,082009,082010,082011,082012,082013,082014,082015,082016,082017,082018,082019,082020,082021,082022,082023,082024&amp;strFilter=COND.RESERVCD=0" xr:uid="{5ECEC268-52AA-4058-8788-AED0F04F80BA}"/>
    <hyperlink ref="I9" r:id="rId4" display="https://apps.fs.usda.gov/fiadb-api/fullreport?FIAorRPA=RPADEF&amp;cselected=Ownership group&amp;rselected=EVALID&amp;snum=99&amp;wc=102000,102001,102002,102003,102004,102005,102006,102007,102008,102009,102010,102011,102012,102013,102014,102015,102016,102017,102018,102019,102020,102021,102022,102023,102024&amp;strFilter=COND.RESERVCD=0" xr:uid="{64E9FD68-9A93-4BD5-94A9-45E93AC3366C}"/>
    <hyperlink ref="K29" r:id="rId5" display="https://apps.fs.usda.gov/fiadb-api/fullreport?FIAorRPA=RPADEF&amp;cselected=Ownership group&amp;rselected=EVALID&amp;snum=100&amp;wc=332000,332001,332002,332003,332004,332005,332006,332007,332008,332009,332010,332011,332012,332013,332014,332015,332016,332017,332018,332019,332020,332021,332022,332023,332024&amp;strFilter=COND.RESERVCD=0" xr:uid="{AAEA72AB-F86B-4A54-B40D-EE1FCB64300D}"/>
    <hyperlink ref="O10" r:id="rId6" display="https://apps.fs.usda.gov/fiadb-api/fullreport?FIAorRPA=RPADEF&amp;cselected=Ownership group&amp;rselected=EVALID&amp;snum=102&amp;wc=122000,122001,122002,122003,122004,122005,122006,122007,122008,122009,122010,122011,122012,122013,122014,122015,122016,122017,122018,122019,122020,122021,122022,122023,122024&amp;strFilter=COND.RESERVCD=0" xr:uid="{34449A47-1CE0-4C91-8E79-A121A40A4656}"/>
    <hyperlink ref="G3" r:id="rId7" display="https://apps.fs.usda.gov/fiadb-api/fullreport?FIAorRPA=RPADEF&amp;cselected=Ownership group&amp;rselected=EVALID&amp;snum=98&amp;wc=012000,012001,012002,012003,012004,012005,012006,012007,012008,012009,012010,012011,012012,012013,012014,012015,012016,012017,012018,012019,012020,012021,012022,012023,012024&amp;strFilter=COND.RESERVCD=0" xr:uid="{6FE0CC67-FDFD-4BF9-9956-A8EADA9CBBE3}"/>
    <hyperlink ref="K3" r:id="rId8" display="https://apps.fs.usda.gov/fiadb-api/fullreport?FIAorRPA=RPADEF&amp;cselected=Ownership group&amp;rselected=EVALID&amp;snum=100&amp;wc=012000,012001,012002,012003,012004,012005,012006,012007,012008,012009,012010,012011,012012,012013,012014,012015,012016,012017,012018,012019,012020,012021,012022,012023,012024&amp;strFilter=COND.RESERVCD=0" xr:uid="{219953AF-CE40-4363-ACFD-222C5A9615D7}"/>
    <hyperlink ref="M3" r:id="rId9" display="https://apps.fs.usda.gov/fiadb-api/fullreport?FIAorRPA=RPADEF&amp;cselected=Ownership group&amp;rselected=EVALID&amp;snum=101&amp;wc=012000,012001,012002,012003,012004,012005,012006,012007,012008,012009,012010,012011,012012,012013,012014,012015,012016,012017,012018,012019,012020,012021,012022,012023,012024&amp;strFilter=COND.RESERVCD=0" xr:uid="{A77B4A9C-23D4-4542-ABC8-1BE48E45DE32}"/>
    <hyperlink ref="G4" r:id="rId10" display="https://apps.fs.usda.gov/fiadb-api/fullreport?FIAorRPA=RPADEF&amp;cselected=Ownership group&amp;rselected=EVALID&amp;snum=98&amp;wc=042000,042001,042002,042003,042004,042005,042006,042007,042008,042009,042010,042011,042012,042013,042014,042015,042016,042017,042018,042019,042020,042021,042022,042023,042024&amp;strFilter=COND.RESERVCD=0" xr:uid="{A465E4E0-C8B4-4E6D-86BD-B4086A061809}"/>
    <hyperlink ref="I4" r:id="rId11" display="https://apps.fs.usda.gov/fiadb-api/fullreport?FIAorRPA=RPADEF&amp;cselected=Ownership group&amp;rselected=EVALID&amp;snum=99&amp;wc=042000,042001,042002,042003,042004,042005,042006,042007,042008,042009,042010,042011,042012,042013,042014,042015,042016,042017,042018,042019,042020,042021,042022,042023,042024&amp;strFilter=COND.RESERVCD=0" xr:uid="{FDA487ED-76B6-4A77-9826-67E6DC5841EC}"/>
    <hyperlink ref="K4" r:id="rId12" display="https://apps.fs.usda.gov/fiadb-api/fullreport?FIAorRPA=RPADEF&amp;cselected=Ownership group&amp;rselected=EVALID&amp;snum=100&amp;wc=042000,042001,042002,042003,042004,042005,042006,042007,042008,042009,042010,042011,042012,042013,042014,042015,042016,042017,042018,042019,042020,042021,042022,042023,042024&amp;strFilter=COND.RESERVCD=0" xr:uid="{00DA1A98-C097-4A8C-9545-C6692727D5B7}"/>
    <hyperlink ref="M4" r:id="rId13" display="https://apps.fs.usda.gov/fiadb-api/fullreport?FIAorRPA=RPADEF&amp;cselected=Ownership group&amp;rselected=EVALID&amp;snum=101&amp;wc=042000,042001,042002,042003,042004,042005,042006,042007,042008,042009,042010,042011,042012,042013,042014,042015,042016,042017,042018,042019,042020,042021,042022,042023,042024&amp;strFilter=COND.RESERVCD=0" xr:uid="{FCEE4ED7-E7FD-4C22-835F-DBA4FA50AE33}"/>
    <hyperlink ref="O4" r:id="rId14" display="https://apps.fs.usda.gov/fiadb-api/fullreport?FIAorRPA=RPADEF&amp;cselected=Ownership group&amp;rselected=EVALID&amp;snum=102&amp;wc=042000,042001,042002,042003,042004,042005,042006,042007,042008,042009,042010,042011,042012,042013,042014,042015,042016,042017,042018,042019,042020,042021,042022,042023,042024&amp;strFilter=COND.RESERVCD=0" xr:uid="{E2B78C96-52B2-4BE3-A2AF-28D3E87DDAC3}"/>
    <hyperlink ref="O3" r:id="rId15" display="https://apps.fs.usda.gov/fiadb-api/fullreport?FIAorRPA=RPADEF&amp;cselected=Ownership group&amp;rselected=EVALID&amp;snum=102&amp;wc=012000,012001,012002,012003,012004,012005,012006,012007,012008,012009,012010,012011,012012,012013,012014,012015,012016,012017,012018,012019,012020,012021,012022,012023,012024&amp;strFilter=COND.RESERVCD=0" xr:uid="{017417F1-4CAB-42F6-8472-89DC20E3F47B}"/>
    <hyperlink ref="G5" r:id="rId16" display="https://apps.fs.usda.gov/fiadb-api/fullreport?FIAorRPA=RPADEF&amp;cselected=Ownership group&amp;rselected=EVALID&amp;snum=98&amp;wc=052000,052001,052002,052003,052004,052005,052006,052007,052008,052009,052010,052011,052012,052013,052014,052015,052016,052017,052018,052019,052020,052021,052022,052023,052024&amp;strFilter=COND.RESERVCD=0" xr:uid="{4030249E-6132-436E-8229-886464B455AF}"/>
    <hyperlink ref="I5" r:id="rId17" display="https://apps.fs.usda.gov/fiadb-api/fullreport?FIAorRPA=RPADEF&amp;cselected=Ownership group&amp;rselected=EVALID&amp;snum=99&amp;wc=052000,052001,052002,052003,052004,052005,052006,052007,052008,052009,052010,052011,052012,052013,052014,052015,052016,052017,052018,052019,052020,052021,052022,052023,052024&amp;strFilter=COND.RESERVCD=0" xr:uid="{1D97A13F-BDEB-41E1-8F92-8E158C2EA5B0}"/>
    <hyperlink ref="K5" r:id="rId18" display="https://apps.fs.usda.gov/fiadb-api/fullreport?FIAorRPA=RPADEF&amp;cselected=Ownership group&amp;rselected=EVALID&amp;snum=100&amp;wc=052000,052001,052002,052003,052004,052005,052006,052007,052008,052009,052010,052011,052012,052013,052014,052015,052016,052017,052018,052019,052020,052021,052022,052023,052024&amp;strFilter=COND.RESERVCD=0" xr:uid="{AF4484C4-5B21-4693-BD70-02635992A6DC}"/>
    <hyperlink ref="M5" r:id="rId19" display="https://apps.fs.usda.gov/fiadb-api/fullreport?FIAorRPA=RPADEF&amp;cselected=Ownership group&amp;rselected=EVALID&amp;snum=101&amp;wc=052000,052001,052002,052003,052004,052005,052006,052007,052008,052009,052010,052011,052012,052013,052014,052015,052016,052017,052018,052019,052020,052021,052022,052023,052024&amp;strFilter=COND.RESERVCD=0" xr:uid="{76F3CA5E-73DF-478D-A024-3AC368045F1C}"/>
    <hyperlink ref="O5" r:id="rId20" display="https://apps.fs.usda.gov/fiadb-api/fullreport?FIAorRPA=RPADEF&amp;cselected=Ownership group&amp;rselected=EVALID&amp;snum=102&amp;wc=052000,052001,052002,052003,052004,052005,052006,052007,052008,052009,052010,052011,052012,052013,052014,052015,052016,052017,052018,052019,052020,052021,052022,052023,052024&amp;strFilter=COND.RESERVCD=0" xr:uid="{46976E8E-6ED8-44EC-9283-569F0F47D92D}"/>
    <hyperlink ref="E6" r:id="rId21" display="https://apps.fs.usda.gov/fiadb-api/fullreport?FIAorRPA=RPADEF&amp;cselected=Ownership group&amp;rselected=EVALID&amp;snum=103&amp;wc=062000,062001,062002,062003,062004,062005,062006,062007,062008,062009,062010,062011,062012,062013,062014,062015,062016,062017,062018,062019,062020,062021,062022,062023,062024&amp;strFilter=COND.RESERVCD=0" xr:uid="{AF1BA444-CFF1-45DB-8857-001F46986217}"/>
    <hyperlink ref="G6" r:id="rId22" display="https://apps.fs.usda.gov/fiadb-api/fullreport?FIAorRPA=RPADEF&amp;cselected=Ownership group&amp;rselected=EVALID&amp;snum=98&amp;wc=062000,062001,062002,062003,062004,062005,062006,062007,062008,062009,062010,062011,062012,062013,062014,062015,062016,062017,062018,062019,062020,062021,062022,062023,062024&amp;strFilter=COND.RESERVCD=0" xr:uid="{35055A76-285E-4F8D-8128-577CC24853FC}"/>
    <hyperlink ref="I6" r:id="rId23" display="https://apps.fs.usda.gov/fiadb-api/fullreport?FIAorRPA=RPADEF&amp;cselected=Ownership group&amp;rselected=EVALID&amp;snum=99&amp;wc=062000,062001,062002,062003,062004,062005,062006,062007,062008,062009,062010,062011,062012,062013,062014,062015,062016,062017,062018,062019,062020,062021,062022,062023,062024&amp;strFilter=COND.RESERVCD=0" xr:uid="{AFF8B8E7-6D26-4943-8F8E-F2B045AB41AD}"/>
    <hyperlink ref="K6" r:id="rId24" display="https://apps.fs.usda.gov/fiadb-api/fullreport?FIAorRPA=RPADEF&amp;cselected=Ownership group&amp;rselected=EVALID&amp;snum=100&amp;wc=062000,062001,062002,062003,062004,062005,062006,062007,062008,062009,062010,062011,062012,062013,062014,062015,062016,062017,062018,062019,062020,062021,062022,062023,062024&amp;strFilter=COND.RESERVCD=0" xr:uid="{1E11C859-C1CC-4BF2-B634-5A8BC3861A34}"/>
    <hyperlink ref="M6" r:id="rId25" display="https://apps.fs.usda.gov/fiadb-api/fullreport?FIAorRPA=RPADEF&amp;cselected=Ownership group&amp;rselected=EVALID&amp;snum=101&amp;wc=062000,062001,062002,062003,062004,062005,062006,062007,062008,062009,062010,062011,062012,062013,062014,062015,062016,062017,062018,062019,062020,062021,062022,062023,062024&amp;strFilter=COND.RESERVCD=0" xr:uid="{6EA68A1A-72E6-4A06-9369-8B9577E43EA0}"/>
    <hyperlink ref="O6" r:id="rId26" display="https://apps.fs.usda.gov/fiadb-api/fullreport?FIAorRPA=RPADEF&amp;cselected=Ownership group&amp;rselected=EVALID&amp;snum=102&amp;wc=062000,062001,062002,062003,062004,062005,062006,062007,062008,062009,062010,062011,062012,062013,062014,062015,062016,062017,062018,062019,062020,062021,062022,062023,062024&amp;strFilter=COND.RESERVCD=0" xr:uid="{F5D6213C-9685-4E82-A288-595FBA33DBD4}"/>
    <hyperlink ref="I7" r:id="rId27" display="https://apps.fs.usda.gov/fiadb-api/fullreport?FIAorRPA=RPADEF&amp;cselected=Ownership group&amp;rselected=EVALID&amp;snum=99&amp;wc=082000,082001,082002,082003,082004,082005,082006,082007,082008,082009,082010,082011,082012,082013,082014,082015,082016,082017,082018,082019,082020,082021,082022,082023,082024&amp;strFilter=COND.RESERVCD=0" xr:uid="{AEE0CBFD-1D90-4E46-B69E-4655C1AF7D54}"/>
    <hyperlink ref="K7" r:id="rId28" display="https://apps.fs.usda.gov/fiadb-api/fullreport?FIAorRPA=RPADEF&amp;cselected=Ownership group&amp;rselected=EVALID&amp;snum=100&amp;wc=082000,082001,082002,082003,082004,082005,082006,082007,082008,082009,082010,082011,082012,082013,082014,082015,082016,082017,082018,082019,082020,082021,082022,082023,082024&amp;strFilter=COND.RESERVCD=0" xr:uid="{D53215ED-FD5C-464B-B8F7-78E270E599A4}"/>
    <hyperlink ref="M7" r:id="rId29" display="https://apps.fs.usda.gov/fiadb-api/fullreport?FIAorRPA=RPADEF&amp;cselected=Ownership group&amp;rselected=EVALID&amp;snum=101&amp;wc=082000,082001,082002,082003,082004,082005,082006,082007,082008,082009,082010,082011,082012,082013,082014,082015,082016,082017,082018,082019,082020,082021,082022,082023,082024&amp;strFilter=COND.RESERVCD=0" xr:uid="{0A791E75-3EE6-4313-82A1-16310BB5B7E1}"/>
    <hyperlink ref="G8" r:id="rId30" display="https://apps.fs.usda.gov/fiadb-api/fullreport?FIAorRPA=RPADEF&amp;cselected=Ownership group&amp;rselected=EVALID&amp;snum=98&amp;wc=092000,092001,092002,092003,092004,092005,092006,092007,092008,092009,092010,092011,092012,092013,092014,092015,092016,092017,092018,092019,092020,092021,092022,092023,092024&amp;strFilter=COND.RESERVCD=0" xr:uid="{44342943-025A-47AD-95CC-C060C86BC3AA}"/>
    <hyperlink ref="E9" r:id="rId31" display="https://apps.fs.usda.gov/fiadb-api/fullreport?FIAorRPA=RPADEF&amp;cselected=Ownership group&amp;rselected=EVALID&amp;snum=103&amp;wc=102000,102001,102002,102003,102004,102005,102006,102007,102008,102009,102010,102011,102012,102013,102014,102015,102016,102017,102018,102019,102020,102021,102022,102023,102024&amp;strFilter=COND.RESERVCD=0" xr:uid="{8D395192-D3E0-4389-884B-8B347711F0EF}"/>
    <hyperlink ref="E12" r:id="rId32" display="https://apps.fs.usda.gov/fiadb-api/fullreport?FIAorRPA=RPADEF&amp;cselected=Ownership group&amp;rselected=EVALID&amp;snum=103&amp;wc=162000,162001,162002,162003,162004,162005,162006,162007,162008,162009,162010,162011,162012,162013,162014,162015,162016,162017,162018,162019,162020,162021,162022,162023,162024&amp;strFilter=COND.RESERVCD=0" xr:uid="{BC28E380-E697-4296-93B0-4F9B2554728F}"/>
    <hyperlink ref="G12" r:id="rId33" display="https://apps.fs.usda.gov/fiadb-api/fullreport?FIAorRPA=RPADEF&amp;cselected=Ownership group&amp;rselected=EVALID&amp;snum=98&amp;wc=162000,162001,162002,162003,162004,162005,162006,162007,162008,162009,162010,162011,162012,162013,162014,162015,162016,162017,162018,162019,162020,162021,162022,162023,162024&amp;strFilter=COND.RESERVCD=0" xr:uid="{B4384E3A-CD94-43A5-9602-3D76C6AFCCBC}"/>
    <hyperlink ref="I12" r:id="rId34" display="https://apps.fs.usda.gov/fiadb-api/fullreport?FIAorRPA=RPADEF&amp;cselected=Ownership group&amp;rselected=EVALID&amp;snum=99&amp;wc=162000,162001,162002,162003,162004,162005,162006,162007,162008,162009,162010,162011,162012,162013,162014,162015,162016,162017,162018,162019,162020,162021,162022,162023,162024&amp;strFilter=COND.RESERVCD=0" xr:uid="{31030006-74E6-46BF-ABA6-FA5D5BCE4619}"/>
    <hyperlink ref="G36" r:id="rId35" display="https://apps.fs.usda.gov/fiadb-api/fullreport?FIAorRPA=RPADEF&amp;cselected=Ownership group&amp;rselected=EVALID&amp;snum=98&amp;wc=402000,402001,402002,402003,402004,402005,402006,402007,402008,402009,402010,402011,402012,402013,402014,402015,402016,402017,402018,402019,402020,402021,402022,402023,402024&amp;strFilter=COND.RESERVCD=0" xr:uid="{3396FA60-8BD7-43C3-899E-29C457B58255}"/>
    <hyperlink ref="O12" r:id="rId36" display="https://apps.fs.usda.gov/fiadb-api/fullreport?FIAorRPA=RPADEF&amp;cselected=Ownership group&amp;rselected=EVALID&amp;snum=102&amp;wc=162000,162001,162002,162003,162004,162005,162006,162007,162008,162009,162010,162011,162012,162013,162014,162015,162016,162017,162018,162019,162020,162021,162022,162023,162024&amp;strFilter=COND.RESERVCD=0" xr:uid="{707E6973-9B1A-4963-9477-73B12D4264D8}"/>
    <hyperlink ref="E27" r:id="rId37" display="https://apps.fs.usda.gov/fiadb-api/fullreport?FIAorRPA=RPADEF&amp;cselected=Ownership group&amp;rselected=EVALID&amp;snum=103&amp;wc=312000,312001,312002,312003,312004,312005,312006,312007,312008,312009,312010,312011,312012,312013,312014,312015,312016,312017,312018,312019,312020,312021,312022,312023,312024&amp;strFilter=COND.RESERVCD=0" xr:uid="{C9662DC0-FBE4-40D8-9E02-BDC47FDE4336}"/>
    <hyperlink ref="E28" r:id="rId38" display="https://apps.fs.usda.gov/fiadb-api/fullreport?FIAorRPA=RPADEF&amp;cselected=Ownership group&amp;rselected=EVALID&amp;snum=103&amp;wc=322000,322001,322002,322003,322004,322005,322006,322007,322008,322009,322010,322011,322012,322013,322014,322015,322016,322017,322018,322019,322020,322021,322022,322023,322024&amp;strFilter=COND.RESERVCD=0" xr:uid="{78BFA150-AAB6-40FF-89AE-A42CF1231300}"/>
    <hyperlink ref="A1" r:id="rId39" display="https://apps.fs.usda.gov/fiadb-api/fullreport?FIAorRPA=RPADEF&amp;cselected=Ownership group&amp;rselected=EVALID&amp;snum=103&amp;wc=242000,242001,242002,242003,242004,242005,242006,242007,242008,242009,242010,242011,242012,242013,242014,242015,242016,242017,242018,242019,242020,242021,242022,242023,242024&amp;strFilter=COND.RESERVCD=0" xr:uid="{F2792BAF-2E9D-4067-87F1-F284C667769B}"/>
  </hyperlinks>
  <pageMargins left="0.7" right="0.7" top="0.75" bottom="0.75" header="0.3" footer="0.3"/>
  <pageSetup orientation="portrait" r:id="rId4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EC7E6-BEC7-48DD-952C-18531DE96633}">
  <dimension ref="A1:AO185"/>
  <sheetViews>
    <sheetView zoomScale="55" zoomScaleNormal="55" workbookViewId="0">
      <selection activeCell="K82" sqref="K82"/>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391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100"/>
      <c r="C5" s="100"/>
      <c r="D5" s="100"/>
      <c r="E5" s="100"/>
      <c r="F5" s="101"/>
      <c r="G5" s="87"/>
      <c r="H5" s="87"/>
      <c r="I5" s="87"/>
      <c r="J5" s="87"/>
      <c r="K5" s="88"/>
    </row>
    <row r="6" spans="1:11" s="16" customFormat="1" ht="18" x14ac:dyDescent="0.55000000000000004">
      <c r="A6" s="40">
        <v>2005</v>
      </c>
      <c r="B6" s="222">
        <v>199025655</v>
      </c>
      <c r="C6" s="150" t="s">
        <v>361</v>
      </c>
      <c r="D6" s="151" t="s">
        <v>392</v>
      </c>
      <c r="E6" s="150">
        <v>41861795</v>
      </c>
      <c r="F6" s="155">
        <v>157163860</v>
      </c>
      <c r="G6" s="48">
        <f t="shared" ref="G6:G25" si="0">B6*2*B64/100</f>
        <v>21673893.829500005</v>
      </c>
      <c r="H6" s="150" t="s">
        <v>361</v>
      </c>
      <c r="I6" s="151" t="s">
        <v>392</v>
      </c>
      <c r="J6" s="49">
        <f t="shared" ref="J6:J25" si="1">E6*2*E64/100</f>
        <v>15208390.123499999</v>
      </c>
      <c r="K6" s="50">
        <f t="shared" ref="K6:K25" si="2">F6*2*F64/100</f>
        <v>21390001.346000001</v>
      </c>
    </row>
    <row r="7" spans="1:11" s="16" customFormat="1" ht="18" x14ac:dyDescent="0.55000000000000004">
      <c r="A7" s="40">
        <v>2006</v>
      </c>
      <c r="B7" s="131">
        <v>196171246</v>
      </c>
      <c r="C7" s="122" t="s">
        <v>361</v>
      </c>
      <c r="D7" s="127" t="s">
        <v>392</v>
      </c>
      <c r="E7" s="122">
        <v>49751050</v>
      </c>
      <c r="F7" s="128">
        <v>146420196</v>
      </c>
      <c r="G7" s="51">
        <f t="shared" si="0"/>
        <v>12911991.41172</v>
      </c>
      <c r="H7" s="122" t="s">
        <v>361</v>
      </c>
      <c r="I7" s="127" t="s">
        <v>392</v>
      </c>
      <c r="J7" s="52">
        <f t="shared" si="1"/>
        <v>10511401.844000001</v>
      </c>
      <c r="K7" s="53">
        <f t="shared" si="2"/>
        <v>13986057.121919999</v>
      </c>
    </row>
    <row r="8" spans="1:11" s="16" customFormat="1" ht="18" x14ac:dyDescent="0.55000000000000004">
      <c r="A8" s="40">
        <v>2007</v>
      </c>
      <c r="B8" s="131">
        <v>190387028</v>
      </c>
      <c r="C8" s="122" t="s">
        <v>361</v>
      </c>
      <c r="D8" s="122">
        <v>927232</v>
      </c>
      <c r="E8" s="122">
        <v>43342357</v>
      </c>
      <c r="F8" s="128">
        <v>146117439</v>
      </c>
      <c r="G8" s="51">
        <f t="shared" si="0"/>
        <v>10992946.996719999</v>
      </c>
      <c r="H8" s="122" t="s">
        <v>361</v>
      </c>
      <c r="I8" s="52">
        <f t="shared" ref="I8:I25" si="3">D8*2*D66/100</f>
        <v>1853610.9465599998</v>
      </c>
      <c r="J8" s="52">
        <f t="shared" si="1"/>
        <v>8196039.7087000003</v>
      </c>
      <c r="K8" s="53">
        <f t="shared" si="2"/>
        <v>11519898.890759999</v>
      </c>
    </row>
    <row r="9" spans="1:11" s="16" customFormat="1" ht="18" x14ac:dyDescent="0.55000000000000004">
      <c r="A9" s="40">
        <v>2008</v>
      </c>
      <c r="B9" s="131">
        <v>193633512</v>
      </c>
      <c r="C9" s="122" t="s">
        <v>361</v>
      </c>
      <c r="D9" s="122">
        <v>965994</v>
      </c>
      <c r="E9" s="122">
        <v>49599459</v>
      </c>
      <c r="F9" s="128">
        <v>143068059</v>
      </c>
      <c r="G9" s="51">
        <f t="shared" si="0"/>
        <v>10944166.098240001</v>
      </c>
      <c r="H9" s="122" t="s">
        <v>361</v>
      </c>
      <c r="I9" s="52">
        <f t="shared" si="3"/>
        <v>1908359.78676</v>
      </c>
      <c r="J9" s="52">
        <f t="shared" si="1"/>
        <v>8705697.0436800011</v>
      </c>
      <c r="K9" s="53">
        <f t="shared" si="2"/>
        <v>11539869.638940001</v>
      </c>
    </row>
    <row r="10" spans="1:11" s="16" customFormat="1" ht="18" x14ac:dyDescent="0.55000000000000004">
      <c r="A10" s="40">
        <v>2009</v>
      </c>
      <c r="B10" s="131">
        <v>190763411</v>
      </c>
      <c r="C10" s="122" t="s">
        <v>361</v>
      </c>
      <c r="D10" s="122">
        <v>910731</v>
      </c>
      <c r="E10" s="122">
        <v>49419423</v>
      </c>
      <c r="F10" s="128">
        <v>140433257</v>
      </c>
      <c r="G10" s="51">
        <f t="shared" si="0"/>
        <v>11361868.759160001</v>
      </c>
      <c r="H10" s="122" t="s">
        <v>361</v>
      </c>
      <c r="I10" s="52">
        <f t="shared" si="3"/>
        <v>1822135.9409400001</v>
      </c>
      <c r="J10" s="52">
        <f t="shared" si="1"/>
        <v>9228583.0510200001</v>
      </c>
      <c r="K10" s="53">
        <f t="shared" si="2"/>
        <v>11720559.62922</v>
      </c>
    </row>
    <row r="11" spans="1:11" s="16" customFormat="1" ht="18" x14ac:dyDescent="0.55000000000000004">
      <c r="A11" s="40">
        <v>2010</v>
      </c>
      <c r="B11" s="131">
        <v>192245378</v>
      </c>
      <c r="C11" s="122" t="s">
        <v>361</v>
      </c>
      <c r="D11" s="122">
        <v>899335</v>
      </c>
      <c r="E11" s="122">
        <v>48202755</v>
      </c>
      <c r="F11" s="128">
        <v>143143288</v>
      </c>
      <c r="G11" s="51">
        <f t="shared" si="0"/>
        <v>11400150.9154</v>
      </c>
      <c r="H11" s="122" t="s">
        <v>361</v>
      </c>
      <c r="I11" s="52">
        <f t="shared" si="3"/>
        <v>1807645.3632999999</v>
      </c>
      <c r="J11" s="52">
        <f t="shared" si="1"/>
        <v>9158523.4499999993</v>
      </c>
      <c r="K11" s="53">
        <f t="shared" si="2"/>
        <v>11769241.139359999</v>
      </c>
    </row>
    <row r="12" spans="1:11" s="16" customFormat="1" ht="18" x14ac:dyDescent="0.55000000000000004">
      <c r="A12" s="40">
        <v>2011</v>
      </c>
      <c r="B12" s="131">
        <v>195847931</v>
      </c>
      <c r="C12" s="122" t="s">
        <v>361</v>
      </c>
      <c r="D12" s="122">
        <v>898405</v>
      </c>
      <c r="E12" s="122">
        <v>49988265</v>
      </c>
      <c r="F12" s="128">
        <v>144961260</v>
      </c>
      <c r="G12" s="51">
        <f t="shared" si="0"/>
        <v>11320010.411800001</v>
      </c>
      <c r="H12" s="122" t="s">
        <v>361</v>
      </c>
      <c r="I12" s="52">
        <f t="shared" si="3"/>
        <v>1799038.0444</v>
      </c>
      <c r="J12" s="52">
        <f t="shared" si="1"/>
        <v>9375798.9834000003</v>
      </c>
      <c r="K12" s="53">
        <f t="shared" si="2"/>
        <v>11776652.762399999</v>
      </c>
    </row>
    <row r="13" spans="1:11" s="16" customFormat="1" ht="18" x14ac:dyDescent="0.55000000000000004">
      <c r="A13" s="40">
        <v>2012</v>
      </c>
      <c r="B13" s="131">
        <v>199295507</v>
      </c>
      <c r="C13" s="122" t="s">
        <v>361</v>
      </c>
      <c r="D13" s="122">
        <v>896232</v>
      </c>
      <c r="E13" s="122">
        <v>51244142</v>
      </c>
      <c r="F13" s="128">
        <v>147155134</v>
      </c>
      <c r="G13" s="51">
        <f t="shared" si="0"/>
        <v>11176492.03256</v>
      </c>
      <c r="H13" s="122" t="s">
        <v>361</v>
      </c>
      <c r="I13" s="52">
        <f t="shared" si="3"/>
        <v>1795833.83232</v>
      </c>
      <c r="J13" s="52">
        <f t="shared" si="1"/>
        <v>9279289.23336</v>
      </c>
      <c r="K13" s="53">
        <f t="shared" si="2"/>
        <v>11528133.197560001</v>
      </c>
    </row>
    <row r="14" spans="1:11" s="16" customFormat="1" ht="18" x14ac:dyDescent="0.55000000000000004">
      <c r="A14" s="40">
        <v>2013</v>
      </c>
      <c r="B14" s="131">
        <v>206088137</v>
      </c>
      <c r="C14" s="122" t="s">
        <v>361</v>
      </c>
      <c r="D14" s="122">
        <v>921121</v>
      </c>
      <c r="E14" s="122">
        <v>52905367</v>
      </c>
      <c r="F14" s="128">
        <v>152261649</v>
      </c>
      <c r="G14" s="51">
        <f t="shared" si="0"/>
        <v>10069466.373819999</v>
      </c>
      <c r="H14" s="122" t="s">
        <v>361</v>
      </c>
      <c r="I14" s="52">
        <f t="shared" si="3"/>
        <v>1826951.3914000001</v>
      </c>
      <c r="J14" s="52">
        <f t="shared" si="1"/>
        <v>9337797.2754999995</v>
      </c>
      <c r="K14" s="53">
        <f t="shared" si="2"/>
        <v>11252135.861099999</v>
      </c>
    </row>
    <row r="15" spans="1:11" s="16" customFormat="1" ht="18" x14ac:dyDescent="0.55000000000000004">
      <c r="A15" s="40">
        <v>2014</v>
      </c>
      <c r="B15" s="131">
        <v>202979285</v>
      </c>
      <c r="C15" s="122" t="s">
        <v>361</v>
      </c>
      <c r="D15" s="122">
        <v>883498</v>
      </c>
      <c r="E15" s="122">
        <v>53871611</v>
      </c>
      <c r="F15" s="128">
        <v>148224176</v>
      </c>
      <c r="G15" s="51">
        <f t="shared" si="0"/>
        <v>9600920.1805000007</v>
      </c>
      <c r="H15" s="122" t="s">
        <v>361</v>
      </c>
      <c r="I15" s="52">
        <f t="shared" si="3"/>
        <v>1794066.3787199997</v>
      </c>
      <c r="J15" s="52">
        <f t="shared" si="1"/>
        <v>9178645.0821800008</v>
      </c>
      <c r="K15" s="53">
        <f t="shared" si="2"/>
        <v>10933015.221760001</v>
      </c>
    </row>
    <row r="16" spans="1:11" s="16" customFormat="1" ht="18" x14ac:dyDescent="0.55000000000000004">
      <c r="A16" s="40">
        <v>2015</v>
      </c>
      <c r="B16" s="131">
        <v>208065437</v>
      </c>
      <c r="C16" s="122" t="s">
        <v>361</v>
      </c>
      <c r="D16" s="122">
        <v>911833</v>
      </c>
      <c r="E16" s="122">
        <v>54286901</v>
      </c>
      <c r="F16" s="128">
        <v>152866704</v>
      </c>
      <c r="G16" s="51">
        <f t="shared" si="0"/>
        <v>10228496.882920001</v>
      </c>
      <c r="H16" s="122" t="s">
        <v>361</v>
      </c>
      <c r="I16" s="52">
        <f t="shared" si="3"/>
        <v>1826437.9723199999</v>
      </c>
      <c r="J16" s="52">
        <f t="shared" si="1"/>
        <v>9284145.8090200014</v>
      </c>
      <c r="K16" s="53">
        <f t="shared" si="2"/>
        <v>11269333.418880001</v>
      </c>
    </row>
    <row r="17" spans="1:11" s="16" customFormat="1" ht="18" x14ac:dyDescent="0.55000000000000004">
      <c r="A17" s="40">
        <v>2016</v>
      </c>
      <c r="B17" s="131">
        <v>208030724</v>
      </c>
      <c r="C17" s="122" t="s">
        <v>361</v>
      </c>
      <c r="D17" s="122">
        <v>929396</v>
      </c>
      <c r="E17" s="122">
        <v>54388887</v>
      </c>
      <c r="F17" s="128">
        <v>152712442</v>
      </c>
      <c r="G17" s="51">
        <f t="shared" si="0"/>
        <v>10343287.597280001</v>
      </c>
      <c r="H17" s="122" t="s">
        <v>361</v>
      </c>
      <c r="I17" s="52">
        <f t="shared" si="3"/>
        <v>1856264.0428800001</v>
      </c>
      <c r="J17" s="52">
        <f t="shared" si="1"/>
        <v>9311377.4544000011</v>
      </c>
      <c r="K17" s="53">
        <f t="shared" si="2"/>
        <v>11453433.15</v>
      </c>
    </row>
    <row r="18" spans="1:11" s="16" customFormat="1" ht="18" x14ac:dyDescent="0.55000000000000004">
      <c r="A18" s="40">
        <v>2017</v>
      </c>
      <c r="B18" s="131">
        <v>207029539</v>
      </c>
      <c r="C18" s="122" t="s">
        <v>361</v>
      </c>
      <c r="D18" s="122">
        <v>928021</v>
      </c>
      <c r="E18" s="122">
        <v>55041858</v>
      </c>
      <c r="F18" s="128">
        <v>151059660</v>
      </c>
      <c r="G18" s="51">
        <f t="shared" si="0"/>
        <v>10239680.998939998</v>
      </c>
      <c r="H18" s="122" t="s">
        <v>361</v>
      </c>
      <c r="I18" s="52">
        <f t="shared" si="3"/>
        <v>1863299.1242200001</v>
      </c>
      <c r="J18" s="52">
        <f t="shared" si="1"/>
        <v>9408855.2065200005</v>
      </c>
      <c r="K18" s="53">
        <f t="shared" si="2"/>
        <v>11320410.920399999</v>
      </c>
    </row>
    <row r="19" spans="1:11" s="16" customFormat="1" ht="18" x14ac:dyDescent="0.55000000000000004">
      <c r="A19" s="40">
        <v>2018</v>
      </c>
      <c r="B19" s="131">
        <v>207526512</v>
      </c>
      <c r="C19" s="122" t="s">
        <v>361</v>
      </c>
      <c r="D19" s="122">
        <v>984763</v>
      </c>
      <c r="E19" s="122">
        <v>55747838</v>
      </c>
      <c r="F19" s="128">
        <v>150793912</v>
      </c>
      <c r="G19" s="51">
        <f t="shared" si="0"/>
        <v>10309917.11616</v>
      </c>
      <c r="H19" s="122" t="s">
        <v>361</v>
      </c>
      <c r="I19" s="52">
        <f t="shared" si="3"/>
        <v>1983155.1199199997</v>
      </c>
      <c r="J19" s="52">
        <f t="shared" si="1"/>
        <v>9535110.2115199994</v>
      </c>
      <c r="K19" s="53">
        <f t="shared" si="2"/>
        <v>11511607.242079999</v>
      </c>
    </row>
    <row r="20" spans="1:11" s="16" customFormat="1" ht="18" x14ac:dyDescent="0.55000000000000004">
      <c r="A20" s="40">
        <v>2019</v>
      </c>
      <c r="B20" s="131">
        <v>205823257</v>
      </c>
      <c r="C20" s="122" t="s">
        <v>361</v>
      </c>
      <c r="D20" s="122">
        <v>994062</v>
      </c>
      <c r="E20" s="122">
        <v>56379104</v>
      </c>
      <c r="F20" s="128">
        <v>148450090</v>
      </c>
      <c r="G20" s="51">
        <f t="shared" si="0"/>
        <v>10727508.15484</v>
      </c>
      <c r="H20" s="122" t="s">
        <v>361</v>
      </c>
      <c r="I20" s="52">
        <f t="shared" si="3"/>
        <v>2005937.5910400001</v>
      </c>
      <c r="J20" s="52">
        <f t="shared" si="1"/>
        <v>9979101.4079999998</v>
      </c>
      <c r="K20" s="53">
        <f t="shared" si="2"/>
        <v>11629580.0506</v>
      </c>
    </row>
    <row r="21" spans="1:11" s="16" customFormat="1" ht="18" x14ac:dyDescent="0.55000000000000004">
      <c r="A21" s="40">
        <v>2020</v>
      </c>
      <c r="B21" s="131">
        <v>206349258</v>
      </c>
      <c r="C21" s="122" t="s">
        <v>361</v>
      </c>
      <c r="D21" s="122">
        <v>987201</v>
      </c>
      <c r="E21" s="122">
        <v>56679835</v>
      </c>
      <c r="F21" s="128">
        <v>148682221</v>
      </c>
      <c r="G21" s="51">
        <f t="shared" si="0"/>
        <v>10837463.030160001</v>
      </c>
      <c r="H21" s="122" t="s">
        <v>361</v>
      </c>
      <c r="I21" s="52">
        <f t="shared" si="3"/>
        <v>2056260.70692</v>
      </c>
      <c r="J21" s="52">
        <f t="shared" si="1"/>
        <v>9389581.4660999998</v>
      </c>
      <c r="K21" s="53">
        <f t="shared" si="2"/>
        <v>11151166.574999999</v>
      </c>
    </row>
    <row r="22" spans="1:11" s="16" customFormat="1" ht="18" x14ac:dyDescent="0.55000000000000004">
      <c r="A22" s="40">
        <v>2021</v>
      </c>
      <c r="B22" s="131">
        <v>208270508</v>
      </c>
      <c r="C22" s="122" t="s">
        <v>361</v>
      </c>
      <c r="D22" s="122">
        <v>962521</v>
      </c>
      <c r="E22" s="122">
        <v>56944151</v>
      </c>
      <c r="F22" s="128">
        <v>150363836</v>
      </c>
      <c r="G22" s="51">
        <f t="shared" si="0"/>
        <v>10967524.95128</v>
      </c>
      <c r="H22" s="122" t="s">
        <v>361</v>
      </c>
      <c r="I22" s="52">
        <f t="shared" si="3"/>
        <v>2030399.5486599999</v>
      </c>
      <c r="J22" s="52">
        <f t="shared" si="1"/>
        <v>9486895.5565999988</v>
      </c>
      <c r="K22" s="53">
        <f t="shared" si="2"/>
        <v>11352469.617999999</v>
      </c>
    </row>
    <row r="23" spans="1:11" s="16" customFormat="1" ht="18" x14ac:dyDescent="0.55000000000000004">
      <c r="A23" s="40">
        <v>2022</v>
      </c>
      <c r="B23" s="131">
        <v>210959926</v>
      </c>
      <c r="C23" s="122" t="s">
        <v>361</v>
      </c>
      <c r="D23" s="122">
        <v>893825</v>
      </c>
      <c r="E23" s="122">
        <v>56993073</v>
      </c>
      <c r="F23" s="128">
        <v>153073027</v>
      </c>
      <c r="G23" s="51">
        <f t="shared" si="0"/>
        <v>10999450.54164</v>
      </c>
      <c r="H23" s="122" t="s">
        <v>361</v>
      </c>
      <c r="I23" s="52">
        <f t="shared" si="3"/>
        <v>1955152.8049999999</v>
      </c>
      <c r="J23" s="52">
        <f t="shared" si="1"/>
        <v>9303549.2365199998</v>
      </c>
      <c r="K23" s="53">
        <f t="shared" si="2"/>
        <v>11676410.49956</v>
      </c>
    </row>
    <row r="24" spans="1:11" s="16" customFormat="1" ht="18" x14ac:dyDescent="0.55000000000000004">
      <c r="A24" s="40">
        <v>2023</v>
      </c>
      <c r="B24" s="131">
        <v>211214749</v>
      </c>
      <c r="C24" s="122" t="s">
        <v>361</v>
      </c>
      <c r="D24" s="122">
        <v>914733</v>
      </c>
      <c r="E24" s="122">
        <v>57284846</v>
      </c>
      <c r="F24" s="128">
        <v>153015171</v>
      </c>
      <c r="G24" s="51">
        <f t="shared" si="0"/>
        <v>11063428.552620001</v>
      </c>
      <c r="H24" s="122" t="s">
        <v>361</v>
      </c>
      <c r="I24" s="52">
        <f t="shared" si="3"/>
        <v>1978018.6392000001</v>
      </c>
      <c r="J24" s="52">
        <f t="shared" si="1"/>
        <v>9250356.9320799988</v>
      </c>
      <c r="K24" s="53">
        <f t="shared" si="2"/>
        <v>11757685.739639999</v>
      </c>
    </row>
    <row r="25" spans="1:11" s="16" customFormat="1" ht="18.399999999999999" thickBot="1" x14ac:dyDescent="0.6">
      <c r="A25" s="40">
        <v>2024</v>
      </c>
      <c r="B25" s="133">
        <v>211551996</v>
      </c>
      <c r="C25" s="134" t="s">
        <v>361</v>
      </c>
      <c r="D25" s="134">
        <v>893825</v>
      </c>
      <c r="E25" s="134">
        <v>56703505</v>
      </c>
      <c r="F25" s="156">
        <v>153954666</v>
      </c>
      <c r="G25" s="54">
        <f t="shared" si="0"/>
        <v>11199562.66824</v>
      </c>
      <c r="H25" s="134" t="s">
        <v>361</v>
      </c>
      <c r="I25" s="55">
        <f t="shared" si="3"/>
        <v>1955152.8049999999</v>
      </c>
      <c r="J25" s="55">
        <f t="shared" si="1"/>
        <v>9199576.6512000002</v>
      </c>
      <c r="K25" s="56">
        <f t="shared" si="2"/>
        <v>11820639.255480001</v>
      </c>
    </row>
    <row r="26" spans="1:11" s="16" customFormat="1" ht="24.75" customHeight="1" thickBot="1" x14ac:dyDescent="0.6">
      <c r="A26" s="89" t="s">
        <v>373</v>
      </c>
      <c r="B26" s="97"/>
      <c r="C26" s="97"/>
      <c r="D26" s="97"/>
      <c r="E26" s="97"/>
      <c r="F26" s="98"/>
      <c r="G26" s="57"/>
      <c r="H26" s="57"/>
      <c r="I26" s="57"/>
      <c r="J26" s="57"/>
      <c r="K26" s="57"/>
    </row>
    <row r="27" spans="1:11" s="16" customFormat="1" ht="18" x14ac:dyDescent="0.45">
      <c r="A27" s="60">
        <v>2025</v>
      </c>
      <c r="B27" s="42">
        <f>_xlfn.FORECAST.LINEAR(A27,$B$11:B26,$A$11:A26)</f>
        <v>213976261.79047632</v>
      </c>
      <c r="C27" s="118" t="s">
        <v>361</v>
      </c>
      <c r="D27" s="42">
        <f>_xlfn.FORECAST.LINEAR($A27,$D$11:D26,$A$11:$A26)</f>
        <v>947838.93333333358</v>
      </c>
      <c r="E27" s="42">
        <f>_xlfn.FORECAST.LINEAR($A27,$E$11:E26,$A$11:$A26)</f>
        <v>59077072.704761744</v>
      </c>
      <c r="F27" s="42">
        <f>_xlfn.FORECAST.LINEAR($A27,$F$11:F26,$A$11:$A26)</f>
        <v>153951350.07619047</v>
      </c>
      <c r="G27" s="39"/>
      <c r="H27" s="39"/>
      <c r="I27" s="39"/>
      <c r="J27" s="39"/>
      <c r="K27" s="39"/>
    </row>
    <row r="28" spans="1:11" s="16" customFormat="1" ht="18" x14ac:dyDescent="0.45">
      <c r="A28" s="60">
        <v>2026</v>
      </c>
      <c r="B28" s="42">
        <f>_xlfn.FORECAST.LINEAR(A28,$B$11:B27,$A$11:A27)</f>
        <v>215045976.64761901</v>
      </c>
      <c r="C28" s="118" t="s">
        <v>361</v>
      </c>
      <c r="D28" s="42">
        <f>_xlfn.FORECAST.LINEAR($A28,$D$11:D27,$A$11:$A27)</f>
        <v>950495.70833333395</v>
      </c>
      <c r="E28" s="42">
        <f>_xlfn.FORECAST.LINEAR($A28,$E$11:E27,$A$11:$A27)</f>
        <v>59656188.976190567</v>
      </c>
      <c r="F28" s="42">
        <f>_xlfn.FORECAST.LINEAR($A28,$F$11:F27,$A$11:$A27)</f>
        <v>154439291.86904764</v>
      </c>
      <c r="G28" s="39"/>
      <c r="H28" s="39"/>
      <c r="I28" s="39"/>
      <c r="J28" s="39"/>
      <c r="K28" s="39"/>
    </row>
    <row r="29" spans="1:11" s="16" customFormat="1" ht="18" x14ac:dyDescent="0.45">
      <c r="A29" s="60">
        <v>2027</v>
      </c>
      <c r="B29" s="42">
        <f>_xlfn.FORECAST.LINEAR(A29,$B$11:B28,$A$11:A28)</f>
        <v>216115691.50476193</v>
      </c>
      <c r="C29" s="118" t="s">
        <v>361</v>
      </c>
      <c r="D29" s="42">
        <f>_xlfn.FORECAST.LINEAR($A29,$D$11:D28,$A$11:$A28)</f>
        <v>953152.48333333433</v>
      </c>
      <c r="E29" s="42">
        <f>_xlfn.FORECAST.LINEAR($A29,$E$11:E28,$A$11:$A28)</f>
        <v>60235305.247618914</v>
      </c>
      <c r="F29" s="42">
        <f>_xlfn.FORECAST.LINEAR($A29,$F$11:F28,$A$11:$A28)</f>
        <v>154927233.66190481</v>
      </c>
      <c r="G29" s="39"/>
      <c r="H29" s="39"/>
      <c r="I29" s="39"/>
      <c r="J29" s="39"/>
      <c r="K29" s="39"/>
    </row>
    <row r="30" spans="1:11" s="16" customFormat="1" ht="18" x14ac:dyDescent="0.45">
      <c r="A30" s="60">
        <v>2028</v>
      </c>
      <c r="B30" s="42">
        <f>_xlfn.FORECAST.LINEAR(A30,$B$11:B29,$A$11:A29)</f>
        <v>217185406.36190462</v>
      </c>
      <c r="C30" s="118" t="s">
        <v>361</v>
      </c>
      <c r="D30" s="42">
        <f>_xlfn.FORECAST.LINEAR($A30,$D$11:D29,$A$11:$A29)</f>
        <v>955809.25833333377</v>
      </c>
      <c r="E30" s="42">
        <f>_xlfn.FORECAST.LINEAR($A30,$E$11:E29,$A$11:$A29)</f>
        <v>60814421.519047499</v>
      </c>
      <c r="F30" s="42">
        <f>_xlfn.FORECAST.LINEAR($A30,$F$11:F29,$A$11:$A29)</f>
        <v>155415175.45476198</v>
      </c>
      <c r="G30" s="39"/>
      <c r="H30" s="39"/>
      <c r="I30" s="39"/>
      <c r="J30" s="39"/>
      <c r="K30" s="39"/>
    </row>
    <row r="31" spans="1:11" s="16" customFormat="1" ht="18" x14ac:dyDescent="0.45">
      <c r="A31" s="60">
        <v>2029</v>
      </c>
      <c r="B31" s="42">
        <f>_xlfn.FORECAST.LINEAR(A31,$B$11:B30,$A$11:A30)</f>
        <v>218255121.21904778</v>
      </c>
      <c r="C31" s="118" t="s">
        <v>361</v>
      </c>
      <c r="D31" s="42">
        <f>_xlfn.FORECAST.LINEAR($A31,$D$11:D30,$A$11:$A30)</f>
        <v>958466.03333333321</v>
      </c>
      <c r="E31" s="42">
        <f>_xlfn.FORECAST.LINEAR($A31,$E$11:E30,$A$11:$A30)</f>
        <v>61393537.790476084</v>
      </c>
      <c r="F31" s="42">
        <f>_xlfn.FORECAST.LINEAR($A31,$F$11:F30,$A$11:$A30)</f>
        <v>155903117.24761903</v>
      </c>
      <c r="G31" s="39"/>
      <c r="H31" s="39"/>
      <c r="I31" s="39"/>
      <c r="J31" s="39"/>
      <c r="K31" s="39"/>
    </row>
    <row r="32" spans="1:11" s="16" customFormat="1" ht="18" x14ac:dyDescent="0.45">
      <c r="A32" s="60">
        <v>2030</v>
      </c>
      <c r="B32" s="42">
        <f>_xlfn.FORECAST.LINEAR(A32,$B$11:B31,$A$11:A31)</f>
        <v>219324836.07619095</v>
      </c>
      <c r="C32" s="118" t="s">
        <v>361</v>
      </c>
      <c r="D32" s="42">
        <f>_xlfn.FORECAST.LINEAR($A32,$D$11:D31,$A$11:$A31)</f>
        <v>961122.80833333358</v>
      </c>
      <c r="E32" s="42">
        <f>_xlfn.FORECAST.LINEAR($A32,$E$11:E31,$A$11:$A31)</f>
        <v>61972654.061904669</v>
      </c>
      <c r="F32" s="42">
        <f>_xlfn.FORECAST.LINEAR($A32,$F$11:F31,$A$11:$A31)</f>
        <v>156391059.0404762</v>
      </c>
      <c r="G32" s="39"/>
      <c r="H32" s="39"/>
      <c r="I32" s="39"/>
      <c r="J32" s="39"/>
      <c r="K32" s="39"/>
    </row>
    <row r="33" spans="1:11" s="16" customFormat="1" ht="18" x14ac:dyDescent="0.45">
      <c r="A33" s="60">
        <v>2031</v>
      </c>
      <c r="B33" s="42">
        <f>_xlfn.FORECAST.LINEAR(A33,$B$11:B32,$A$11:A32)</f>
        <v>220394550.93333316</v>
      </c>
      <c r="C33" s="118" t="s">
        <v>361</v>
      </c>
      <c r="D33" s="42">
        <f>_xlfn.FORECAST.LINEAR($A33,$D$11:D32,$A$11:$A32)</f>
        <v>963779.58333333302</v>
      </c>
      <c r="E33" s="42">
        <f>_xlfn.FORECAST.LINEAR($A33,$E$11:E32,$A$11:$A32)</f>
        <v>62551770.333333254</v>
      </c>
      <c r="F33" s="42">
        <f>_xlfn.FORECAST.LINEAR($A33,$F$11:F32,$A$11:$A32)</f>
        <v>156879000.83333337</v>
      </c>
      <c r="G33" s="39"/>
      <c r="H33" s="39"/>
      <c r="I33" s="39"/>
      <c r="J33" s="39"/>
      <c r="K33" s="39"/>
    </row>
    <row r="34" spans="1:11" s="16" customFormat="1" ht="18" x14ac:dyDescent="0.45">
      <c r="A34" s="60">
        <v>2032</v>
      </c>
      <c r="B34" s="42">
        <f>_xlfn.FORECAST.LINEAR(A34,$B$11:B33,$A$11:A33)</f>
        <v>221464265.79047632</v>
      </c>
      <c r="C34" s="118" t="s">
        <v>361</v>
      </c>
      <c r="D34" s="42">
        <f>_xlfn.FORECAST.LINEAR($A34,$D$11:D33,$A$11:$A33)</f>
        <v>966436.3583333334</v>
      </c>
      <c r="E34" s="42">
        <f>_xlfn.FORECAST.LINEAR($A34,$E$11:E33,$A$11:$A33)</f>
        <v>63130886.604761839</v>
      </c>
      <c r="F34" s="42">
        <f>_xlfn.FORECAST.LINEAR($A34,$F$11:F33,$A$11:$A33)</f>
        <v>157366942.62619042</v>
      </c>
      <c r="G34" s="39"/>
      <c r="H34" s="39"/>
      <c r="I34" s="39"/>
      <c r="J34" s="39"/>
      <c r="K34" s="39"/>
    </row>
    <row r="35" spans="1:11" s="16" customFormat="1" ht="18" x14ac:dyDescent="0.45">
      <c r="A35" s="60">
        <v>2033</v>
      </c>
      <c r="B35" s="42">
        <f>_xlfn.FORECAST.LINEAR(A35,$B$11:B34,$A$11:A34)</f>
        <v>222533980.64761901</v>
      </c>
      <c r="C35" s="118" t="s">
        <v>361</v>
      </c>
      <c r="D35" s="42">
        <f>_xlfn.FORECAST.LINEAR($A35,$D$11:D34,$A$11:$A34)</f>
        <v>969093.1333333347</v>
      </c>
      <c r="E35" s="42">
        <f>_xlfn.FORECAST.LINEAR($A35,$E$11:E34,$A$11:$A34)</f>
        <v>63710002.876190424</v>
      </c>
      <c r="F35" s="42">
        <f>_xlfn.FORECAST.LINEAR($A35,$F$11:F34,$A$11:$A34)</f>
        <v>157854884.41904759</v>
      </c>
      <c r="G35" s="39"/>
      <c r="H35" s="39"/>
      <c r="I35" s="39"/>
      <c r="J35" s="39"/>
      <c r="K35" s="39"/>
    </row>
    <row r="36" spans="1:11" s="16" customFormat="1" ht="18" x14ac:dyDescent="0.45">
      <c r="A36" s="60">
        <v>2034</v>
      </c>
      <c r="B36" s="42">
        <f>_xlfn.FORECAST.LINEAR(A36,$B$11:B35,$A$11:A35)</f>
        <v>223603695.50476217</v>
      </c>
      <c r="C36" s="118" t="s">
        <v>361</v>
      </c>
      <c r="D36" s="42">
        <f>_xlfn.FORECAST.LINEAR($A36,$D$11:D35,$A$11:$A35)</f>
        <v>971749.90833333321</v>
      </c>
      <c r="E36" s="42">
        <f>_xlfn.FORECAST.LINEAR($A36,$E$11:E35,$A$11:$A35)</f>
        <v>64289119.147619009</v>
      </c>
      <c r="F36" s="42">
        <f>_xlfn.FORECAST.LINEAR($A36,$F$11:F35,$A$11:$A35)</f>
        <v>158342826.21190476</v>
      </c>
      <c r="G36" s="39"/>
      <c r="H36" s="39"/>
      <c r="I36" s="39"/>
      <c r="J36" s="39"/>
      <c r="K36" s="39"/>
    </row>
    <row r="37" spans="1:11" s="16" customFormat="1" ht="18" x14ac:dyDescent="0.45">
      <c r="A37" s="60">
        <v>2035</v>
      </c>
      <c r="B37" s="42">
        <f>_xlfn.FORECAST.LINEAR(A37,$B$11:B36,$A$11:A36)</f>
        <v>224673410.36190534</v>
      </c>
      <c r="C37" s="118" t="s">
        <v>361</v>
      </c>
      <c r="D37" s="42">
        <f>_xlfn.FORECAST.LINEAR($A37,$D$11:D36,$A$11:$A36)</f>
        <v>974406.68333333358</v>
      </c>
      <c r="E37" s="42">
        <f>_xlfn.FORECAST.LINEAR($A37,$E$11:E36,$A$11:$A36)</f>
        <v>64868235.419047594</v>
      </c>
      <c r="F37" s="42">
        <f>_xlfn.FORECAST.LINEAR($A37,$F$11:F36,$A$11:$A36)</f>
        <v>158830768.00476193</v>
      </c>
      <c r="G37" s="39"/>
      <c r="H37" s="39"/>
      <c r="I37" s="39"/>
      <c r="J37" s="39"/>
      <c r="K37" s="39"/>
    </row>
    <row r="38" spans="1:11" s="16" customFormat="1" ht="18" x14ac:dyDescent="0.45">
      <c r="A38" s="60">
        <v>2036</v>
      </c>
      <c r="B38" s="42">
        <f>_xlfn.FORECAST.LINEAR(A38,$B$11:B37,$A$11:A37)</f>
        <v>225743125.21904755</v>
      </c>
      <c r="C38" s="118" t="s">
        <v>361</v>
      </c>
      <c r="D38" s="42">
        <f>_xlfn.FORECAST.LINEAR($A38,$D$11:D37,$A$11:$A37)</f>
        <v>977063.45833333395</v>
      </c>
      <c r="E38" s="42">
        <f>_xlfn.FORECAST.LINEAR($A38,$E$11:E37,$A$11:$A37)</f>
        <v>65447351.690476179</v>
      </c>
      <c r="F38" s="42">
        <f>_xlfn.FORECAST.LINEAR($A38,$F$11:F37,$A$11:$A37)</f>
        <v>159318709.7976191</v>
      </c>
      <c r="G38" s="39"/>
      <c r="H38" s="39"/>
      <c r="I38" s="39"/>
      <c r="J38" s="39"/>
      <c r="K38" s="39"/>
    </row>
    <row r="39" spans="1:11" s="16" customFormat="1" ht="18" x14ac:dyDescent="0.45">
      <c r="A39" s="60">
        <v>2037</v>
      </c>
      <c r="B39" s="42">
        <f>_xlfn.FORECAST.LINEAR(A39,$B$11:B38,$A$11:A38)</f>
        <v>226812840.07619047</v>
      </c>
      <c r="C39" s="118" t="s">
        <v>361</v>
      </c>
      <c r="D39" s="42">
        <f>_xlfn.FORECAST.LINEAR($A39,$D$11:D38,$A$11:$A38)</f>
        <v>979720.23333333433</v>
      </c>
      <c r="E39" s="42">
        <f>_xlfn.FORECAST.LINEAR($A39,$E$11:E38,$A$11:$A38)</f>
        <v>66026467.961904764</v>
      </c>
      <c r="F39" s="42">
        <f>_xlfn.FORECAST.LINEAR($A39,$F$11:F38,$A$11:$A38)</f>
        <v>159806651.59047616</v>
      </c>
      <c r="G39" s="39"/>
      <c r="H39" s="39"/>
      <c r="I39" s="39"/>
      <c r="J39" s="39"/>
      <c r="K39" s="39"/>
    </row>
    <row r="40" spans="1:11" s="16" customFormat="1" ht="18" x14ac:dyDescent="0.45">
      <c r="A40" s="60">
        <v>2038</v>
      </c>
      <c r="B40" s="42">
        <f>_xlfn.FORECAST.LINEAR(A40,$B$11:B39,$A$11:A39)</f>
        <v>227882554.93333316</v>
      </c>
      <c r="C40" s="118" t="s">
        <v>361</v>
      </c>
      <c r="D40" s="42">
        <f>_xlfn.FORECAST.LINEAR($A40,$D$11:D39,$A$11:$A39)</f>
        <v>982377.00833333377</v>
      </c>
      <c r="E40" s="42">
        <f>_xlfn.FORECAST.LINEAR($A40,$E$11:E39,$A$11:$A39)</f>
        <v>66605584.233333349</v>
      </c>
      <c r="F40" s="42">
        <f>_xlfn.FORECAST.LINEAR($A40,$F$11:F39,$A$11:$A39)</f>
        <v>160294593.38333321</v>
      </c>
      <c r="G40" s="39"/>
      <c r="H40" s="39"/>
      <c r="I40" s="39"/>
      <c r="J40" s="39"/>
      <c r="K40" s="39"/>
    </row>
    <row r="41" spans="1:11" s="16" customFormat="1" ht="18" x14ac:dyDescent="0.45">
      <c r="A41" s="60">
        <v>2039</v>
      </c>
      <c r="B41" s="42">
        <f>_xlfn.FORECAST.LINEAR(A41,$B$11:B40,$A$11:A40)</f>
        <v>228952269.79047632</v>
      </c>
      <c r="C41" s="118" t="s">
        <v>361</v>
      </c>
      <c r="D41" s="42">
        <f>_xlfn.FORECAST.LINEAR($A41,$D$11:D40,$A$11:$A40)</f>
        <v>985033.78333333321</v>
      </c>
      <c r="E41" s="42">
        <f>_xlfn.FORECAST.LINEAR($A41,$E$11:E40,$A$11:$A40)</f>
        <v>67184700.504761934</v>
      </c>
      <c r="F41" s="42">
        <f>_xlfn.FORECAST.LINEAR($A41,$F$11:F40,$A$11:$A40)</f>
        <v>160782535.17619038</v>
      </c>
      <c r="G41" s="39"/>
      <c r="H41" s="39"/>
      <c r="I41" s="39"/>
      <c r="J41" s="39"/>
      <c r="K41" s="39"/>
    </row>
    <row r="42" spans="1:11" s="16" customFormat="1" ht="18" x14ac:dyDescent="0.45">
      <c r="A42" s="60">
        <v>2040</v>
      </c>
      <c r="B42" s="42">
        <f>_xlfn.FORECAST.LINEAR(A42,$B$11:B41,$A$11:A41)</f>
        <v>230021984.64761901</v>
      </c>
      <c r="C42" s="118" t="s">
        <v>361</v>
      </c>
      <c r="D42" s="42">
        <f>_xlfn.FORECAST.LINEAR($A42,$D$11:D41,$A$11:$A41)</f>
        <v>987690.55833333358</v>
      </c>
      <c r="E42" s="42">
        <f>_xlfn.FORECAST.LINEAR($A42,$E$11:E41,$A$11:$A41)</f>
        <v>67763816.776190758</v>
      </c>
      <c r="F42" s="42">
        <f>_xlfn.FORECAST.LINEAR($A42,$F$11:F41,$A$11:$A41)</f>
        <v>161270476.96904755</v>
      </c>
      <c r="G42" s="39"/>
      <c r="H42" s="39"/>
      <c r="I42" s="39"/>
      <c r="J42" s="39"/>
      <c r="K42" s="39"/>
    </row>
    <row r="43" spans="1:11" s="16" customFormat="1" ht="18" x14ac:dyDescent="0.45">
      <c r="A43" s="60">
        <v>2041</v>
      </c>
      <c r="B43" s="42">
        <f>_xlfn.FORECAST.LINEAR(A43,$B$11:B42,$A$11:A42)</f>
        <v>231091699.50476217</v>
      </c>
      <c r="C43" s="118" t="s">
        <v>361</v>
      </c>
      <c r="D43" s="42">
        <f>_xlfn.FORECAST.LINEAR($A43,$D$11:D42,$A$11:$A42)</f>
        <v>990347.33333333395</v>
      </c>
      <c r="E43" s="42">
        <f>_xlfn.FORECAST.LINEAR($A43,$E$11:E42,$A$11:$A42)</f>
        <v>68342933.047619104</v>
      </c>
      <c r="F43" s="42">
        <f>_xlfn.FORECAST.LINEAR($A43,$F$11:F42,$A$11:$A42)</f>
        <v>161758418.76190472</v>
      </c>
      <c r="G43" s="39"/>
      <c r="H43" s="39"/>
      <c r="I43" s="39"/>
      <c r="J43" s="39"/>
      <c r="K43" s="39"/>
    </row>
    <row r="44" spans="1:11" s="16" customFormat="1" ht="18" x14ac:dyDescent="0.45">
      <c r="A44" s="60">
        <v>2042</v>
      </c>
      <c r="B44" s="42">
        <f>_xlfn.FORECAST.LINEAR(A44,$B$11:B43,$A$11:A43)</f>
        <v>232161414.36190486</v>
      </c>
      <c r="C44" s="118" t="s">
        <v>361</v>
      </c>
      <c r="D44" s="42">
        <f>_xlfn.FORECAST.LINEAR($A44,$D$11:D43,$A$11:$A43)</f>
        <v>993004.1083333334</v>
      </c>
      <c r="E44" s="42">
        <f>_xlfn.FORECAST.LINEAR($A44,$E$11:E43,$A$11:$A43)</f>
        <v>68922049.319047689</v>
      </c>
      <c r="F44" s="42">
        <f>_xlfn.FORECAST.LINEAR($A44,$F$11:F43,$A$11:$A43)</f>
        <v>162246360.55476189</v>
      </c>
      <c r="G44" s="39"/>
      <c r="H44" s="39"/>
      <c r="I44" s="39"/>
      <c r="J44" s="39"/>
      <c r="K44" s="39"/>
    </row>
    <row r="45" spans="1:11" s="16" customFormat="1" ht="18" x14ac:dyDescent="0.45">
      <c r="A45" s="60">
        <v>2043</v>
      </c>
      <c r="B45" s="42">
        <f>_xlfn.FORECAST.LINEAR(A45,$B$11:B44,$A$11:A44)</f>
        <v>233231129.21904802</v>
      </c>
      <c r="C45" s="118" t="s">
        <v>361</v>
      </c>
      <c r="D45" s="42">
        <f>_xlfn.FORECAST.LINEAR($A45,$D$11:D44,$A$11:$A44)</f>
        <v>995660.88333333377</v>
      </c>
      <c r="E45" s="42">
        <f>_xlfn.FORECAST.LINEAR($A45,$E$11:E44,$A$11:$A44)</f>
        <v>69501165.590476274</v>
      </c>
      <c r="F45" s="42">
        <f>_xlfn.FORECAST.LINEAR($A45,$F$11:F44,$A$11:$A44)</f>
        <v>162734302.34761906</v>
      </c>
      <c r="G45" s="39"/>
      <c r="H45" s="39"/>
      <c r="I45" s="39"/>
      <c r="J45" s="39"/>
      <c r="K45" s="39"/>
    </row>
    <row r="46" spans="1:11" s="16" customFormat="1" ht="18" x14ac:dyDescent="0.45">
      <c r="A46" s="60">
        <v>2044</v>
      </c>
      <c r="B46" s="42">
        <f>_xlfn.FORECAST.LINEAR(A46,$B$11:B45,$A$11:A45)</f>
        <v>234300844.07619119</v>
      </c>
      <c r="C46" s="118" t="s">
        <v>361</v>
      </c>
      <c r="D46" s="42">
        <f>_xlfn.FORECAST.LINEAR($A46,$D$11:D45,$A$11:$A45)</f>
        <v>998317.65833333414</v>
      </c>
      <c r="E46" s="42">
        <f>_xlfn.FORECAST.LINEAR($A46,$E$11:E45,$A$11:$A45)</f>
        <v>70080281.86190486</v>
      </c>
      <c r="F46" s="42">
        <f>_xlfn.FORECAST.LINEAR($A46,$F$11:F45,$A$11:$A45)</f>
        <v>163222244.14047623</v>
      </c>
      <c r="G46" s="39"/>
      <c r="H46" s="39"/>
      <c r="I46" s="39"/>
      <c r="J46" s="39"/>
      <c r="K46" s="39"/>
    </row>
    <row r="47" spans="1:11" s="16" customFormat="1" ht="18" x14ac:dyDescent="0.45">
      <c r="A47" s="60">
        <v>2045</v>
      </c>
      <c r="B47" s="42">
        <f>_xlfn.FORECAST.LINEAR(A47,$B$11:B46,$A$11:A46)</f>
        <v>235370558.9333334</v>
      </c>
      <c r="C47" s="118" t="s">
        <v>361</v>
      </c>
      <c r="D47" s="42">
        <f>_xlfn.FORECAST.LINEAR($A47,$D$11:D46,$A$11:$A46)</f>
        <v>1000974.4333333336</v>
      </c>
      <c r="E47" s="42">
        <f>_xlfn.FORECAST.LINEAR($A47,$E$11:E46,$A$11:$A46)</f>
        <v>70659398.133333445</v>
      </c>
      <c r="F47" s="42">
        <f>_xlfn.FORECAST.LINEAR($A47,$F$11:F46,$A$11:$A46)</f>
        <v>163710185.9333334</v>
      </c>
      <c r="G47" s="39"/>
      <c r="H47" s="39"/>
      <c r="I47" s="39"/>
      <c r="J47" s="39"/>
      <c r="K47" s="39"/>
    </row>
    <row r="48" spans="1:11" s="16" customFormat="1" ht="18" x14ac:dyDescent="0.45">
      <c r="A48" s="60">
        <v>2046</v>
      </c>
      <c r="B48" s="42">
        <f>_xlfn.FORECAST.LINEAR(A48,$B$11:B47,$A$11:A47)</f>
        <v>236440273.79047632</v>
      </c>
      <c r="C48" s="118" t="s">
        <v>361</v>
      </c>
      <c r="D48" s="42">
        <f>_xlfn.FORECAST.LINEAR($A48,$D$11:D47,$A$11:$A47)</f>
        <v>1003631.208333334</v>
      </c>
      <c r="E48" s="42">
        <f>_xlfn.FORECAST.LINEAR($A48,$E$11:E47,$A$11:$A47)</f>
        <v>71238514.40476203</v>
      </c>
      <c r="F48" s="42">
        <f>_xlfn.FORECAST.LINEAR($A48,$F$11:F47,$A$11:$A47)</f>
        <v>164198127.72619033</v>
      </c>
      <c r="G48" s="39"/>
      <c r="H48" s="39"/>
      <c r="I48" s="39"/>
      <c r="J48" s="39"/>
      <c r="K48" s="39"/>
    </row>
    <row r="49" spans="1:11" s="16" customFormat="1" ht="18" x14ac:dyDescent="0.45">
      <c r="A49" s="60">
        <v>2047</v>
      </c>
      <c r="B49" s="42">
        <f>_xlfn.FORECAST.LINEAR(A49,$B$11:B48,$A$11:A48)</f>
        <v>237509988.64761901</v>
      </c>
      <c r="C49" s="118" t="s">
        <v>361</v>
      </c>
      <c r="D49" s="42">
        <f>_xlfn.FORECAST.LINEAR($A49,$D$11:D48,$A$11:$A48)</f>
        <v>1006287.9833333334</v>
      </c>
      <c r="E49" s="42">
        <f>_xlfn.FORECAST.LINEAR($A49,$E$11:E48,$A$11:$A48)</f>
        <v>71817630.676190615</v>
      </c>
      <c r="F49" s="42">
        <f>_xlfn.FORECAST.LINEAR($A49,$F$11:F48,$A$11:$A48)</f>
        <v>164686069.5190475</v>
      </c>
      <c r="G49" s="39"/>
      <c r="H49" s="39"/>
      <c r="I49" s="39"/>
      <c r="J49" s="39"/>
      <c r="K49" s="39"/>
    </row>
    <row r="50" spans="1:11" s="16" customFormat="1" ht="18" x14ac:dyDescent="0.45">
      <c r="A50" s="60">
        <v>2048</v>
      </c>
      <c r="B50" s="42">
        <f>_xlfn.FORECAST.LINEAR(A50,$B$11:B49,$A$11:A49)</f>
        <v>238579703.50476217</v>
      </c>
      <c r="C50" s="118" t="s">
        <v>361</v>
      </c>
      <c r="D50" s="42">
        <f>_xlfn.FORECAST.LINEAR($A50,$D$11:D49,$A$11:$A49)</f>
        <v>1008944.7583333328</v>
      </c>
      <c r="E50" s="42">
        <f>_xlfn.FORECAST.LINEAR($A50,$E$11:E49,$A$11:$A49)</f>
        <v>72396746.9476192</v>
      </c>
      <c r="F50" s="42">
        <f>_xlfn.FORECAST.LINEAR($A50,$F$11:F49,$A$11:$A49)</f>
        <v>165174011.31190467</v>
      </c>
      <c r="G50" s="39"/>
      <c r="H50" s="39"/>
      <c r="I50" s="39"/>
      <c r="J50" s="39"/>
      <c r="K50" s="39"/>
    </row>
    <row r="51" spans="1:11" s="16" customFormat="1" ht="18" x14ac:dyDescent="0.45">
      <c r="A51" s="60">
        <v>2049</v>
      </c>
      <c r="B51" s="42">
        <f>_xlfn.FORECAST.LINEAR(A51,$B$11:B50,$A$11:A50)</f>
        <v>239649418.36190534</v>
      </c>
      <c r="C51" s="118" t="s">
        <v>361</v>
      </c>
      <c r="D51" s="42">
        <f>_xlfn.FORECAST.LINEAR($A51,$D$11:D50,$A$11:$A50)</f>
        <v>1011601.5333333341</v>
      </c>
      <c r="E51" s="42">
        <f>_xlfn.FORECAST.LINEAR($A51,$E$11:E50,$A$11:$A50)</f>
        <v>72975863.219047785</v>
      </c>
      <c r="F51" s="42">
        <f>_xlfn.FORECAST.LINEAR($A51,$F$11:F50,$A$11:$A50)</f>
        <v>165661953.10476184</v>
      </c>
      <c r="G51" s="39"/>
      <c r="H51" s="39"/>
      <c r="I51" s="39"/>
      <c r="J51" s="39"/>
      <c r="K51" s="39"/>
    </row>
    <row r="52" spans="1:11" s="16" customFormat="1" ht="18" x14ac:dyDescent="0.45">
      <c r="A52" s="60">
        <v>2050</v>
      </c>
      <c r="B52" s="42">
        <f>_xlfn.FORECAST.LINEAR(A52,$B$11:B51,$A$11:A51)</f>
        <v>240719133.21904802</v>
      </c>
      <c r="C52" s="118" t="s">
        <v>361</v>
      </c>
      <c r="D52" s="42">
        <f>_xlfn.FORECAST.LINEAR($A52,$D$11:D51,$A$11:$A51)</f>
        <v>1014258.3083333336</v>
      </c>
      <c r="E52" s="42">
        <f>_xlfn.FORECAST.LINEAR($A52,$E$11:E51,$A$11:$A51)</f>
        <v>73554979.49047637</v>
      </c>
      <c r="F52" s="42">
        <f>_xlfn.FORECAST.LINEAR($A52,$F$11:F51,$A$11:$A51)</f>
        <v>166149894.89761901</v>
      </c>
      <c r="G52" s="39"/>
      <c r="H52" s="39"/>
      <c r="I52" s="39"/>
      <c r="J52" s="39"/>
      <c r="K52" s="39"/>
    </row>
    <row r="53" spans="1:11" s="16" customFormat="1" ht="18" x14ac:dyDescent="0.45">
      <c r="A53" s="60">
        <v>2051</v>
      </c>
      <c r="B53" s="42">
        <f>_xlfn.FORECAST.LINEAR(A53,$B$11:B52,$A$11:A52)</f>
        <v>241788848.07619119</v>
      </c>
      <c r="C53" s="118" t="s">
        <v>361</v>
      </c>
      <c r="D53" s="42">
        <f>_xlfn.FORECAST.LINEAR($A53,$D$11:D52,$A$11:$A52)</f>
        <v>1016915.083333334</v>
      </c>
      <c r="E53" s="42">
        <f>_xlfn.FORECAST.LINEAR($A53,$E$11:E52,$A$11:$A52)</f>
        <v>74134095.761904955</v>
      </c>
      <c r="F53" s="42">
        <f>_xlfn.FORECAST.LINEAR($A53,$F$11:F52,$A$11:$A52)</f>
        <v>166637836.69047618</v>
      </c>
      <c r="G53" s="39"/>
      <c r="H53" s="39"/>
      <c r="I53" s="39"/>
      <c r="J53" s="39"/>
      <c r="K53" s="39"/>
    </row>
    <row r="54" spans="1:11" s="16" customFormat="1" ht="18" x14ac:dyDescent="0.45">
      <c r="A54" s="60">
        <v>2052</v>
      </c>
      <c r="B54" s="42">
        <f>_xlfn.FORECAST.LINEAR(A54,$B$11:B53,$A$11:A53)</f>
        <v>242858562.93333387</v>
      </c>
      <c r="C54" s="118" t="s">
        <v>361</v>
      </c>
      <c r="D54" s="42">
        <f>_xlfn.FORECAST.LINEAR($A54,$D$11:D53,$A$11:$A53)</f>
        <v>1019571.8583333334</v>
      </c>
      <c r="E54" s="42">
        <f>_xlfn.FORECAST.LINEAR($A54,$E$11:E53,$A$11:$A53)</f>
        <v>74713212.033333302</v>
      </c>
      <c r="F54" s="42">
        <f>_xlfn.FORECAST.LINEAR($A54,$F$11:F53,$A$11:$A53)</f>
        <v>167125778.48333335</v>
      </c>
      <c r="G54" s="39"/>
      <c r="H54" s="39"/>
      <c r="I54" s="39"/>
      <c r="J54" s="39"/>
      <c r="K54" s="39"/>
    </row>
    <row r="55" spans="1:11" s="16" customFormat="1" ht="18" x14ac:dyDescent="0.45">
      <c r="A55" s="60">
        <v>2053</v>
      </c>
      <c r="B55" s="42">
        <f>_xlfn.FORECAST.LINEAR(A55,$B$11:B54,$A$11:A54)</f>
        <v>243928277.79047656</v>
      </c>
      <c r="C55" s="118" t="s">
        <v>361</v>
      </c>
      <c r="D55" s="42">
        <f>_xlfn.FORECAST.LINEAR($A55,$D$11:D54,$A$11:$A54)</f>
        <v>1022228.6333333328</v>
      </c>
      <c r="E55" s="42">
        <f>_xlfn.FORECAST.LINEAR($A55,$E$11:E54,$A$11:$A54)</f>
        <v>75292328.304761887</v>
      </c>
      <c r="F55" s="42">
        <f>_xlfn.FORECAST.LINEAR($A55,$F$11:F54,$A$11:$A54)</f>
        <v>167613720.27619052</v>
      </c>
      <c r="G55" s="39"/>
      <c r="H55" s="39"/>
      <c r="I55" s="39"/>
      <c r="J55" s="39"/>
      <c r="K55" s="39"/>
    </row>
    <row r="56" spans="1:11" s="16" customFormat="1" ht="18" x14ac:dyDescent="0.45">
      <c r="A56" s="60">
        <v>2054</v>
      </c>
      <c r="B56" s="42">
        <f>_xlfn.FORECAST.LINEAR(A56,$B$11:B54,$A$11:A54)</f>
        <v>244997992.64761949</v>
      </c>
      <c r="C56" s="118" t="s">
        <v>361</v>
      </c>
      <c r="D56" s="42">
        <f>_xlfn.FORECAST.LINEAR($A56,$D$11:D54,$A$11:$A54)</f>
        <v>1024885.4083333332</v>
      </c>
      <c r="E56" s="42">
        <f>_xlfn.FORECAST.LINEAR($A56,$E$11:E54,$A$11:$A54)</f>
        <v>75871444.576190472</v>
      </c>
      <c r="F56" s="42">
        <f>_xlfn.FORECAST.LINEAR($A56,$F$11:F54,$A$11:$A54)</f>
        <v>168101662.06904769</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20" t="s">
        <v>355</v>
      </c>
      <c r="C63" s="20" t="s">
        <v>378</v>
      </c>
      <c r="D63" s="20" t="s">
        <v>379</v>
      </c>
      <c r="E63" s="20" t="s">
        <v>380</v>
      </c>
      <c r="F63" s="287" t="s">
        <v>359</v>
      </c>
      <c r="G63" s="173" t="s">
        <v>355</v>
      </c>
      <c r="H63" s="174" t="s">
        <v>378</v>
      </c>
      <c r="I63" s="174" t="s">
        <v>379</v>
      </c>
      <c r="J63" s="174" t="s">
        <v>380</v>
      </c>
      <c r="K63" s="175" t="s">
        <v>359</v>
      </c>
    </row>
    <row r="64" spans="1:11" s="16" customFormat="1" ht="18.399999999999999" thickTop="1" x14ac:dyDescent="0.45">
      <c r="A64" s="23">
        <f t="shared" ref="A64:A83" si="4">A6</f>
        <v>2005</v>
      </c>
      <c r="B64" s="123">
        <v>5.4450000000000003</v>
      </c>
      <c r="C64" s="118" t="s">
        <v>361</v>
      </c>
      <c r="D64" s="114" t="s">
        <v>392</v>
      </c>
      <c r="E64" s="115">
        <v>18.164999999999999</v>
      </c>
      <c r="F64" s="306">
        <v>6.8049999999999997</v>
      </c>
      <c r="G64" s="290"/>
      <c r="H64" s="286"/>
      <c r="I64" s="286"/>
      <c r="J64" s="286"/>
      <c r="K64" s="291"/>
    </row>
    <row r="65" spans="1:11" s="16" customFormat="1" ht="18" x14ac:dyDescent="0.45">
      <c r="A65" s="23">
        <f t="shared" si="4"/>
        <v>2006</v>
      </c>
      <c r="B65" s="124">
        <v>3.2909999999999999</v>
      </c>
      <c r="C65" s="118" t="s">
        <v>361</v>
      </c>
      <c r="D65" s="70" t="s">
        <v>392</v>
      </c>
      <c r="E65" s="71">
        <v>10.564</v>
      </c>
      <c r="F65" s="295">
        <v>4.7759999999999998</v>
      </c>
      <c r="G65" s="290">
        <f>IF(ABS(B7 - B6) &gt; SQRT(G6^2 + G7^2), 1, 0)</f>
        <v>0</v>
      </c>
      <c r="H65" s="286" t="e">
        <f>IF(ABS(C7 - C6) &gt; SQRT(H6^2 + H7^2), 1, 0)</f>
        <v>#VALUE!</v>
      </c>
      <c r="I65" s="286" t="e">
        <f>IF(ABS(D7 - D6) &gt; SQRT(I6^2 + I7^2), 1, 0)</f>
        <v>#VALUE!</v>
      </c>
      <c r="J65" s="286">
        <f>IF(ABS(E7 - E6) &gt; SQRT(J6^2 + J7^2), 1, 0)</f>
        <v>0</v>
      </c>
      <c r="K65" s="291">
        <f>IF(ABS(F7 - F6) &gt; SQRT(K6^2 + K7^2), 1, 0)</f>
        <v>0</v>
      </c>
    </row>
    <row r="66" spans="1:11" s="16" customFormat="1" ht="18" x14ac:dyDescent="0.45">
      <c r="A66" s="23">
        <f t="shared" si="4"/>
        <v>2007</v>
      </c>
      <c r="B66" s="124">
        <v>2.887</v>
      </c>
      <c r="C66" s="118" t="s">
        <v>361</v>
      </c>
      <c r="D66" s="70">
        <v>99.953999999999994</v>
      </c>
      <c r="E66" s="71">
        <v>9.4550000000000001</v>
      </c>
      <c r="F66" s="295">
        <v>3.9420000000000002</v>
      </c>
      <c r="G66" s="290">
        <f t="shared" ref="G66:G83" si="5">IF(ABS(B8 - B7) &gt; SQRT(G7^2 + G8^2), 1, 0)</f>
        <v>0</v>
      </c>
      <c r="H66" s="286" t="e">
        <f t="shared" ref="H66:H83" si="6">IF(ABS(C8 - C7) &gt; SQRT(H7^2 + H8^2), 1, 0)</f>
        <v>#VALUE!</v>
      </c>
      <c r="I66" s="286" t="e">
        <f t="shared" ref="I66:I83" si="7">IF(ABS(D8 - D7) &gt; SQRT(I7^2 + I8^2), 1, 0)</f>
        <v>#VALUE!</v>
      </c>
      <c r="J66" s="286">
        <f t="shared" ref="J66:J83" si="8">IF(ABS(E8 - E7) &gt; SQRT(J7^2 + J8^2), 1, 0)</f>
        <v>0</v>
      </c>
      <c r="K66" s="291">
        <f t="shared" ref="K66:K83" si="9">IF(ABS(F8 - F7) &gt; SQRT(K7^2 + K8^2), 1, 0)</f>
        <v>0</v>
      </c>
    </row>
    <row r="67" spans="1:11" s="16" customFormat="1" ht="18" x14ac:dyDescent="0.45">
      <c r="A67" s="23">
        <f t="shared" si="4"/>
        <v>2008</v>
      </c>
      <c r="B67" s="124">
        <v>2.8260000000000001</v>
      </c>
      <c r="C67" s="118" t="s">
        <v>361</v>
      </c>
      <c r="D67" s="70">
        <v>98.777000000000001</v>
      </c>
      <c r="E67" s="71">
        <v>8.7759999999999998</v>
      </c>
      <c r="F67" s="295">
        <v>4.0330000000000004</v>
      </c>
      <c r="G67" s="290">
        <f t="shared" si="5"/>
        <v>0</v>
      </c>
      <c r="H67" s="286" t="e">
        <f t="shared" si="6"/>
        <v>#VALUE!</v>
      </c>
      <c r="I67" s="286">
        <f t="shared" si="7"/>
        <v>0</v>
      </c>
      <c r="J67" s="286">
        <f t="shared" si="8"/>
        <v>0</v>
      </c>
      <c r="K67" s="291">
        <f t="shared" si="9"/>
        <v>0</v>
      </c>
    </row>
    <row r="68" spans="1:11" s="16" customFormat="1" ht="18" x14ac:dyDescent="0.45">
      <c r="A68" s="23">
        <f t="shared" si="4"/>
        <v>2009</v>
      </c>
      <c r="B68" s="124">
        <v>2.9780000000000002</v>
      </c>
      <c r="C68" s="118" t="s">
        <v>361</v>
      </c>
      <c r="D68" s="70">
        <v>100.03700000000001</v>
      </c>
      <c r="E68" s="71">
        <v>9.3369999999999997</v>
      </c>
      <c r="F68" s="295">
        <v>4.173</v>
      </c>
      <c r="G68" s="290">
        <f t="shared" si="5"/>
        <v>0</v>
      </c>
      <c r="H68" s="286" t="e">
        <f t="shared" si="6"/>
        <v>#VALUE!</v>
      </c>
      <c r="I68" s="286">
        <f t="shared" si="7"/>
        <v>0</v>
      </c>
      <c r="J68" s="286">
        <f t="shared" si="8"/>
        <v>0</v>
      </c>
      <c r="K68" s="291">
        <f t="shared" si="9"/>
        <v>0</v>
      </c>
    </row>
    <row r="69" spans="1:11" s="16" customFormat="1" ht="18" x14ac:dyDescent="0.45">
      <c r="A69" s="23">
        <f t="shared" si="4"/>
        <v>2010</v>
      </c>
      <c r="B69" s="124">
        <v>2.9649999999999999</v>
      </c>
      <c r="C69" s="118" t="s">
        <v>361</v>
      </c>
      <c r="D69" s="70">
        <v>100.499</v>
      </c>
      <c r="E69" s="71">
        <v>9.5</v>
      </c>
      <c r="F69" s="295">
        <v>4.1109999999999998</v>
      </c>
      <c r="G69" s="290">
        <f t="shared" si="5"/>
        <v>0</v>
      </c>
      <c r="H69" s="286" t="e">
        <f t="shared" si="6"/>
        <v>#VALUE!</v>
      </c>
      <c r="I69" s="286">
        <f t="shared" si="7"/>
        <v>0</v>
      </c>
      <c r="J69" s="286">
        <f t="shared" si="8"/>
        <v>0</v>
      </c>
      <c r="K69" s="291">
        <f t="shared" si="9"/>
        <v>0</v>
      </c>
    </row>
    <row r="70" spans="1:11" s="16" customFormat="1" ht="18" x14ac:dyDescent="0.45">
      <c r="A70" s="23">
        <f t="shared" si="4"/>
        <v>2011</v>
      </c>
      <c r="B70" s="124">
        <v>2.89</v>
      </c>
      <c r="C70" s="118" t="s">
        <v>361</v>
      </c>
      <c r="D70" s="70">
        <v>100.124</v>
      </c>
      <c r="E70" s="71">
        <v>9.3780000000000001</v>
      </c>
      <c r="F70" s="295">
        <v>4.0620000000000003</v>
      </c>
      <c r="G70" s="290">
        <f t="shared" si="5"/>
        <v>0</v>
      </c>
      <c r="H70" s="286" t="e">
        <f t="shared" si="6"/>
        <v>#VALUE!</v>
      </c>
      <c r="I70" s="286">
        <f t="shared" si="7"/>
        <v>0</v>
      </c>
      <c r="J70" s="286">
        <f t="shared" si="8"/>
        <v>0</v>
      </c>
      <c r="K70" s="291">
        <f t="shared" si="9"/>
        <v>0</v>
      </c>
    </row>
    <row r="71" spans="1:11" s="16" customFormat="1" ht="18" x14ac:dyDescent="0.45">
      <c r="A71" s="23">
        <f t="shared" si="4"/>
        <v>2012</v>
      </c>
      <c r="B71" s="124">
        <v>2.8039999999999998</v>
      </c>
      <c r="C71" s="118" t="s">
        <v>361</v>
      </c>
      <c r="D71" s="70">
        <v>100.188</v>
      </c>
      <c r="E71" s="71">
        <v>9.0540000000000003</v>
      </c>
      <c r="F71" s="295">
        <v>3.9169999999999998</v>
      </c>
      <c r="G71" s="290">
        <f t="shared" si="5"/>
        <v>0</v>
      </c>
      <c r="H71" s="286" t="e">
        <f t="shared" si="6"/>
        <v>#VALUE!</v>
      </c>
      <c r="I71" s="286">
        <f t="shared" si="7"/>
        <v>0</v>
      </c>
      <c r="J71" s="286">
        <f t="shared" si="8"/>
        <v>0</v>
      </c>
      <c r="K71" s="291">
        <f t="shared" si="9"/>
        <v>0</v>
      </c>
    </row>
    <row r="72" spans="1:11" s="16" customFormat="1" ht="18" x14ac:dyDescent="0.45">
      <c r="A72" s="23">
        <f t="shared" si="4"/>
        <v>2013</v>
      </c>
      <c r="B72" s="124">
        <v>2.4430000000000001</v>
      </c>
      <c r="C72" s="118" t="s">
        <v>361</v>
      </c>
      <c r="D72" s="70">
        <v>99.17</v>
      </c>
      <c r="E72" s="71">
        <v>8.8249999999999993</v>
      </c>
      <c r="F72" s="295">
        <v>3.6949999999999998</v>
      </c>
      <c r="G72" s="290">
        <f t="shared" si="5"/>
        <v>0</v>
      </c>
      <c r="H72" s="286" t="e">
        <f t="shared" si="6"/>
        <v>#VALUE!</v>
      </c>
      <c r="I72" s="286">
        <f t="shared" si="7"/>
        <v>0</v>
      </c>
      <c r="J72" s="286">
        <f t="shared" si="8"/>
        <v>0</v>
      </c>
      <c r="K72" s="291">
        <f t="shared" si="9"/>
        <v>0</v>
      </c>
    </row>
    <row r="73" spans="1:11" s="16" customFormat="1" ht="18" x14ac:dyDescent="0.45">
      <c r="A73" s="23">
        <f t="shared" si="4"/>
        <v>2014</v>
      </c>
      <c r="B73" s="124">
        <v>2.3650000000000002</v>
      </c>
      <c r="C73" s="118" t="s">
        <v>361</v>
      </c>
      <c r="D73" s="70">
        <v>101.532</v>
      </c>
      <c r="E73" s="71">
        <v>8.5190000000000001</v>
      </c>
      <c r="F73" s="295">
        <v>3.6880000000000002</v>
      </c>
      <c r="G73" s="290">
        <f t="shared" si="5"/>
        <v>0</v>
      </c>
      <c r="H73" s="286" t="e">
        <f t="shared" si="6"/>
        <v>#VALUE!</v>
      </c>
      <c r="I73" s="286">
        <f t="shared" si="7"/>
        <v>0</v>
      </c>
      <c r="J73" s="286">
        <f t="shared" si="8"/>
        <v>0</v>
      </c>
      <c r="K73" s="291">
        <f t="shared" si="9"/>
        <v>0</v>
      </c>
    </row>
    <row r="74" spans="1:11" s="16" customFormat="1" ht="18" x14ac:dyDescent="0.45">
      <c r="A74" s="23">
        <f t="shared" si="4"/>
        <v>2015</v>
      </c>
      <c r="B74" s="124">
        <v>2.4580000000000002</v>
      </c>
      <c r="C74" s="118" t="s">
        <v>361</v>
      </c>
      <c r="D74" s="70">
        <v>100.152</v>
      </c>
      <c r="E74" s="71">
        <v>8.5510000000000002</v>
      </c>
      <c r="F74" s="295">
        <v>3.6859999999999999</v>
      </c>
      <c r="G74" s="290">
        <f t="shared" si="5"/>
        <v>0</v>
      </c>
      <c r="H74" s="286" t="e">
        <f t="shared" si="6"/>
        <v>#VALUE!</v>
      </c>
      <c r="I74" s="286">
        <f t="shared" si="7"/>
        <v>0</v>
      </c>
      <c r="J74" s="286">
        <f t="shared" si="8"/>
        <v>0</v>
      </c>
      <c r="K74" s="291">
        <f t="shared" si="9"/>
        <v>0</v>
      </c>
    </row>
    <row r="75" spans="1:11" s="16" customFormat="1" ht="18" x14ac:dyDescent="0.45">
      <c r="A75" s="23">
        <f t="shared" si="4"/>
        <v>2016</v>
      </c>
      <c r="B75" s="124">
        <v>2.4860000000000002</v>
      </c>
      <c r="C75" s="118" t="s">
        <v>361</v>
      </c>
      <c r="D75" s="70">
        <v>99.864000000000004</v>
      </c>
      <c r="E75" s="71">
        <v>8.56</v>
      </c>
      <c r="F75" s="295">
        <v>3.75</v>
      </c>
      <c r="G75" s="290">
        <f t="shared" si="5"/>
        <v>0</v>
      </c>
      <c r="H75" s="286" t="e">
        <f t="shared" si="6"/>
        <v>#VALUE!</v>
      </c>
      <c r="I75" s="286">
        <f t="shared" si="7"/>
        <v>0</v>
      </c>
      <c r="J75" s="286">
        <f t="shared" si="8"/>
        <v>0</v>
      </c>
      <c r="K75" s="291">
        <f t="shared" si="9"/>
        <v>0</v>
      </c>
    </row>
    <row r="76" spans="1:11" s="16" customFormat="1" ht="18" x14ac:dyDescent="0.45">
      <c r="A76" s="23">
        <f t="shared" si="4"/>
        <v>2017</v>
      </c>
      <c r="B76" s="124">
        <v>2.4729999999999999</v>
      </c>
      <c r="C76" s="118" t="s">
        <v>361</v>
      </c>
      <c r="D76" s="70">
        <v>100.39100000000001</v>
      </c>
      <c r="E76" s="71">
        <v>8.5470000000000006</v>
      </c>
      <c r="F76" s="295">
        <v>3.7469999999999999</v>
      </c>
      <c r="G76" s="290">
        <f t="shared" si="5"/>
        <v>0</v>
      </c>
      <c r="H76" s="286" t="e">
        <f t="shared" si="6"/>
        <v>#VALUE!</v>
      </c>
      <c r="I76" s="286">
        <f t="shared" si="7"/>
        <v>0</v>
      </c>
      <c r="J76" s="286">
        <f t="shared" si="8"/>
        <v>0</v>
      </c>
      <c r="K76" s="291">
        <f t="shared" si="9"/>
        <v>0</v>
      </c>
    </row>
    <row r="77" spans="1:11" s="16" customFormat="1" ht="18" x14ac:dyDescent="0.45">
      <c r="A77" s="23">
        <f t="shared" si="4"/>
        <v>2018</v>
      </c>
      <c r="B77" s="124">
        <v>2.484</v>
      </c>
      <c r="C77" s="118" t="s">
        <v>361</v>
      </c>
      <c r="D77" s="70">
        <v>100.69199999999999</v>
      </c>
      <c r="E77" s="71">
        <v>8.5519999999999996</v>
      </c>
      <c r="F77" s="295">
        <v>3.8170000000000002</v>
      </c>
      <c r="G77" s="290">
        <f t="shared" si="5"/>
        <v>0</v>
      </c>
      <c r="H77" s="286" t="e">
        <f t="shared" si="6"/>
        <v>#VALUE!</v>
      </c>
      <c r="I77" s="286">
        <f t="shared" si="7"/>
        <v>0</v>
      </c>
      <c r="J77" s="286">
        <f t="shared" si="8"/>
        <v>0</v>
      </c>
      <c r="K77" s="291">
        <f t="shared" si="9"/>
        <v>0</v>
      </c>
    </row>
    <row r="78" spans="1:11" s="16" customFormat="1" ht="18" x14ac:dyDescent="0.45">
      <c r="A78" s="23">
        <f t="shared" si="4"/>
        <v>2019</v>
      </c>
      <c r="B78" s="124">
        <v>2.6059999999999999</v>
      </c>
      <c r="C78" s="118" t="s">
        <v>361</v>
      </c>
      <c r="D78" s="70">
        <v>100.896</v>
      </c>
      <c r="E78" s="71">
        <v>8.85</v>
      </c>
      <c r="F78" s="295">
        <v>3.9169999999999998</v>
      </c>
      <c r="G78" s="290">
        <f t="shared" si="5"/>
        <v>0</v>
      </c>
      <c r="H78" s="286" t="e">
        <f t="shared" si="6"/>
        <v>#VALUE!</v>
      </c>
      <c r="I78" s="286">
        <f t="shared" si="7"/>
        <v>0</v>
      </c>
      <c r="J78" s="286">
        <f t="shared" si="8"/>
        <v>0</v>
      </c>
      <c r="K78" s="291">
        <f t="shared" si="9"/>
        <v>0</v>
      </c>
    </row>
    <row r="79" spans="1:11" s="16" customFormat="1" ht="18" x14ac:dyDescent="0.45">
      <c r="A79" s="23">
        <f t="shared" si="4"/>
        <v>2020</v>
      </c>
      <c r="B79" s="124">
        <v>2.6259999999999999</v>
      </c>
      <c r="C79" s="118" t="s">
        <v>361</v>
      </c>
      <c r="D79" s="70">
        <v>104.146</v>
      </c>
      <c r="E79" s="71">
        <v>8.2829999999999995</v>
      </c>
      <c r="F79" s="295">
        <v>3.75</v>
      </c>
      <c r="G79" s="290">
        <f t="shared" si="5"/>
        <v>0</v>
      </c>
      <c r="H79" s="286" t="e">
        <f t="shared" si="6"/>
        <v>#VALUE!</v>
      </c>
      <c r="I79" s="286">
        <f t="shared" si="7"/>
        <v>0</v>
      </c>
      <c r="J79" s="286">
        <f t="shared" si="8"/>
        <v>0</v>
      </c>
      <c r="K79" s="291">
        <f t="shared" si="9"/>
        <v>0</v>
      </c>
    </row>
    <row r="80" spans="1:11" s="16" customFormat="1" ht="18" x14ac:dyDescent="0.45">
      <c r="A80" s="23">
        <f t="shared" si="4"/>
        <v>2021</v>
      </c>
      <c r="B80" s="124">
        <v>2.633</v>
      </c>
      <c r="C80" s="118" t="s">
        <v>361</v>
      </c>
      <c r="D80" s="70">
        <v>105.473</v>
      </c>
      <c r="E80" s="71">
        <v>8.33</v>
      </c>
      <c r="F80" s="295">
        <v>3.7749999999999999</v>
      </c>
      <c r="G80" s="290">
        <f t="shared" si="5"/>
        <v>0</v>
      </c>
      <c r="H80" s="286" t="e">
        <f t="shared" si="6"/>
        <v>#VALUE!</v>
      </c>
      <c r="I80" s="286">
        <f t="shared" si="7"/>
        <v>0</v>
      </c>
      <c r="J80" s="286">
        <f t="shared" si="8"/>
        <v>0</v>
      </c>
      <c r="K80" s="291">
        <f t="shared" si="9"/>
        <v>0</v>
      </c>
    </row>
    <row r="81" spans="1:41" s="16" customFormat="1" ht="18" x14ac:dyDescent="0.45">
      <c r="A81" s="23">
        <f t="shared" si="4"/>
        <v>2022</v>
      </c>
      <c r="B81" s="124">
        <v>2.6070000000000002</v>
      </c>
      <c r="C81" s="118" t="s">
        <v>361</v>
      </c>
      <c r="D81" s="70">
        <v>109.37</v>
      </c>
      <c r="E81" s="71">
        <v>8.1620000000000008</v>
      </c>
      <c r="F81" s="295">
        <v>3.8140000000000001</v>
      </c>
      <c r="G81" s="290">
        <f t="shared" si="5"/>
        <v>0</v>
      </c>
      <c r="H81" s="286" t="e">
        <f t="shared" si="6"/>
        <v>#VALUE!</v>
      </c>
      <c r="I81" s="286">
        <f t="shared" si="7"/>
        <v>0</v>
      </c>
      <c r="J81" s="286">
        <f t="shared" si="8"/>
        <v>0</v>
      </c>
      <c r="K81" s="291">
        <f t="shared" si="9"/>
        <v>0</v>
      </c>
    </row>
    <row r="82" spans="1:41" s="16" customFormat="1" ht="18" x14ac:dyDescent="0.45">
      <c r="A82" s="23">
        <f t="shared" si="4"/>
        <v>2023</v>
      </c>
      <c r="B82" s="124">
        <v>2.6190000000000002</v>
      </c>
      <c r="C82" s="118" t="s">
        <v>361</v>
      </c>
      <c r="D82" s="70">
        <v>108.12</v>
      </c>
      <c r="E82" s="71">
        <v>8.0739999999999998</v>
      </c>
      <c r="F82" s="295">
        <v>3.8420000000000001</v>
      </c>
      <c r="G82" s="290">
        <f t="shared" si="5"/>
        <v>0</v>
      </c>
      <c r="H82" s="286" t="e">
        <f t="shared" si="6"/>
        <v>#VALUE!</v>
      </c>
      <c r="I82" s="286">
        <f t="shared" si="7"/>
        <v>0</v>
      </c>
      <c r="J82" s="286">
        <f t="shared" si="8"/>
        <v>0</v>
      </c>
      <c r="K82" s="291">
        <f t="shared" si="9"/>
        <v>0</v>
      </c>
    </row>
    <row r="83" spans="1:41" s="16" customFormat="1" ht="18.399999999999999" thickBot="1" x14ac:dyDescent="0.5">
      <c r="A83" s="23">
        <f t="shared" si="4"/>
        <v>2024</v>
      </c>
      <c r="B83" s="125">
        <v>2.6469999999999998</v>
      </c>
      <c r="C83" s="118" t="s">
        <v>361</v>
      </c>
      <c r="D83" s="73">
        <v>109.37</v>
      </c>
      <c r="E83" s="74">
        <v>8.1120000000000001</v>
      </c>
      <c r="F83" s="296">
        <v>3.839</v>
      </c>
      <c r="G83" s="290">
        <f t="shared" si="5"/>
        <v>0</v>
      </c>
      <c r="H83" s="286" t="e">
        <f t="shared" si="6"/>
        <v>#VALUE!</v>
      </c>
      <c r="I83" s="286">
        <f t="shared" si="7"/>
        <v>0</v>
      </c>
      <c r="J83" s="286">
        <f t="shared" si="8"/>
        <v>0</v>
      </c>
      <c r="K83" s="291">
        <f t="shared" si="9"/>
        <v>0</v>
      </c>
    </row>
    <row r="84" spans="1:41" s="16" customFormat="1" ht="14.65" thickTop="1" x14ac:dyDescent="0.45"/>
    <row r="85" spans="1:41" s="16" customFormat="1" x14ac:dyDescent="0.45"/>
    <row r="86" spans="1:41" s="16" customFormat="1" x14ac:dyDescent="0.45"/>
    <row r="87" spans="1:41" s="16" customFormat="1" ht="14.65" thickBot="1" x14ac:dyDescent="0.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1:41" s="16" customFormat="1" ht="27.4" thickTop="1" thickBot="1" x14ac:dyDescent="0.9">
      <c r="B88" s="432" t="s">
        <v>393</v>
      </c>
      <c r="C88" s="433"/>
      <c r="D88" s="433"/>
      <c r="E88" s="433"/>
      <c r="F88" s="433"/>
      <c r="G88" s="433"/>
      <c r="H88" s="434"/>
    </row>
    <row r="89" spans="1:41" s="16" customFormat="1" ht="14.65" thickBot="1" x14ac:dyDescent="0.5">
      <c r="B89" s="141"/>
      <c r="C89" s="142"/>
      <c r="D89" s="142"/>
      <c r="E89" s="142"/>
      <c r="F89" s="143"/>
    </row>
    <row r="90" spans="1:41" s="43" customFormat="1" ht="21.4" thickBot="1" x14ac:dyDescent="0.7">
      <c r="A90" s="44"/>
      <c r="B90" s="45" t="s">
        <v>1</v>
      </c>
      <c r="C90" s="46"/>
      <c r="D90" s="46"/>
      <c r="E90" s="46"/>
      <c r="F90" s="47"/>
      <c r="G90" s="137" t="s">
        <v>2</v>
      </c>
      <c r="H90" s="46"/>
      <c r="I90" s="46"/>
      <c r="J90" s="46"/>
      <c r="K90" s="47"/>
      <c r="L90" s="45" t="s">
        <v>3</v>
      </c>
      <c r="M90" s="46"/>
      <c r="N90" s="46"/>
      <c r="O90" s="46"/>
      <c r="P90" s="47"/>
      <c r="Q90" s="45" t="s">
        <v>4</v>
      </c>
      <c r="R90" s="46"/>
      <c r="S90" s="46"/>
      <c r="T90" s="46"/>
      <c r="U90" s="47"/>
      <c r="V90" s="45" t="s">
        <v>5</v>
      </c>
      <c r="W90" s="46"/>
      <c r="X90" s="46"/>
      <c r="Y90" s="46"/>
      <c r="Z90" s="47"/>
    </row>
    <row r="91" spans="1:41" s="16" customFormat="1" ht="57.75" customHeight="1" thickBot="1" x14ac:dyDescent="0.5">
      <c r="A91" s="136" t="s">
        <v>382</v>
      </c>
      <c r="B91" s="129" t="s">
        <v>355</v>
      </c>
      <c r="C91" s="94" t="s">
        <v>378</v>
      </c>
      <c r="D91" s="94" t="s">
        <v>379</v>
      </c>
      <c r="E91" s="94" t="s">
        <v>380</v>
      </c>
      <c r="F91" s="130" t="s">
        <v>359</v>
      </c>
      <c r="G91" s="138" t="s">
        <v>355</v>
      </c>
      <c r="H91" s="94" t="s">
        <v>378</v>
      </c>
      <c r="I91" s="94" t="s">
        <v>379</v>
      </c>
      <c r="J91" s="94" t="s">
        <v>380</v>
      </c>
      <c r="K91" s="130" t="s">
        <v>359</v>
      </c>
      <c r="L91" s="129" t="s">
        <v>355</v>
      </c>
      <c r="M91" s="94" t="s">
        <v>378</v>
      </c>
      <c r="N91" s="94" t="s">
        <v>379</v>
      </c>
      <c r="O91" s="94" t="s">
        <v>380</v>
      </c>
      <c r="P91" s="130" t="s">
        <v>359</v>
      </c>
      <c r="Q91" s="129" t="s">
        <v>355</v>
      </c>
      <c r="R91" s="94" t="s">
        <v>378</v>
      </c>
      <c r="S91" s="94" t="s">
        <v>379</v>
      </c>
      <c r="T91" s="94" t="s">
        <v>380</v>
      </c>
      <c r="U91" s="130" t="s">
        <v>359</v>
      </c>
      <c r="V91" s="129" t="s">
        <v>355</v>
      </c>
      <c r="W91" s="94" t="s">
        <v>378</v>
      </c>
      <c r="X91" s="94" t="s">
        <v>379</v>
      </c>
      <c r="Y91" s="94" t="s">
        <v>380</v>
      </c>
      <c r="Z91" s="130" t="s">
        <v>359</v>
      </c>
    </row>
    <row r="92" spans="1:41" s="16" customFormat="1" ht="18" x14ac:dyDescent="0.45">
      <c r="A92" s="40">
        <v>2005</v>
      </c>
      <c r="B92" s="131">
        <v>55925581</v>
      </c>
      <c r="C92" s="122" t="s">
        <v>361</v>
      </c>
      <c r="D92" s="127" t="s">
        <v>392</v>
      </c>
      <c r="E92" s="122">
        <v>12073047</v>
      </c>
      <c r="F92" s="132">
        <v>43852534</v>
      </c>
      <c r="G92" s="139">
        <v>10225021</v>
      </c>
      <c r="H92" s="122" t="s">
        <v>361</v>
      </c>
      <c r="I92" s="127" t="s">
        <v>392</v>
      </c>
      <c r="J92" s="122">
        <v>2217648</v>
      </c>
      <c r="K92" s="132">
        <v>8007373</v>
      </c>
      <c r="L92" s="131">
        <v>11399610</v>
      </c>
      <c r="M92" s="122" t="s">
        <v>361</v>
      </c>
      <c r="N92" s="122" t="s">
        <v>392</v>
      </c>
      <c r="O92" s="122">
        <v>2471695</v>
      </c>
      <c r="P92" s="132">
        <v>8927914</v>
      </c>
      <c r="Q92" s="131">
        <v>10821583</v>
      </c>
      <c r="R92" s="122" t="s">
        <v>361</v>
      </c>
      <c r="S92" s="122" t="s">
        <v>392</v>
      </c>
      <c r="T92" s="122">
        <v>2412415</v>
      </c>
      <c r="U92" s="132">
        <v>8409168</v>
      </c>
      <c r="V92" s="131">
        <v>110653861</v>
      </c>
      <c r="W92" s="122" t="s">
        <v>361</v>
      </c>
      <c r="X92" s="122" t="s">
        <v>392</v>
      </c>
      <c r="Y92" s="122">
        <v>22686991</v>
      </c>
      <c r="Z92" s="132">
        <v>87966870</v>
      </c>
    </row>
    <row r="93" spans="1:41" s="16" customFormat="1" ht="18" x14ac:dyDescent="0.45">
      <c r="A93" s="40">
        <v>2006</v>
      </c>
      <c r="B93" s="131">
        <v>55641465</v>
      </c>
      <c r="C93" s="122" t="s">
        <v>361</v>
      </c>
      <c r="D93" s="127" t="s">
        <v>392</v>
      </c>
      <c r="E93" s="122">
        <v>14452564</v>
      </c>
      <c r="F93" s="132">
        <v>41188901</v>
      </c>
      <c r="G93" s="139">
        <v>10202137</v>
      </c>
      <c r="H93" s="122" t="s">
        <v>361</v>
      </c>
      <c r="I93" s="127" t="s">
        <v>392</v>
      </c>
      <c r="J93" s="122">
        <v>2707327</v>
      </c>
      <c r="K93" s="132">
        <v>7494810</v>
      </c>
      <c r="L93" s="131">
        <v>11311128</v>
      </c>
      <c r="M93" s="122" t="s">
        <v>361</v>
      </c>
      <c r="N93" s="127" t="s">
        <v>392</v>
      </c>
      <c r="O93" s="122">
        <v>2942155</v>
      </c>
      <c r="P93" s="132">
        <v>8368973</v>
      </c>
      <c r="Q93" s="131">
        <v>10614356</v>
      </c>
      <c r="R93" s="122" t="s">
        <v>361</v>
      </c>
      <c r="S93" s="127" t="s">
        <v>392</v>
      </c>
      <c r="T93" s="122">
        <v>2793374</v>
      </c>
      <c r="U93" s="132">
        <v>7820982</v>
      </c>
      <c r="V93" s="131">
        <v>108402160</v>
      </c>
      <c r="W93" s="122" t="s">
        <v>361</v>
      </c>
      <c r="X93" s="127" t="s">
        <v>392</v>
      </c>
      <c r="Y93" s="122">
        <v>26855629</v>
      </c>
      <c r="Z93" s="132">
        <v>81546531</v>
      </c>
    </row>
    <row r="94" spans="1:41" s="16" customFormat="1" ht="18" x14ac:dyDescent="0.45">
      <c r="A94" s="40">
        <v>2007</v>
      </c>
      <c r="B94" s="131">
        <v>53934509</v>
      </c>
      <c r="C94" s="122" t="s">
        <v>361</v>
      </c>
      <c r="D94" s="122">
        <v>328826</v>
      </c>
      <c r="E94" s="122">
        <v>12170697</v>
      </c>
      <c r="F94" s="132">
        <v>41434985</v>
      </c>
      <c r="G94" s="139">
        <v>9821503</v>
      </c>
      <c r="H94" s="122" t="s">
        <v>361</v>
      </c>
      <c r="I94" s="122">
        <v>60530</v>
      </c>
      <c r="J94" s="122">
        <v>2237653</v>
      </c>
      <c r="K94" s="132">
        <v>7523320</v>
      </c>
      <c r="L94" s="131">
        <v>11048680</v>
      </c>
      <c r="M94" s="122" t="s">
        <v>361</v>
      </c>
      <c r="N94" s="122">
        <v>58033</v>
      </c>
      <c r="O94" s="122">
        <v>2526255</v>
      </c>
      <c r="P94" s="132">
        <v>8464392</v>
      </c>
      <c r="Q94" s="131">
        <v>10328322</v>
      </c>
      <c r="R94" s="122" t="s">
        <v>361</v>
      </c>
      <c r="S94" s="122">
        <v>49162</v>
      </c>
      <c r="T94" s="122">
        <v>2388990</v>
      </c>
      <c r="U94" s="132">
        <v>7890169</v>
      </c>
      <c r="V94" s="131">
        <v>105254014</v>
      </c>
      <c r="W94" s="122" t="s">
        <v>361</v>
      </c>
      <c r="X94" s="122">
        <v>430680</v>
      </c>
      <c r="Y94" s="122">
        <v>24018761</v>
      </c>
      <c r="Z94" s="132">
        <v>80804573</v>
      </c>
    </row>
    <row r="95" spans="1:41" s="16" customFormat="1" ht="18" x14ac:dyDescent="0.45">
      <c r="A95" s="40">
        <v>2008</v>
      </c>
      <c r="B95" s="131">
        <v>55178746</v>
      </c>
      <c r="C95" s="122" t="s">
        <v>361</v>
      </c>
      <c r="D95" s="122">
        <v>342572</v>
      </c>
      <c r="E95" s="122">
        <v>14055375</v>
      </c>
      <c r="F95" s="132">
        <v>40780799</v>
      </c>
      <c r="G95" s="139">
        <v>10045203</v>
      </c>
      <c r="H95" s="122" t="s">
        <v>361</v>
      </c>
      <c r="I95" s="122">
        <v>63060</v>
      </c>
      <c r="J95" s="122">
        <v>2601405</v>
      </c>
      <c r="K95" s="132">
        <v>7380738</v>
      </c>
      <c r="L95" s="131">
        <v>11340296</v>
      </c>
      <c r="M95" s="122" t="s">
        <v>361</v>
      </c>
      <c r="N95" s="122">
        <v>60459</v>
      </c>
      <c r="O95" s="122">
        <v>2913668</v>
      </c>
      <c r="P95" s="132">
        <v>8366169</v>
      </c>
      <c r="Q95" s="131">
        <v>10437316</v>
      </c>
      <c r="R95" s="122" t="s">
        <v>361</v>
      </c>
      <c r="S95" s="122">
        <v>51217</v>
      </c>
      <c r="T95" s="122">
        <v>2669523</v>
      </c>
      <c r="U95" s="132">
        <v>7716576</v>
      </c>
      <c r="V95" s="131">
        <v>106631950</v>
      </c>
      <c r="W95" s="122" t="s">
        <v>361</v>
      </c>
      <c r="X95" s="122">
        <v>448685</v>
      </c>
      <c r="Y95" s="122">
        <v>27359489</v>
      </c>
      <c r="Z95" s="132">
        <v>78823777</v>
      </c>
    </row>
    <row r="96" spans="1:41" s="16" customFormat="1" ht="18" x14ac:dyDescent="0.45">
      <c r="A96" s="40">
        <v>2009</v>
      </c>
      <c r="B96" s="131">
        <v>55057537</v>
      </c>
      <c r="C96" s="122" t="s">
        <v>361</v>
      </c>
      <c r="D96" s="122">
        <v>322977</v>
      </c>
      <c r="E96" s="122">
        <v>14161058</v>
      </c>
      <c r="F96" s="132">
        <v>40573502</v>
      </c>
      <c r="G96" s="139">
        <v>9986313</v>
      </c>
      <c r="H96" s="122" t="s">
        <v>361</v>
      </c>
      <c r="I96" s="122">
        <v>59454</v>
      </c>
      <c r="J96" s="122">
        <v>2609891</v>
      </c>
      <c r="K96" s="132">
        <v>7316969</v>
      </c>
      <c r="L96" s="131">
        <v>11308027</v>
      </c>
      <c r="M96" s="122" t="s">
        <v>361</v>
      </c>
      <c r="N96" s="122">
        <v>57000</v>
      </c>
      <c r="O96" s="122">
        <v>2950452</v>
      </c>
      <c r="P96" s="132">
        <v>8300574</v>
      </c>
      <c r="Q96" s="131">
        <v>10268611</v>
      </c>
      <c r="R96" s="122" t="s">
        <v>361</v>
      </c>
      <c r="S96" s="122">
        <v>48287</v>
      </c>
      <c r="T96" s="122">
        <v>2690499</v>
      </c>
      <c r="U96" s="132">
        <v>7529825</v>
      </c>
      <c r="V96" s="131">
        <v>104142924</v>
      </c>
      <c r="W96" s="122" t="s">
        <v>361</v>
      </c>
      <c r="X96" s="122">
        <v>423014</v>
      </c>
      <c r="Y96" s="122">
        <v>27007523</v>
      </c>
      <c r="Z96" s="132">
        <v>76712387</v>
      </c>
    </row>
    <row r="97" spans="1:26" s="16" customFormat="1" ht="18" x14ac:dyDescent="0.45">
      <c r="A97" s="40">
        <v>2010</v>
      </c>
      <c r="B97" s="131">
        <v>56063674</v>
      </c>
      <c r="C97" s="122" t="s">
        <v>361</v>
      </c>
      <c r="D97" s="122">
        <v>318935</v>
      </c>
      <c r="E97" s="122">
        <v>13970829</v>
      </c>
      <c r="F97" s="132">
        <v>41773909</v>
      </c>
      <c r="G97" s="139">
        <v>10168276</v>
      </c>
      <c r="H97" s="122" t="s">
        <v>361</v>
      </c>
      <c r="I97" s="122">
        <v>58710</v>
      </c>
      <c r="J97" s="122">
        <v>2573998</v>
      </c>
      <c r="K97" s="132">
        <v>7535568</v>
      </c>
      <c r="L97" s="131">
        <v>11367063</v>
      </c>
      <c r="M97" s="122" t="s">
        <v>361</v>
      </c>
      <c r="N97" s="122">
        <v>56287</v>
      </c>
      <c r="O97" s="122">
        <v>2863265</v>
      </c>
      <c r="P97" s="132">
        <v>8447511</v>
      </c>
      <c r="Q97" s="131">
        <v>10300507</v>
      </c>
      <c r="R97" s="122" t="s">
        <v>361</v>
      </c>
      <c r="S97" s="122">
        <v>47683</v>
      </c>
      <c r="T97" s="122">
        <v>2608156</v>
      </c>
      <c r="U97" s="132">
        <v>7644668</v>
      </c>
      <c r="V97" s="131">
        <v>104345859</v>
      </c>
      <c r="W97" s="122" t="s">
        <v>361</v>
      </c>
      <c r="X97" s="122">
        <v>417720</v>
      </c>
      <c r="Y97" s="122">
        <v>26186507</v>
      </c>
      <c r="Z97" s="132">
        <v>77741632</v>
      </c>
    </row>
    <row r="98" spans="1:26" s="16" customFormat="1" ht="18" x14ac:dyDescent="0.45">
      <c r="A98" s="40">
        <v>2011</v>
      </c>
      <c r="B98" s="131">
        <v>57612804</v>
      </c>
      <c r="C98" s="122" t="s">
        <v>361</v>
      </c>
      <c r="D98" s="122">
        <v>318606</v>
      </c>
      <c r="E98" s="122">
        <v>14679282</v>
      </c>
      <c r="F98" s="132">
        <v>42614917</v>
      </c>
      <c r="G98" s="139">
        <v>10449587</v>
      </c>
      <c r="H98" s="122" t="s">
        <v>361</v>
      </c>
      <c r="I98" s="122">
        <v>58649</v>
      </c>
      <c r="J98" s="122">
        <v>2704966</v>
      </c>
      <c r="K98" s="132">
        <v>7685973</v>
      </c>
      <c r="L98" s="131">
        <v>11640076</v>
      </c>
      <c r="M98" s="122" t="s">
        <v>361</v>
      </c>
      <c r="N98" s="122">
        <v>56229</v>
      </c>
      <c r="O98" s="122">
        <v>2946497</v>
      </c>
      <c r="P98" s="132">
        <v>8637351</v>
      </c>
      <c r="Q98" s="131">
        <v>10464515</v>
      </c>
      <c r="R98" s="122" t="s">
        <v>361</v>
      </c>
      <c r="S98" s="122">
        <v>47634</v>
      </c>
      <c r="T98" s="122">
        <v>2715854</v>
      </c>
      <c r="U98" s="132">
        <v>7701027</v>
      </c>
      <c r="V98" s="131">
        <v>105680948</v>
      </c>
      <c r="W98" s="122" t="s">
        <v>361</v>
      </c>
      <c r="X98" s="122">
        <v>417289</v>
      </c>
      <c r="Y98" s="122">
        <v>26941667</v>
      </c>
      <c r="Z98" s="132">
        <v>78321993</v>
      </c>
    </row>
    <row r="99" spans="1:26" s="16" customFormat="1" ht="18" x14ac:dyDescent="0.45">
      <c r="A99" s="40">
        <v>2012</v>
      </c>
      <c r="B99" s="131">
        <v>59204853</v>
      </c>
      <c r="C99" s="122" t="s">
        <v>361</v>
      </c>
      <c r="D99" s="122">
        <v>319712</v>
      </c>
      <c r="E99" s="122">
        <v>15337472</v>
      </c>
      <c r="F99" s="132">
        <v>43547668</v>
      </c>
      <c r="G99" s="139">
        <v>10727481</v>
      </c>
      <c r="H99" s="122" t="s">
        <v>361</v>
      </c>
      <c r="I99" s="122">
        <v>57784</v>
      </c>
      <c r="J99" s="122">
        <v>2835223</v>
      </c>
      <c r="K99" s="132">
        <v>7834474</v>
      </c>
      <c r="L99" s="131">
        <v>11808277</v>
      </c>
      <c r="M99" s="122" t="s">
        <v>361</v>
      </c>
      <c r="N99" s="122">
        <v>59605</v>
      </c>
      <c r="O99" s="122">
        <v>3034117</v>
      </c>
      <c r="P99" s="132">
        <v>8714554</v>
      </c>
      <c r="Q99" s="131">
        <v>10607331</v>
      </c>
      <c r="R99" s="122" t="s">
        <v>361</v>
      </c>
      <c r="S99" s="122">
        <v>46534</v>
      </c>
      <c r="T99" s="122">
        <v>2779584</v>
      </c>
      <c r="U99" s="132">
        <v>7781214</v>
      </c>
      <c r="V99" s="131">
        <v>106947564</v>
      </c>
      <c r="W99" s="122" t="s">
        <v>361</v>
      </c>
      <c r="X99" s="122">
        <v>412596</v>
      </c>
      <c r="Y99" s="122">
        <v>27257745</v>
      </c>
      <c r="Z99" s="132">
        <v>79277223</v>
      </c>
    </row>
    <row r="100" spans="1:26" s="16" customFormat="1" ht="18" x14ac:dyDescent="0.45">
      <c r="A100" s="40">
        <v>2013</v>
      </c>
      <c r="B100" s="131">
        <v>61365082</v>
      </c>
      <c r="C100" s="122" t="s">
        <v>361</v>
      </c>
      <c r="D100" s="122">
        <v>328589</v>
      </c>
      <c r="E100" s="122">
        <v>15980225</v>
      </c>
      <c r="F100" s="132">
        <v>45056269</v>
      </c>
      <c r="G100" s="139">
        <v>11100097</v>
      </c>
      <c r="H100" s="122" t="s">
        <v>361</v>
      </c>
      <c r="I100" s="122">
        <v>59388</v>
      </c>
      <c r="J100" s="122">
        <v>2944617</v>
      </c>
      <c r="K100" s="132">
        <v>8096092</v>
      </c>
      <c r="L100" s="131">
        <v>12130320</v>
      </c>
      <c r="M100" s="122" t="s">
        <v>361</v>
      </c>
      <c r="N100" s="122">
        <v>61261</v>
      </c>
      <c r="O100" s="122">
        <v>3124289</v>
      </c>
      <c r="P100" s="132">
        <v>8944769</v>
      </c>
      <c r="Q100" s="131">
        <v>10987861</v>
      </c>
      <c r="R100" s="122" t="s">
        <v>361</v>
      </c>
      <c r="S100" s="122">
        <v>47826</v>
      </c>
      <c r="T100" s="122">
        <v>2859317</v>
      </c>
      <c r="U100" s="132">
        <v>8080718</v>
      </c>
      <c r="V100" s="131">
        <v>110504777</v>
      </c>
      <c r="W100" s="122" t="s">
        <v>361</v>
      </c>
      <c r="X100" s="122">
        <v>424057</v>
      </c>
      <c r="Y100" s="122">
        <v>27996918</v>
      </c>
      <c r="Z100" s="132">
        <v>82083802</v>
      </c>
    </row>
    <row r="101" spans="1:26" s="16" customFormat="1" ht="18" x14ac:dyDescent="0.45">
      <c r="A101" s="40">
        <v>2014</v>
      </c>
      <c r="B101" s="131">
        <v>60634652</v>
      </c>
      <c r="C101" s="122" t="s">
        <v>361</v>
      </c>
      <c r="D101" s="122">
        <v>315167</v>
      </c>
      <c r="E101" s="122">
        <v>16284269</v>
      </c>
      <c r="F101" s="132">
        <v>44035216</v>
      </c>
      <c r="G101" s="139">
        <v>10957518</v>
      </c>
      <c r="H101" s="122" t="s">
        <v>361</v>
      </c>
      <c r="I101" s="122">
        <v>56963</v>
      </c>
      <c r="J101" s="122">
        <v>2996888</v>
      </c>
      <c r="K101" s="132">
        <v>7903668</v>
      </c>
      <c r="L101" s="131">
        <v>11898449</v>
      </c>
      <c r="M101" s="122" t="s">
        <v>361</v>
      </c>
      <c r="N101" s="122">
        <v>58759</v>
      </c>
      <c r="O101" s="122">
        <v>3183103</v>
      </c>
      <c r="P101" s="132">
        <v>8656587</v>
      </c>
      <c r="Q101" s="131">
        <v>10798895</v>
      </c>
      <c r="R101" s="122" t="s">
        <v>361</v>
      </c>
      <c r="S101" s="122">
        <v>45873</v>
      </c>
      <c r="T101" s="122">
        <v>2921800</v>
      </c>
      <c r="U101" s="132">
        <v>7831222</v>
      </c>
      <c r="V101" s="131">
        <v>108689770</v>
      </c>
      <c r="W101" s="122" t="s">
        <v>361</v>
      </c>
      <c r="X101" s="122">
        <v>406736</v>
      </c>
      <c r="Y101" s="122">
        <v>28485551</v>
      </c>
      <c r="Z101" s="132">
        <v>79797483</v>
      </c>
    </row>
    <row r="102" spans="1:26" s="16" customFormat="1" ht="18" x14ac:dyDescent="0.45">
      <c r="A102" s="40">
        <v>2015</v>
      </c>
      <c r="B102" s="131">
        <v>62335969</v>
      </c>
      <c r="C102" s="122" t="s">
        <v>361</v>
      </c>
      <c r="D102" s="122">
        <v>325275</v>
      </c>
      <c r="E102" s="122">
        <v>16434092</v>
      </c>
      <c r="F102" s="132">
        <v>45576602</v>
      </c>
      <c r="G102" s="139">
        <v>11253367</v>
      </c>
      <c r="H102" s="122" t="s">
        <v>361</v>
      </c>
      <c r="I102" s="122">
        <v>58789</v>
      </c>
      <c r="J102" s="122">
        <v>3016057</v>
      </c>
      <c r="K102" s="132">
        <v>8178521</v>
      </c>
      <c r="L102" s="131">
        <v>12240537</v>
      </c>
      <c r="M102" s="122" t="s">
        <v>361</v>
      </c>
      <c r="N102" s="122">
        <v>60643</v>
      </c>
      <c r="O102" s="122">
        <v>3241569</v>
      </c>
      <c r="P102" s="132">
        <v>8938324</v>
      </c>
      <c r="Q102" s="131">
        <v>11053913</v>
      </c>
      <c r="R102" s="122" t="s">
        <v>361</v>
      </c>
      <c r="S102" s="122">
        <v>47344</v>
      </c>
      <c r="T102" s="122">
        <v>2927775</v>
      </c>
      <c r="U102" s="132">
        <v>8078794</v>
      </c>
      <c r="V102" s="131">
        <v>111181651</v>
      </c>
      <c r="W102" s="122" t="s">
        <v>361</v>
      </c>
      <c r="X102" s="122">
        <v>419781</v>
      </c>
      <c r="Y102" s="122">
        <v>28667407</v>
      </c>
      <c r="Z102" s="132">
        <v>82094463</v>
      </c>
    </row>
    <row r="103" spans="1:26" s="16" customFormat="1" ht="18" x14ac:dyDescent="0.45">
      <c r="A103" s="40">
        <v>2016</v>
      </c>
      <c r="B103" s="131">
        <v>62586479</v>
      </c>
      <c r="C103" s="122" t="s">
        <v>361</v>
      </c>
      <c r="D103" s="122">
        <v>331540</v>
      </c>
      <c r="E103" s="122">
        <v>16566158</v>
      </c>
      <c r="F103" s="132">
        <v>45688781</v>
      </c>
      <c r="G103" s="139">
        <v>11265088</v>
      </c>
      <c r="H103" s="122" t="s">
        <v>361</v>
      </c>
      <c r="I103" s="122">
        <v>59922</v>
      </c>
      <c r="J103" s="122">
        <v>3034011</v>
      </c>
      <c r="K103" s="132">
        <v>8171156</v>
      </c>
      <c r="L103" s="131">
        <v>12347868</v>
      </c>
      <c r="M103" s="122" t="s">
        <v>361</v>
      </c>
      <c r="N103" s="122">
        <v>61812</v>
      </c>
      <c r="O103" s="122">
        <v>3283270</v>
      </c>
      <c r="P103" s="132">
        <v>9002786</v>
      </c>
      <c r="Q103" s="131">
        <v>11037933</v>
      </c>
      <c r="R103" s="122" t="s">
        <v>361</v>
      </c>
      <c r="S103" s="122">
        <v>48256</v>
      </c>
      <c r="T103" s="122">
        <v>2925458</v>
      </c>
      <c r="U103" s="132">
        <v>8064219</v>
      </c>
      <c r="V103" s="131">
        <v>110793356</v>
      </c>
      <c r="W103" s="122" t="s">
        <v>361</v>
      </c>
      <c r="X103" s="122">
        <v>427866</v>
      </c>
      <c r="Y103" s="122">
        <v>28579990</v>
      </c>
      <c r="Z103" s="132">
        <v>81785500</v>
      </c>
    </row>
    <row r="104" spans="1:26" s="16" customFormat="1" ht="18" x14ac:dyDescent="0.45">
      <c r="A104" s="40">
        <v>2017</v>
      </c>
      <c r="B104" s="131">
        <v>62421620</v>
      </c>
      <c r="C104" s="122" t="s">
        <v>361</v>
      </c>
      <c r="D104" s="122">
        <v>331049</v>
      </c>
      <c r="E104" s="122">
        <v>16817466</v>
      </c>
      <c r="F104" s="132">
        <v>45273105</v>
      </c>
      <c r="G104" s="139">
        <v>11230372</v>
      </c>
      <c r="H104" s="122" t="s">
        <v>361</v>
      </c>
      <c r="I104" s="122">
        <v>59833</v>
      </c>
      <c r="J104" s="122">
        <v>3082383</v>
      </c>
      <c r="K104" s="132">
        <v>8088156</v>
      </c>
      <c r="L104" s="131">
        <v>12295253</v>
      </c>
      <c r="M104" s="122" t="s">
        <v>361</v>
      </c>
      <c r="N104" s="122">
        <v>61720</v>
      </c>
      <c r="O104" s="122">
        <v>3354571</v>
      </c>
      <c r="P104" s="132">
        <v>8878961</v>
      </c>
      <c r="Q104" s="131">
        <v>10956548</v>
      </c>
      <c r="R104" s="122" t="s">
        <v>361</v>
      </c>
      <c r="S104" s="122">
        <v>48185</v>
      </c>
      <c r="T104" s="122">
        <v>2941966</v>
      </c>
      <c r="U104" s="132">
        <v>7966397</v>
      </c>
      <c r="V104" s="131">
        <v>110125747</v>
      </c>
      <c r="W104" s="122" t="s">
        <v>361</v>
      </c>
      <c r="X104" s="122">
        <v>427233</v>
      </c>
      <c r="Y104" s="122">
        <v>28845472</v>
      </c>
      <c r="Z104" s="132">
        <v>80853041</v>
      </c>
    </row>
    <row r="105" spans="1:26" s="16" customFormat="1" ht="18" x14ac:dyDescent="0.45">
      <c r="A105" s="40">
        <v>2018</v>
      </c>
      <c r="B105" s="131">
        <v>62681019</v>
      </c>
      <c r="C105" s="122" t="s">
        <v>361</v>
      </c>
      <c r="D105" s="122">
        <v>357870</v>
      </c>
      <c r="E105" s="122">
        <v>16999786</v>
      </c>
      <c r="F105" s="132">
        <v>45323363</v>
      </c>
      <c r="G105" s="139">
        <v>11294774</v>
      </c>
      <c r="H105" s="122" t="s">
        <v>361</v>
      </c>
      <c r="I105" s="122">
        <v>63929</v>
      </c>
      <c r="J105" s="122">
        <v>3120063</v>
      </c>
      <c r="K105" s="132">
        <v>8110781</v>
      </c>
      <c r="L105" s="131">
        <v>12466509</v>
      </c>
      <c r="M105" s="122" t="s">
        <v>361</v>
      </c>
      <c r="N105" s="122">
        <v>84107</v>
      </c>
      <c r="O105" s="122">
        <v>3431838</v>
      </c>
      <c r="P105" s="132">
        <v>8950564</v>
      </c>
      <c r="Q105" s="131">
        <v>10932380</v>
      </c>
      <c r="R105" s="122" t="s">
        <v>361</v>
      </c>
      <c r="S105" s="122">
        <v>48439</v>
      </c>
      <c r="T105" s="122">
        <v>2970874</v>
      </c>
      <c r="U105" s="132">
        <v>7913066</v>
      </c>
      <c r="V105" s="131">
        <v>110151831</v>
      </c>
      <c r="W105" s="122" t="s">
        <v>361</v>
      </c>
      <c r="X105" s="122">
        <v>430417</v>
      </c>
      <c r="Y105" s="122">
        <v>29225277</v>
      </c>
      <c r="Z105" s="132">
        <v>80496137</v>
      </c>
    </row>
    <row r="106" spans="1:26" s="16" customFormat="1" ht="18" x14ac:dyDescent="0.45">
      <c r="A106" s="40">
        <v>2019</v>
      </c>
      <c r="B106" s="131">
        <v>62519471</v>
      </c>
      <c r="C106" s="122" t="s">
        <v>361</v>
      </c>
      <c r="D106" s="122">
        <v>361250</v>
      </c>
      <c r="E106" s="122">
        <v>17450304</v>
      </c>
      <c r="F106" s="132">
        <v>44707918</v>
      </c>
      <c r="G106" s="139">
        <v>11289830</v>
      </c>
      <c r="H106" s="122" t="s">
        <v>361</v>
      </c>
      <c r="I106" s="122">
        <v>64533</v>
      </c>
      <c r="J106" s="122">
        <v>3221345</v>
      </c>
      <c r="K106" s="132">
        <v>8003951</v>
      </c>
      <c r="L106" s="131">
        <v>12638449</v>
      </c>
      <c r="M106" s="122" t="s">
        <v>361</v>
      </c>
      <c r="N106" s="122">
        <v>84901</v>
      </c>
      <c r="O106" s="122">
        <v>3604110</v>
      </c>
      <c r="P106" s="132">
        <v>8949437</v>
      </c>
      <c r="Q106" s="131">
        <v>10792028</v>
      </c>
      <c r="R106" s="122" t="s">
        <v>361</v>
      </c>
      <c r="S106" s="122">
        <v>48897</v>
      </c>
      <c r="T106" s="122">
        <v>2988445</v>
      </c>
      <c r="U106" s="132">
        <v>7754687</v>
      </c>
      <c r="V106" s="131">
        <v>108583479</v>
      </c>
      <c r="W106" s="122" t="s">
        <v>361</v>
      </c>
      <c r="X106" s="122">
        <v>434482</v>
      </c>
      <c r="Y106" s="122">
        <v>29114900</v>
      </c>
      <c r="Z106" s="132">
        <v>79034097</v>
      </c>
    </row>
    <row r="107" spans="1:26" s="16" customFormat="1" ht="18" x14ac:dyDescent="0.45">
      <c r="A107" s="40">
        <v>2020</v>
      </c>
      <c r="B107" s="131">
        <v>62981897</v>
      </c>
      <c r="C107" s="122" t="s">
        <v>361</v>
      </c>
      <c r="D107" s="122">
        <v>358756</v>
      </c>
      <c r="E107" s="122">
        <v>17749845</v>
      </c>
      <c r="F107" s="132">
        <v>44873295</v>
      </c>
      <c r="G107" s="139">
        <v>11385662</v>
      </c>
      <c r="H107" s="122" t="s">
        <v>361</v>
      </c>
      <c r="I107" s="122">
        <v>64088</v>
      </c>
      <c r="J107" s="122">
        <v>3277925</v>
      </c>
      <c r="K107" s="132">
        <v>8043650</v>
      </c>
      <c r="L107" s="131">
        <v>13217250</v>
      </c>
      <c r="M107" s="122" t="s">
        <v>361</v>
      </c>
      <c r="N107" s="122">
        <v>84315</v>
      </c>
      <c r="O107" s="122">
        <v>3718560</v>
      </c>
      <c r="P107" s="132">
        <v>9414375</v>
      </c>
      <c r="Q107" s="131">
        <v>10744754</v>
      </c>
      <c r="R107" s="122" t="s">
        <v>361</v>
      </c>
      <c r="S107" s="122">
        <v>48559</v>
      </c>
      <c r="T107" s="122">
        <v>2978136</v>
      </c>
      <c r="U107" s="132">
        <v>7718058</v>
      </c>
      <c r="V107" s="131">
        <v>108019694</v>
      </c>
      <c r="W107" s="122" t="s">
        <v>361</v>
      </c>
      <c r="X107" s="122">
        <v>431483</v>
      </c>
      <c r="Y107" s="122">
        <v>28955368</v>
      </c>
      <c r="Z107" s="132">
        <v>78632843</v>
      </c>
    </row>
    <row r="108" spans="1:26" s="16" customFormat="1" ht="18" x14ac:dyDescent="0.45">
      <c r="A108" s="40">
        <v>2021</v>
      </c>
      <c r="B108" s="131">
        <v>63626051</v>
      </c>
      <c r="C108" s="122" t="s">
        <v>361</v>
      </c>
      <c r="D108" s="122">
        <v>349788</v>
      </c>
      <c r="E108" s="122">
        <v>17835574</v>
      </c>
      <c r="F108" s="132">
        <v>45440689</v>
      </c>
      <c r="G108" s="139">
        <v>11534367</v>
      </c>
      <c r="H108" s="122" t="s">
        <v>361</v>
      </c>
      <c r="I108" s="122">
        <v>62486</v>
      </c>
      <c r="J108" s="122">
        <v>3302188</v>
      </c>
      <c r="K108" s="132">
        <v>8169693</v>
      </c>
      <c r="L108" s="131">
        <v>13863841</v>
      </c>
      <c r="M108" s="122" t="s">
        <v>361</v>
      </c>
      <c r="N108" s="122">
        <v>82207</v>
      </c>
      <c r="O108" s="122">
        <v>3746447</v>
      </c>
      <c r="P108" s="132">
        <v>10035188</v>
      </c>
      <c r="Q108" s="131">
        <v>10751403</v>
      </c>
      <c r="R108" s="122" t="s">
        <v>361</v>
      </c>
      <c r="S108" s="122">
        <v>47345</v>
      </c>
      <c r="T108" s="122">
        <v>2975038</v>
      </c>
      <c r="U108" s="132">
        <v>7729020</v>
      </c>
      <c r="V108" s="131">
        <v>108494846</v>
      </c>
      <c r="W108" s="122" t="s">
        <v>361</v>
      </c>
      <c r="X108" s="122">
        <v>420696</v>
      </c>
      <c r="Y108" s="122">
        <v>29084904</v>
      </c>
      <c r="Z108" s="132">
        <v>78989246</v>
      </c>
    </row>
    <row r="109" spans="1:26" s="16" customFormat="1" ht="18" x14ac:dyDescent="0.45">
      <c r="A109" s="40">
        <v>2022</v>
      </c>
      <c r="B109" s="131">
        <v>64620349</v>
      </c>
      <c r="C109" s="122" t="s">
        <v>361</v>
      </c>
      <c r="D109" s="122">
        <v>324823</v>
      </c>
      <c r="E109" s="122">
        <v>17990134</v>
      </c>
      <c r="F109" s="132">
        <v>46305392</v>
      </c>
      <c r="G109" s="139">
        <v>11733510</v>
      </c>
      <c r="H109" s="122" t="s">
        <v>361</v>
      </c>
      <c r="I109" s="122">
        <v>58026</v>
      </c>
      <c r="J109" s="122">
        <v>3336077</v>
      </c>
      <c r="K109" s="132">
        <v>8339407</v>
      </c>
      <c r="L109" s="131">
        <v>14641843</v>
      </c>
      <c r="M109" s="122" t="s">
        <v>361</v>
      </c>
      <c r="N109" s="122">
        <v>76340</v>
      </c>
      <c r="O109" s="122">
        <v>3849162</v>
      </c>
      <c r="P109" s="132">
        <v>10716341</v>
      </c>
      <c r="Q109" s="131">
        <v>10846736</v>
      </c>
      <c r="R109" s="122" t="s">
        <v>361</v>
      </c>
      <c r="S109" s="122">
        <v>43966</v>
      </c>
      <c r="T109" s="122">
        <v>2961498</v>
      </c>
      <c r="U109" s="132">
        <v>7841272</v>
      </c>
      <c r="V109" s="131">
        <v>109117489</v>
      </c>
      <c r="W109" s="122" t="s">
        <v>361</v>
      </c>
      <c r="X109" s="122">
        <v>390670</v>
      </c>
      <c r="Y109" s="122">
        <v>28856202</v>
      </c>
      <c r="Z109" s="132">
        <v>79870616</v>
      </c>
    </row>
    <row r="110" spans="1:26" s="16" customFormat="1" ht="18" x14ac:dyDescent="0.45">
      <c r="A110" s="40">
        <v>2023</v>
      </c>
      <c r="B110" s="131">
        <v>64137733</v>
      </c>
      <c r="C110" s="122" t="s">
        <v>361</v>
      </c>
      <c r="D110" s="122">
        <v>332421</v>
      </c>
      <c r="E110" s="122">
        <v>18009809</v>
      </c>
      <c r="F110" s="132">
        <v>45795503</v>
      </c>
      <c r="G110" s="139">
        <v>11669334</v>
      </c>
      <c r="H110" s="122" t="s">
        <v>361</v>
      </c>
      <c r="I110" s="122">
        <v>59383</v>
      </c>
      <c r="J110" s="122">
        <v>3342090</v>
      </c>
      <c r="K110" s="132">
        <v>8267861</v>
      </c>
      <c r="L110" s="131">
        <v>14961250</v>
      </c>
      <c r="M110" s="122" t="s">
        <v>361</v>
      </c>
      <c r="N110" s="122">
        <v>78126</v>
      </c>
      <c r="O110" s="122">
        <v>3890911</v>
      </c>
      <c r="P110" s="132">
        <v>10992214</v>
      </c>
      <c r="Q110" s="131">
        <v>10860864</v>
      </c>
      <c r="R110" s="122" t="s">
        <v>361</v>
      </c>
      <c r="S110" s="122">
        <v>44995</v>
      </c>
      <c r="T110" s="122">
        <v>2979577</v>
      </c>
      <c r="U110" s="132">
        <v>7836292</v>
      </c>
      <c r="V110" s="131">
        <v>109585569</v>
      </c>
      <c r="W110" s="122" t="s">
        <v>361</v>
      </c>
      <c r="X110" s="122">
        <v>399809</v>
      </c>
      <c r="Y110" s="122">
        <v>29062458</v>
      </c>
      <c r="Z110" s="132">
        <v>80123302</v>
      </c>
    </row>
    <row r="111" spans="1:26" s="16" customFormat="1" ht="18.399999999999999" thickBot="1" x14ac:dyDescent="0.5">
      <c r="A111" s="40">
        <v>2024</v>
      </c>
      <c r="B111" s="133">
        <v>64641935</v>
      </c>
      <c r="C111" s="134" t="s">
        <v>361</v>
      </c>
      <c r="D111" s="134">
        <v>324823</v>
      </c>
      <c r="E111" s="134">
        <v>17803759</v>
      </c>
      <c r="F111" s="135">
        <v>46513354</v>
      </c>
      <c r="G111" s="140">
        <v>11765612</v>
      </c>
      <c r="H111" s="134" t="s">
        <v>361</v>
      </c>
      <c r="I111" s="134">
        <v>58026</v>
      </c>
      <c r="J111" s="134">
        <v>3313242</v>
      </c>
      <c r="K111" s="135">
        <v>8394345</v>
      </c>
      <c r="L111" s="133">
        <v>15315324</v>
      </c>
      <c r="M111" s="134" t="s">
        <v>361</v>
      </c>
      <c r="N111" s="134">
        <v>76340</v>
      </c>
      <c r="O111" s="134">
        <v>3999482</v>
      </c>
      <c r="P111" s="135">
        <v>11239502</v>
      </c>
      <c r="Q111" s="133">
        <v>10789509</v>
      </c>
      <c r="R111" s="134" t="s">
        <v>361</v>
      </c>
      <c r="S111" s="134">
        <v>43966</v>
      </c>
      <c r="T111" s="134">
        <v>2928177</v>
      </c>
      <c r="U111" s="135">
        <v>7817366</v>
      </c>
      <c r="V111" s="133">
        <v>109039615</v>
      </c>
      <c r="W111" s="134" t="s">
        <v>361</v>
      </c>
      <c r="X111" s="134">
        <v>390670</v>
      </c>
      <c r="Y111" s="134">
        <v>28658844</v>
      </c>
      <c r="Z111" s="135">
        <v>79990101</v>
      </c>
    </row>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sheetData>
  <sheetProtection algorithmName="SHA-512" hashValue="ZguGMEV9t5uIInBBlp41JFZ0hQGJCrHuQOQ2R9NPh+j0lmJW7YOjJkThc/8cENME8n7f1gRfpGPlZn56108jdg==" saltValue="D3ahSJlyf+reogRpikeTcA==" spinCount="100000" sheet="1" objects="1" scenarios="1"/>
  <mergeCells count="5">
    <mergeCell ref="A1:K1"/>
    <mergeCell ref="A3:F3"/>
    <mergeCell ref="G3:K3"/>
    <mergeCell ref="B62:F62"/>
    <mergeCell ref="B88:H8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13265-A993-4141-A88A-45EAD50DF0ED}">
  <dimension ref="A1:AO188"/>
  <sheetViews>
    <sheetView zoomScale="55" zoomScaleNormal="55" workbookViewId="0">
      <selection activeCell="L61" sqref="L61"/>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394</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149">
        <v>2004</v>
      </c>
      <c r="B6" s="150">
        <v>35004580</v>
      </c>
      <c r="C6" s="150" t="s">
        <v>361</v>
      </c>
      <c r="D6" s="151" t="s">
        <v>392</v>
      </c>
      <c r="E6" s="150">
        <v>3163716</v>
      </c>
      <c r="F6" s="155">
        <v>31840864</v>
      </c>
      <c r="G6" s="48">
        <f t="shared" ref="G6:G26" si="0">B6*2*B65/100</f>
        <v>11738435.8572</v>
      </c>
      <c r="H6" s="150" t="s">
        <v>361</v>
      </c>
      <c r="I6" s="151" t="s">
        <v>392</v>
      </c>
      <c r="J6" s="49">
        <f t="shared" ref="J6:J26" si="1">E6*2*E65/100</f>
        <v>3863276.8819199996</v>
      </c>
      <c r="K6" s="50">
        <f t="shared" ref="K6:K26" si="2">F6*2*F65/100</f>
        <v>11412402.474879999</v>
      </c>
    </row>
    <row r="7" spans="1:11" s="16" customFormat="1" ht="18" x14ac:dyDescent="0.55000000000000004">
      <c r="A7" s="153">
        <v>2005</v>
      </c>
      <c r="B7" s="122">
        <v>40352577</v>
      </c>
      <c r="C7" s="122" t="s">
        <v>361</v>
      </c>
      <c r="D7" s="127" t="s">
        <v>392</v>
      </c>
      <c r="E7" s="122">
        <v>5261127</v>
      </c>
      <c r="F7" s="128">
        <v>35091450</v>
      </c>
      <c r="G7" s="51">
        <f t="shared" si="0"/>
        <v>8796054.7344599999</v>
      </c>
      <c r="H7" s="122" t="s">
        <v>361</v>
      </c>
      <c r="I7" s="127" t="s">
        <v>392</v>
      </c>
      <c r="J7" s="52">
        <f t="shared" si="1"/>
        <v>3709304.9800800001</v>
      </c>
      <c r="K7" s="53">
        <f t="shared" si="2"/>
        <v>8525116.8629999999</v>
      </c>
    </row>
    <row r="8" spans="1:11" s="16" customFormat="1" ht="18" x14ac:dyDescent="0.55000000000000004">
      <c r="A8" s="153">
        <v>2006</v>
      </c>
      <c r="B8" s="122">
        <v>35494737</v>
      </c>
      <c r="C8" s="122" t="s">
        <v>361</v>
      </c>
      <c r="D8" s="127" t="s">
        <v>392</v>
      </c>
      <c r="E8" s="122">
        <v>4350150</v>
      </c>
      <c r="F8" s="128">
        <v>31144587</v>
      </c>
      <c r="G8" s="51">
        <f t="shared" si="0"/>
        <v>4141525.91316</v>
      </c>
      <c r="H8" s="122" t="s">
        <v>361</v>
      </c>
      <c r="I8" s="127" t="s">
        <v>392</v>
      </c>
      <c r="J8" s="52">
        <f t="shared" si="1"/>
        <v>2909032.3080000002</v>
      </c>
      <c r="K8" s="53">
        <f t="shared" si="2"/>
        <v>4202650.5697799996</v>
      </c>
    </row>
    <row r="9" spans="1:11" s="16" customFormat="1" ht="18" x14ac:dyDescent="0.55000000000000004">
      <c r="A9" s="153">
        <v>2007</v>
      </c>
      <c r="B9" s="122">
        <v>34580711</v>
      </c>
      <c r="C9" s="122" t="s">
        <v>361</v>
      </c>
      <c r="D9" s="122">
        <v>331963</v>
      </c>
      <c r="E9" s="122">
        <v>4589364</v>
      </c>
      <c r="F9" s="128">
        <v>29659384</v>
      </c>
      <c r="G9" s="51">
        <f t="shared" si="0"/>
        <v>3399283.8912999998</v>
      </c>
      <c r="H9" s="122" t="s">
        <v>361</v>
      </c>
      <c r="I9" s="52">
        <f t="shared" ref="I9:I26" si="3">D9*2*D68/100</f>
        <v>579693.70837999997</v>
      </c>
      <c r="J9" s="52">
        <f t="shared" si="1"/>
        <v>2301290.6841599997</v>
      </c>
      <c r="K9" s="53">
        <f t="shared" si="2"/>
        <v>3280921.0580799999</v>
      </c>
    </row>
    <row r="10" spans="1:11" s="16" customFormat="1" ht="18" x14ac:dyDescent="0.55000000000000004">
      <c r="A10" s="153">
        <v>2008</v>
      </c>
      <c r="B10" s="122">
        <v>34923480</v>
      </c>
      <c r="C10" s="122" t="s">
        <v>361</v>
      </c>
      <c r="D10" s="122">
        <v>287539</v>
      </c>
      <c r="E10" s="122">
        <v>5340017</v>
      </c>
      <c r="F10" s="128">
        <v>29295924</v>
      </c>
      <c r="G10" s="51">
        <f t="shared" si="0"/>
        <v>3156384.1224000002</v>
      </c>
      <c r="H10" s="122" t="s">
        <v>361</v>
      </c>
      <c r="I10" s="52">
        <f t="shared" si="3"/>
        <v>406660.65692000004</v>
      </c>
      <c r="J10" s="52">
        <f t="shared" si="1"/>
        <v>2219524.6658800002</v>
      </c>
      <c r="K10" s="53">
        <f t="shared" si="2"/>
        <v>3142866.7267199997</v>
      </c>
    </row>
    <row r="11" spans="1:11" s="16" customFormat="1" ht="18" x14ac:dyDescent="0.55000000000000004">
      <c r="A11" s="153">
        <v>2009</v>
      </c>
      <c r="B11" s="122">
        <v>34897084</v>
      </c>
      <c r="C11" s="122" t="s">
        <v>361</v>
      </c>
      <c r="D11" s="122">
        <v>285379</v>
      </c>
      <c r="E11" s="122">
        <v>5656888</v>
      </c>
      <c r="F11" s="128">
        <v>28954816</v>
      </c>
      <c r="G11" s="51">
        <f t="shared" si="0"/>
        <v>3276138.2459200001</v>
      </c>
      <c r="H11" s="122" t="s">
        <v>361</v>
      </c>
      <c r="I11" s="52">
        <f t="shared" si="3"/>
        <v>419672.64981999999</v>
      </c>
      <c r="J11" s="52">
        <f t="shared" si="1"/>
        <v>2146336.44496</v>
      </c>
      <c r="K11" s="53">
        <f t="shared" si="2"/>
        <v>3165919.5814399999</v>
      </c>
    </row>
    <row r="12" spans="1:11" s="16" customFormat="1" ht="18" x14ac:dyDescent="0.55000000000000004">
      <c r="A12" s="153">
        <v>2010</v>
      </c>
      <c r="B12" s="122">
        <v>34436598</v>
      </c>
      <c r="C12" s="122" t="s">
        <v>361</v>
      </c>
      <c r="D12" s="122">
        <v>294981</v>
      </c>
      <c r="E12" s="122">
        <v>5747709</v>
      </c>
      <c r="F12" s="128">
        <v>28393908</v>
      </c>
      <c r="G12" s="51">
        <f t="shared" si="0"/>
        <v>3321065.5111199999</v>
      </c>
      <c r="H12" s="122" t="s">
        <v>361</v>
      </c>
      <c r="I12" s="52">
        <f t="shared" si="3"/>
        <v>418241.76065999997</v>
      </c>
      <c r="J12" s="52">
        <f t="shared" si="1"/>
        <v>2064117.2560799997</v>
      </c>
      <c r="K12" s="53">
        <f t="shared" si="2"/>
        <v>3098911.1191199999</v>
      </c>
    </row>
    <row r="13" spans="1:11" s="16" customFormat="1" ht="18" x14ac:dyDescent="0.55000000000000004">
      <c r="A13" s="153">
        <v>2011</v>
      </c>
      <c r="B13" s="122">
        <v>34426314</v>
      </c>
      <c r="C13" s="122" t="s">
        <v>361</v>
      </c>
      <c r="D13" s="122">
        <v>294981</v>
      </c>
      <c r="E13" s="122">
        <v>6197471</v>
      </c>
      <c r="F13" s="128">
        <v>27933863</v>
      </c>
      <c r="G13" s="51">
        <f t="shared" si="0"/>
        <v>3443319.9262800002</v>
      </c>
      <c r="H13" s="122" t="s">
        <v>361</v>
      </c>
      <c r="I13" s="52">
        <f t="shared" si="3"/>
        <v>418241.76065999997</v>
      </c>
      <c r="J13" s="52">
        <f t="shared" si="1"/>
        <v>2228734.5210200003</v>
      </c>
      <c r="K13" s="53">
        <f t="shared" si="2"/>
        <v>3195075.24994</v>
      </c>
    </row>
    <row r="14" spans="1:11" s="16" customFormat="1" ht="18" x14ac:dyDescent="0.55000000000000004">
      <c r="A14" s="153">
        <v>2012</v>
      </c>
      <c r="B14" s="122">
        <v>35254682</v>
      </c>
      <c r="C14" s="122" t="s">
        <v>361</v>
      </c>
      <c r="D14" s="122">
        <v>298553</v>
      </c>
      <c r="E14" s="122">
        <v>6304425</v>
      </c>
      <c r="F14" s="128">
        <v>28651704</v>
      </c>
      <c r="G14" s="51">
        <f t="shared" si="0"/>
        <v>3595977.5639999998</v>
      </c>
      <c r="H14" s="122" t="s">
        <v>361</v>
      </c>
      <c r="I14" s="52">
        <f t="shared" si="3"/>
        <v>423449.66201999999</v>
      </c>
      <c r="J14" s="52">
        <f t="shared" si="1"/>
        <v>2184735.4395000003</v>
      </c>
      <c r="K14" s="53">
        <f t="shared" si="2"/>
        <v>3320732.4936000002</v>
      </c>
    </row>
    <row r="15" spans="1:11" s="16" customFormat="1" ht="18" x14ac:dyDescent="0.55000000000000004">
      <c r="A15" s="153">
        <v>2013</v>
      </c>
      <c r="B15" s="122">
        <v>37239295</v>
      </c>
      <c r="C15" s="122" t="s">
        <v>361</v>
      </c>
      <c r="D15" s="122">
        <v>276070</v>
      </c>
      <c r="E15" s="122">
        <v>6860404</v>
      </c>
      <c r="F15" s="128">
        <v>30102821</v>
      </c>
      <c r="G15" s="51">
        <f t="shared" si="0"/>
        <v>3110970.7042999994</v>
      </c>
      <c r="H15" s="122" t="s">
        <v>361</v>
      </c>
      <c r="I15" s="52">
        <f t="shared" si="3"/>
        <v>403813.11040000001</v>
      </c>
      <c r="J15" s="52">
        <f t="shared" si="1"/>
        <v>2278065.7522400003</v>
      </c>
      <c r="K15" s="53">
        <f t="shared" si="2"/>
        <v>2971750.48912</v>
      </c>
    </row>
    <row r="16" spans="1:11" s="16" customFormat="1" ht="18" x14ac:dyDescent="0.55000000000000004">
      <c r="A16" s="153">
        <v>2014</v>
      </c>
      <c r="B16" s="122">
        <v>37359813</v>
      </c>
      <c r="C16" s="122" t="s">
        <v>361</v>
      </c>
      <c r="D16" s="122">
        <v>328435</v>
      </c>
      <c r="E16" s="122">
        <v>6987838</v>
      </c>
      <c r="F16" s="128">
        <v>30043540</v>
      </c>
      <c r="G16" s="51">
        <f t="shared" si="0"/>
        <v>3189033.6376800002</v>
      </c>
      <c r="H16" s="122" t="s">
        <v>361</v>
      </c>
      <c r="I16" s="52">
        <f t="shared" si="3"/>
        <v>463638.55210000003</v>
      </c>
      <c r="J16" s="52">
        <f t="shared" si="1"/>
        <v>2219477.1055600001</v>
      </c>
      <c r="K16" s="53">
        <f t="shared" si="2"/>
        <v>2941262.5659999996</v>
      </c>
    </row>
    <row r="17" spans="1:11" s="16" customFormat="1" ht="18" x14ac:dyDescent="0.55000000000000004">
      <c r="A17" s="153">
        <v>2015</v>
      </c>
      <c r="B17" s="122">
        <v>37505500</v>
      </c>
      <c r="C17" s="122" t="s">
        <v>361</v>
      </c>
      <c r="D17" s="122">
        <v>328435</v>
      </c>
      <c r="E17" s="122">
        <v>6991717</v>
      </c>
      <c r="F17" s="128">
        <v>30185348</v>
      </c>
      <c r="G17" s="51">
        <f t="shared" si="0"/>
        <v>3199219.15</v>
      </c>
      <c r="H17" s="122" t="s">
        <v>361</v>
      </c>
      <c r="I17" s="52">
        <f t="shared" si="3"/>
        <v>463638.55210000003</v>
      </c>
      <c r="J17" s="52">
        <f t="shared" si="1"/>
        <v>2211480.0870999997</v>
      </c>
      <c r="K17" s="53">
        <f t="shared" si="2"/>
        <v>2946089.9648000002</v>
      </c>
    </row>
    <row r="18" spans="1:11" s="16" customFormat="1" ht="18" x14ac:dyDescent="0.55000000000000004">
      <c r="A18" s="153">
        <v>2016</v>
      </c>
      <c r="B18" s="122">
        <v>37010798</v>
      </c>
      <c r="C18" s="122" t="s">
        <v>361</v>
      </c>
      <c r="D18" s="122">
        <v>328435</v>
      </c>
      <c r="E18" s="122">
        <v>7034365</v>
      </c>
      <c r="F18" s="128">
        <v>29647998</v>
      </c>
      <c r="G18" s="51">
        <f t="shared" si="0"/>
        <v>3150359.1257600002</v>
      </c>
      <c r="H18" s="122" t="s">
        <v>361</v>
      </c>
      <c r="I18" s="52">
        <f t="shared" si="3"/>
        <v>463638.55210000003</v>
      </c>
      <c r="J18" s="52">
        <f t="shared" si="1"/>
        <v>2216950.4733999996</v>
      </c>
      <c r="K18" s="53">
        <f t="shared" si="2"/>
        <v>2900760.1243200004</v>
      </c>
    </row>
    <row r="19" spans="1:11" s="16" customFormat="1" ht="18" x14ac:dyDescent="0.55000000000000004">
      <c r="A19" s="153">
        <v>2017</v>
      </c>
      <c r="B19" s="122">
        <v>37118061</v>
      </c>
      <c r="C19" s="122" t="s">
        <v>361</v>
      </c>
      <c r="D19" s="122">
        <v>328435</v>
      </c>
      <c r="E19" s="122">
        <v>7101746</v>
      </c>
      <c r="F19" s="128">
        <v>29687880</v>
      </c>
      <c r="G19" s="51">
        <f t="shared" si="0"/>
        <v>3183244.9113600003</v>
      </c>
      <c r="H19" s="122" t="s">
        <v>361</v>
      </c>
      <c r="I19" s="52">
        <f t="shared" si="3"/>
        <v>463638.55210000003</v>
      </c>
      <c r="J19" s="52">
        <f t="shared" si="1"/>
        <v>2256082.66928</v>
      </c>
      <c r="K19" s="53">
        <f t="shared" si="2"/>
        <v>2908224.7247999995</v>
      </c>
    </row>
    <row r="20" spans="1:11" s="16" customFormat="1" ht="18" x14ac:dyDescent="0.55000000000000004">
      <c r="A20" s="153">
        <v>2018</v>
      </c>
      <c r="B20" s="122">
        <v>37484943</v>
      </c>
      <c r="C20" s="122" t="s">
        <v>361</v>
      </c>
      <c r="D20" s="122">
        <v>328435</v>
      </c>
      <c r="E20" s="122">
        <v>7099609</v>
      </c>
      <c r="F20" s="128">
        <v>30056899</v>
      </c>
      <c r="G20" s="51">
        <f t="shared" si="0"/>
        <v>3208711.1208000006</v>
      </c>
      <c r="H20" s="122" t="s">
        <v>361</v>
      </c>
      <c r="I20" s="52">
        <f t="shared" si="3"/>
        <v>463638.55210000003</v>
      </c>
      <c r="J20" s="52">
        <f t="shared" si="1"/>
        <v>2258669.60726</v>
      </c>
      <c r="K20" s="53">
        <f t="shared" si="2"/>
        <v>2936559.0322999996</v>
      </c>
    </row>
    <row r="21" spans="1:11" s="16" customFormat="1" ht="18" x14ac:dyDescent="0.55000000000000004">
      <c r="A21" s="153">
        <v>2019</v>
      </c>
      <c r="B21" s="122">
        <v>37063064</v>
      </c>
      <c r="C21" s="122" t="s">
        <v>361</v>
      </c>
      <c r="D21" s="122">
        <v>261928</v>
      </c>
      <c r="E21" s="122">
        <v>6651632</v>
      </c>
      <c r="F21" s="128">
        <v>30149504</v>
      </c>
      <c r="G21" s="51">
        <f t="shared" si="0"/>
        <v>3294906.3896000003</v>
      </c>
      <c r="H21" s="122" t="s">
        <v>361</v>
      </c>
      <c r="I21" s="52">
        <f t="shared" si="3"/>
        <v>375960.97408000001</v>
      </c>
      <c r="J21" s="52">
        <f t="shared" si="1"/>
        <v>2395119.6505600004</v>
      </c>
      <c r="K21" s="53">
        <f t="shared" si="2"/>
        <v>3242277.6601599995</v>
      </c>
    </row>
    <row r="22" spans="1:11" s="16" customFormat="1" ht="18" x14ac:dyDescent="0.55000000000000004">
      <c r="A22" s="153">
        <v>2020</v>
      </c>
      <c r="B22" s="122">
        <v>36963623</v>
      </c>
      <c r="C22" s="122" t="s">
        <v>361</v>
      </c>
      <c r="D22" s="122">
        <v>272158</v>
      </c>
      <c r="E22" s="122">
        <v>6859271</v>
      </c>
      <c r="F22" s="128">
        <v>29832193</v>
      </c>
      <c r="G22" s="51">
        <f t="shared" si="0"/>
        <v>3292719.5368399997</v>
      </c>
      <c r="H22" s="122" t="s">
        <v>361</v>
      </c>
      <c r="I22" s="52">
        <f t="shared" si="3"/>
        <v>387171.97080000001</v>
      </c>
      <c r="J22" s="52">
        <f t="shared" si="1"/>
        <v>2406095.0813800003</v>
      </c>
      <c r="K22" s="53">
        <f t="shared" si="2"/>
        <v>3221280.2001399999</v>
      </c>
    </row>
    <row r="23" spans="1:11" s="16" customFormat="1" ht="18" x14ac:dyDescent="0.55000000000000004">
      <c r="A23" s="153">
        <v>2021</v>
      </c>
      <c r="B23" s="122">
        <v>37003187</v>
      </c>
      <c r="C23" s="122" t="s">
        <v>361</v>
      </c>
      <c r="D23" s="122">
        <v>278344</v>
      </c>
      <c r="E23" s="122">
        <v>6972094</v>
      </c>
      <c r="F23" s="128">
        <v>29752749</v>
      </c>
      <c r="G23" s="51">
        <f t="shared" si="0"/>
        <v>3229638.1613599998</v>
      </c>
      <c r="H23" s="122" t="s">
        <v>361</v>
      </c>
      <c r="I23" s="52">
        <f t="shared" si="3"/>
        <v>392999.46048000001</v>
      </c>
      <c r="J23" s="52">
        <f t="shared" si="1"/>
        <v>2444973.92392</v>
      </c>
      <c r="K23" s="53">
        <f t="shared" si="2"/>
        <v>3160336.99878</v>
      </c>
    </row>
    <row r="24" spans="1:11" s="16" customFormat="1" ht="18" x14ac:dyDescent="0.55000000000000004">
      <c r="A24" s="153">
        <v>2022</v>
      </c>
      <c r="B24" s="122">
        <v>37030403</v>
      </c>
      <c r="C24" s="122" t="s">
        <v>361</v>
      </c>
      <c r="D24" s="122">
        <v>269294</v>
      </c>
      <c r="E24" s="122">
        <v>6667595</v>
      </c>
      <c r="F24" s="128">
        <v>30093515</v>
      </c>
      <c r="G24" s="51">
        <f t="shared" si="0"/>
        <v>3429755.9258600003</v>
      </c>
      <c r="H24" s="122" t="s">
        <v>361</v>
      </c>
      <c r="I24" s="52">
        <f t="shared" si="3"/>
        <v>387519.45187999995</v>
      </c>
      <c r="J24" s="52">
        <f t="shared" si="1"/>
        <v>2279784.0824000002</v>
      </c>
      <c r="K24" s="53">
        <f t="shared" si="2"/>
        <v>3138753.6144999997</v>
      </c>
    </row>
    <row r="25" spans="1:11" s="16" customFormat="1" ht="18" x14ac:dyDescent="0.55000000000000004">
      <c r="A25" s="153">
        <v>2023</v>
      </c>
      <c r="B25" s="122">
        <v>37270671</v>
      </c>
      <c r="C25" s="122" t="s">
        <v>361</v>
      </c>
      <c r="D25" s="122">
        <v>269294</v>
      </c>
      <c r="E25" s="122">
        <v>6831155</v>
      </c>
      <c r="F25" s="128">
        <v>30170222</v>
      </c>
      <c r="G25" s="51">
        <f t="shared" si="0"/>
        <v>3608546.3662200002</v>
      </c>
      <c r="H25" s="122" t="s">
        <v>361</v>
      </c>
      <c r="I25" s="52">
        <f t="shared" si="3"/>
        <v>387519.45187999995</v>
      </c>
      <c r="J25" s="52">
        <f t="shared" si="1"/>
        <v>2302782.3505000002</v>
      </c>
      <c r="K25" s="53">
        <f t="shared" si="2"/>
        <v>3327172.0821600002</v>
      </c>
    </row>
    <row r="26" spans="1:11" s="16" customFormat="1" ht="18.399999999999999" thickBot="1" x14ac:dyDescent="0.6">
      <c r="A26" s="154">
        <v>2024</v>
      </c>
      <c r="B26" s="134">
        <v>37406601</v>
      </c>
      <c r="C26" s="134" t="s">
        <v>361</v>
      </c>
      <c r="D26" s="134">
        <v>269294</v>
      </c>
      <c r="E26" s="134">
        <v>7075226</v>
      </c>
      <c r="F26" s="156">
        <v>30062081</v>
      </c>
      <c r="G26" s="54">
        <f t="shared" si="0"/>
        <v>3620210.8447800004</v>
      </c>
      <c r="H26" s="134" t="s">
        <v>361</v>
      </c>
      <c r="I26" s="55">
        <f t="shared" si="3"/>
        <v>387519.45187999995</v>
      </c>
      <c r="J26" s="55">
        <f t="shared" si="1"/>
        <v>2403454.2722</v>
      </c>
      <c r="K26" s="56">
        <f t="shared" si="2"/>
        <v>3362143.1390399998</v>
      </c>
    </row>
    <row r="27" spans="1:11" s="16" customFormat="1" ht="24.75" customHeight="1"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37967504.647619069</v>
      </c>
      <c r="C28" s="118" t="s">
        <v>361</v>
      </c>
      <c r="D28" s="42">
        <f>_xlfn.FORECAST.LINEAR($A28,$D$12:D27,$A$12:$A27)</f>
        <v>273053.13333333377</v>
      </c>
      <c r="E28" s="42">
        <f>_xlfn.FORECAST.LINEAR($A28,$E$12:E27,$A$12:$A27)</f>
        <v>7169008.7333333492</v>
      </c>
      <c r="F28" s="42">
        <f>_xlfn.FORECAST.LINEAR($A28,$F$12:F27,$A$12:$A27)</f>
        <v>30525442.733333349</v>
      </c>
      <c r="G28" s="39"/>
      <c r="H28" s="39"/>
      <c r="I28" s="39"/>
      <c r="J28" s="39"/>
      <c r="K28" s="39"/>
    </row>
    <row r="29" spans="1:11" s="16" customFormat="1" ht="18" x14ac:dyDescent="0.45">
      <c r="A29" s="60">
        <v>2026</v>
      </c>
      <c r="B29" s="42">
        <f>_xlfn.FORECAST.LINEAR(A29,$B$12:B28,$A$12:A28)</f>
        <v>38125329.786904812</v>
      </c>
      <c r="C29" s="118" t="s">
        <v>361</v>
      </c>
      <c r="D29" s="42">
        <f>_xlfn.FORECAST.LINEAR($A29,$D$12:D28,$A$12:$A28)</f>
        <v>270292.50833333377</v>
      </c>
      <c r="E29" s="42">
        <f>_xlfn.FORECAST.LINEAR($A29,$E$12:E28,$A$12:$A28)</f>
        <v>7220282.6833333373</v>
      </c>
      <c r="F29" s="42">
        <f>_xlfn.FORECAST.LINEAR($A29,$F$12:F28,$A$12:$A28)</f>
        <v>30634754.533333361</v>
      </c>
      <c r="G29" s="39"/>
      <c r="H29" s="39"/>
      <c r="I29" s="39"/>
      <c r="J29" s="39"/>
      <c r="K29" s="39"/>
    </row>
    <row r="30" spans="1:11" s="16" customFormat="1" ht="18" x14ac:dyDescent="0.45">
      <c r="A30" s="60">
        <v>2027</v>
      </c>
      <c r="B30" s="42">
        <f>_xlfn.FORECAST.LINEAR(A30,$B$12:B29,$A$12:A29)</f>
        <v>38283154.926190495</v>
      </c>
      <c r="C30" s="118" t="s">
        <v>361</v>
      </c>
      <c r="D30" s="42">
        <f>_xlfn.FORECAST.LINEAR($A30,$D$12:D29,$A$12:$A29)</f>
        <v>267531.8833333347</v>
      </c>
      <c r="E30" s="42">
        <f>_xlfn.FORECAST.LINEAR($A30,$E$12:E29,$A$12:$A29)</f>
        <v>7271556.6333333403</v>
      </c>
      <c r="F30" s="42">
        <f>_xlfn.FORECAST.LINEAR($A30,$F$12:F29,$A$12:$A29)</f>
        <v>30744066.333333343</v>
      </c>
      <c r="G30" s="39"/>
      <c r="H30" s="39"/>
      <c r="I30" s="39"/>
      <c r="J30" s="39"/>
      <c r="K30" s="39"/>
    </row>
    <row r="31" spans="1:11" s="16" customFormat="1" ht="18" x14ac:dyDescent="0.45">
      <c r="A31" s="60">
        <v>2028</v>
      </c>
      <c r="B31" s="42">
        <f>_xlfn.FORECAST.LINEAR(A31,$B$12:B30,$A$12:A30)</f>
        <v>38440980.065476179</v>
      </c>
      <c r="C31" s="118" t="s">
        <v>361</v>
      </c>
      <c r="D31" s="42">
        <f>_xlfn.FORECAST.LINEAR($A31,$D$12:D30,$A$12:$A30)</f>
        <v>264771.25833333377</v>
      </c>
      <c r="E31" s="42">
        <f>_xlfn.FORECAST.LINEAR($A31,$E$12:E30,$A$12:$A30)</f>
        <v>7322830.5833333284</v>
      </c>
      <c r="F31" s="42">
        <f>_xlfn.FORECAST.LINEAR($A31,$F$12:F30,$A$12:$A30)</f>
        <v>30853378.133333325</v>
      </c>
      <c r="G31" s="39"/>
      <c r="H31" s="39"/>
      <c r="I31" s="39"/>
      <c r="J31" s="39"/>
      <c r="K31" s="39"/>
    </row>
    <row r="32" spans="1:11" s="16" customFormat="1" ht="18" x14ac:dyDescent="0.45">
      <c r="A32" s="60">
        <v>2029</v>
      </c>
      <c r="B32" s="42">
        <f>_xlfn.FORECAST.LINEAR(A32,$B$12:B31,$A$12:A31)</f>
        <v>38598805.204761922</v>
      </c>
      <c r="C32" s="118" t="s">
        <v>361</v>
      </c>
      <c r="D32" s="42">
        <f>_xlfn.FORECAST.LINEAR($A32,$D$12:D31,$A$12:$A31)</f>
        <v>262010.63333333377</v>
      </c>
      <c r="E32" s="42">
        <f>_xlfn.FORECAST.LINEAR($A32,$E$12:E31,$A$12:$A31)</f>
        <v>7374104.5333333462</v>
      </c>
      <c r="F32" s="42">
        <f>_xlfn.FORECAST.LINEAR($A32,$F$12:F31,$A$12:$A31)</f>
        <v>30962689.933333337</v>
      </c>
      <c r="G32" s="39"/>
      <c r="H32" s="39"/>
      <c r="I32" s="39"/>
      <c r="J32" s="39"/>
      <c r="K32" s="39"/>
    </row>
    <row r="33" spans="1:11" s="16" customFormat="1" ht="18" x14ac:dyDescent="0.45">
      <c r="A33" s="60">
        <v>2030</v>
      </c>
      <c r="B33" s="42">
        <f>_xlfn.FORECAST.LINEAR(A33,$B$12:B32,$A$12:A32)</f>
        <v>38756630.344047606</v>
      </c>
      <c r="C33" s="118" t="s">
        <v>361</v>
      </c>
      <c r="D33" s="42">
        <f>_xlfn.FORECAST.LINEAR($A33,$D$12:D32,$A$12:$A32)</f>
        <v>259250.00833333377</v>
      </c>
      <c r="E33" s="42">
        <f>_xlfn.FORECAST.LINEAR($A33,$E$12:E32,$A$12:$A32)</f>
        <v>7425378.4833333492</v>
      </c>
      <c r="F33" s="42">
        <f>_xlfn.FORECAST.LINEAR($A33,$F$12:F32,$A$12:$A32)</f>
        <v>31072001.733333349</v>
      </c>
      <c r="G33" s="39"/>
      <c r="H33" s="39"/>
      <c r="I33" s="39"/>
      <c r="J33" s="39"/>
      <c r="K33" s="39"/>
    </row>
    <row r="34" spans="1:11" s="16" customFormat="1" ht="18" x14ac:dyDescent="0.45">
      <c r="A34" s="60">
        <v>2031</v>
      </c>
      <c r="B34" s="42">
        <f>_xlfn.FORECAST.LINEAR(A34,$B$12:B33,$A$12:A33)</f>
        <v>38914455.483333349</v>
      </c>
      <c r="C34" s="118" t="s">
        <v>361</v>
      </c>
      <c r="D34" s="42">
        <f>_xlfn.FORECAST.LINEAR($A34,$D$12:D33,$A$12:$A33)</f>
        <v>256489.38333333377</v>
      </c>
      <c r="E34" s="42">
        <f>_xlfn.FORECAST.LINEAR($A34,$E$12:E33,$A$12:$A33)</f>
        <v>7476652.4333333373</v>
      </c>
      <c r="F34" s="42">
        <f>_xlfn.FORECAST.LINEAR($A34,$F$12:F33,$A$12:$A33)</f>
        <v>31181313.533333331</v>
      </c>
      <c r="G34" s="39"/>
      <c r="H34" s="39"/>
      <c r="I34" s="39"/>
      <c r="J34" s="39"/>
      <c r="K34" s="39"/>
    </row>
    <row r="35" spans="1:11" s="16" customFormat="1" ht="18" x14ac:dyDescent="0.45">
      <c r="A35" s="60">
        <v>2032</v>
      </c>
      <c r="B35" s="42">
        <f>_xlfn.FORECAST.LINEAR(A35,$B$12:B34,$A$12:A34)</f>
        <v>39072280.622619033</v>
      </c>
      <c r="C35" s="118" t="s">
        <v>361</v>
      </c>
      <c r="D35" s="42">
        <f>_xlfn.FORECAST.LINEAR($A35,$D$12:D34,$A$12:$A34)</f>
        <v>253728.75833333377</v>
      </c>
      <c r="E35" s="42">
        <f>_xlfn.FORECAST.LINEAR($A35,$E$12:E34,$A$12:$A34)</f>
        <v>7527926.3833333403</v>
      </c>
      <c r="F35" s="42">
        <f>_xlfn.FORECAST.LINEAR($A35,$F$12:F34,$A$12:$A34)</f>
        <v>31290625.333333313</v>
      </c>
      <c r="G35" s="39"/>
      <c r="H35" s="39"/>
      <c r="I35" s="39"/>
      <c r="J35" s="39"/>
      <c r="K35" s="39"/>
    </row>
    <row r="36" spans="1:11" s="16" customFormat="1" ht="18" x14ac:dyDescent="0.45">
      <c r="A36" s="60">
        <v>2033</v>
      </c>
      <c r="B36" s="42">
        <f>_xlfn.FORECAST.LINEAR(A36,$B$12:B35,$A$12:A35)</f>
        <v>39230105.761904716</v>
      </c>
      <c r="C36" s="118" t="s">
        <v>361</v>
      </c>
      <c r="D36" s="42">
        <f>_xlfn.FORECAST.LINEAR($A36,$D$12:D35,$A$12:$A35)</f>
        <v>250968.13333333377</v>
      </c>
      <c r="E36" s="42">
        <f>_xlfn.FORECAST.LINEAR($A36,$E$12:E35,$A$12:$A35)</f>
        <v>7579200.3333333433</v>
      </c>
      <c r="F36" s="42">
        <f>_xlfn.FORECAST.LINEAR($A36,$F$12:F35,$A$12:$A35)</f>
        <v>31399937.133333325</v>
      </c>
      <c r="G36" s="39"/>
      <c r="H36" s="39"/>
      <c r="I36" s="39"/>
      <c r="J36" s="39"/>
      <c r="K36" s="39"/>
    </row>
    <row r="37" spans="1:11" s="16" customFormat="1" ht="18" x14ac:dyDescent="0.45">
      <c r="A37" s="60">
        <v>2034</v>
      </c>
      <c r="B37" s="42">
        <f>_xlfn.FORECAST.LINEAR(A37,$B$12:B36,$A$12:A36)</f>
        <v>39387930.901190519</v>
      </c>
      <c r="C37" s="118" t="s">
        <v>361</v>
      </c>
      <c r="D37" s="42">
        <f>_xlfn.FORECAST.LINEAR($A37,$D$12:D36,$A$12:$A36)</f>
        <v>248207.5083333347</v>
      </c>
      <c r="E37" s="42">
        <f>_xlfn.FORECAST.LINEAR($A37,$E$12:E36,$A$12:$A36)</f>
        <v>7630474.2833333313</v>
      </c>
      <c r="F37" s="42">
        <f>_xlfn.FORECAST.LINEAR($A37,$F$12:F36,$A$12:$A36)</f>
        <v>31509248.933333337</v>
      </c>
      <c r="G37" s="39"/>
      <c r="H37" s="39"/>
      <c r="I37" s="39"/>
      <c r="J37" s="39"/>
      <c r="K37" s="39"/>
    </row>
    <row r="38" spans="1:11" s="16" customFormat="1" ht="18" x14ac:dyDescent="0.45">
      <c r="A38" s="60">
        <v>2035</v>
      </c>
      <c r="B38" s="42">
        <f>_xlfn.FORECAST.LINEAR(A38,$B$12:B37,$A$12:A37)</f>
        <v>39545756.040476143</v>
      </c>
      <c r="C38" s="118" t="s">
        <v>361</v>
      </c>
      <c r="D38" s="42">
        <f>_xlfn.FORECAST.LINEAR($A38,$D$12:D37,$A$12:$A37)</f>
        <v>245446.88333333377</v>
      </c>
      <c r="E38" s="42">
        <f>_xlfn.FORECAST.LINEAR($A38,$E$12:E37,$A$12:$A37)</f>
        <v>7681748.2333333343</v>
      </c>
      <c r="F38" s="42">
        <f>_xlfn.FORECAST.LINEAR($A38,$F$12:F37,$A$12:$A37)</f>
        <v>31618560.733333319</v>
      </c>
      <c r="G38" s="39"/>
      <c r="H38" s="39"/>
      <c r="I38" s="39"/>
      <c r="J38" s="39"/>
      <c r="K38" s="39"/>
    </row>
    <row r="39" spans="1:11" s="16" customFormat="1" ht="18" x14ac:dyDescent="0.45">
      <c r="A39" s="60">
        <v>2036</v>
      </c>
      <c r="B39" s="42">
        <f>_xlfn.FORECAST.LINEAR(A39,$B$12:B38,$A$12:A38)</f>
        <v>39703581.179761887</v>
      </c>
      <c r="C39" s="118" t="s">
        <v>361</v>
      </c>
      <c r="D39" s="42">
        <f>_xlfn.FORECAST.LINEAR($A39,$D$12:D38,$A$12:$A38)</f>
        <v>242686.2583333347</v>
      </c>
      <c r="E39" s="42">
        <f>_xlfn.FORECAST.LINEAR($A39,$E$12:E38,$A$12:$A38)</f>
        <v>7733022.1833333373</v>
      </c>
      <c r="F39" s="42">
        <f>_xlfn.FORECAST.LINEAR($A39,$F$12:F38,$A$12:$A38)</f>
        <v>31727872.533333331</v>
      </c>
      <c r="G39" s="39"/>
      <c r="H39" s="39"/>
      <c r="I39" s="39"/>
      <c r="J39" s="39"/>
      <c r="K39" s="39"/>
    </row>
    <row r="40" spans="1:11" s="16" customFormat="1" ht="18" x14ac:dyDescent="0.45">
      <c r="A40" s="60">
        <v>2037</v>
      </c>
      <c r="B40" s="42">
        <f>_xlfn.FORECAST.LINEAR(A40,$B$12:B39,$A$12:A39)</f>
        <v>39861406.31904757</v>
      </c>
      <c r="C40" s="118" t="s">
        <v>361</v>
      </c>
      <c r="D40" s="42">
        <f>_xlfn.FORECAST.LINEAR($A40,$D$12:D39,$A$12:$A39)</f>
        <v>239925.6333333347</v>
      </c>
      <c r="E40" s="42">
        <f>_xlfn.FORECAST.LINEAR($A40,$E$12:E39,$A$12:$A39)</f>
        <v>7784296.1333333403</v>
      </c>
      <c r="F40" s="42">
        <f>_xlfn.FORECAST.LINEAR($A40,$F$12:F39,$A$12:$A39)</f>
        <v>31837184.333333313</v>
      </c>
      <c r="G40" s="39"/>
      <c r="H40" s="39"/>
      <c r="I40" s="39"/>
      <c r="J40" s="39"/>
      <c r="K40" s="39"/>
    </row>
    <row r="41" spans="1:11" s="16" customFormat="1" ht="18" x14ac:dyDescent="0.45">
      <c r="A41" s="60">
        <v>2038</v>
      </c>
      <c r="B41" s="42">
        <f>_xlfn.FORECAST.LINEAR(A41,$B$12:B40,$A$12:A40)</f>
        <v>40019231.458333313</v>
      </c>
      <c r="C41" s="118" t="s">
        <v>361</v>
      </c>
      <c r="D41" s="42">
        <f>_xlfn.FORECAST.LINEAR($A41,$D$12:D40,$A$12:$A40)</f>
        <v>237165.0083333347</v>
      </c>
      <c r="E41" s="42">
        <f>_xlfn.FORECAST.LINEAR($A41,$E$12:E40,$A$12:$A40)</f>
        <v>7835570.0833333433</v>
      </c>
      <c r="F41" s="42">
        <f>_xlfn.FORECAST.LINEAR($A41,$F$12:F40,$A$12:$A40)</f>
        <v>31946496.133333325</v>
      </c>
      <c r="G41" s="39"/>
      <c r="H41" s="39"/>
      <c r="I41" s="39"/>
      <c r="J41" s="39"/>
      <c r="K41" s="39"/>
    </row>
    <row r="42" spans="1:11" s="16" customFormat="1" ht="18" x14ac:dyDescent="0.45">
      <c r="A42" s="60">
        <v>2039</v>
      </c>
      <c r="B42" s="42">
        <f>_xlfn.FORECAST.LINEAR(A42,$B$12:B41,$A$12:A41)</f>
        <v>40177056.597618997</v>
      </c>
      <c r="C42" s="118" t="s">
        <v>361</v>
      </c>
      <c r="D42" s="42">
        <f>_xlfn.FORECAST.LINEAR($A42,$D$12:D41,$A$12:$A41)</f>
        <v>234404.3833333347</v>
      </c>
      <c r="E42" s="42">
        <f>_xlfn.FORECAST.LINEAR($A42,$E$12:E41,$A$12:$A41)</f>
        <v>7886844.0333333462</v>
      </c>
      <c r="F42" s="42">
        <f>_xlfn.FORECAST.LINEAR($A42,$F$12:F41,$A$12:$A41)</f>
        <v>32055807.933333337</v>
      </c>
      <c r="G42" s="39"/>
      <c r="H42" s="39"/>
      <c r="I42" s="39"/>
      <c r="J42" s="39"/>
      <c r="K42" s="39"/>
    </row>
    <row r="43" spans="1:11" s="16" customFormat="1" ht="18" x14ac:dyDescent="0.45">
      <c r="A43" s="60">
        <v>2040</v>
      </c>
      <c r="B43" s="42">
        <f>_xlfn.FORECAST.LINEAR(A43,$B$12:B42,$A$12:A42)</f>
        <v>40334881.73690474</v>
      </c>
      <c r="C43" s="118" t="s">
        <v>361</v>
      </c>
      <c r="D43" s="42">
        <f>_xlfn.FORECAST.LINEAR($A43,$D$12:D42,$A$12:$A42)</f>
        <v>231643.7583333347</v>
      </c>
      <c r="E43" s="42">
        <f>_xlfn.FORECAST.LINEAR($A43,$E$12:E42,$A$12:$A42)</f>
        <v>7938117.9833333343</v>
      </c>
      <c r="F43" s="42">
        <f>_xlfn.FORECAST.LINEAR($A43,$F$12:F42,$A$12:$A42)</f>
        <v>32165119.73333329</v>
      </c>
      <c r="G43" s="39"/>
      <c r="H43" s="39"/>
      <c r="I43" s="39"/>
      <c r="J43" s="39"/>
      <c r="K43" s="39"/>
    </row>
    <row r="44" spans="1:11" s="16" customFormat="1" ht="18" x14ac:dyDescent="0.45">
      <c r="A44" s="60">
        <v>2041</v>
      </c>
      <c r="B44" s="42">
        <f>_xlfn.FORECAST.LINEAR(A44,$B$12:B43,$A$12:A43)</f>
        <v>40492706.876190484</v>
      </c>
      <c r="C44" s="118" t="s">
        <v>361</v>
      </c>
      <c r="D44" s="42">
        <f>_xlfn.FORECAST.LINEAR($A44,$D$12:D43,$A$12:$A43)</f>
        <v>228883.1333333347</v>
      </c>
      <c r="E44" s="42">
        <f>_xlfn.FORECAST.LINEAR($A44,$E$12:E43,$A$12:$A43)</f>
        <v>7989391.9333333373</v>
      </c>
      <c r="F44" s="42">
        <f>_xlfn.FORECAST.LINEAR($A44,$F$12:F43,$A$12:$A43)</f>
        <v>32274431.533333302</v>
      </c>
      <c r="G44" s="39"/>
      <c r="H44" s="39"/>
      <c r="I44" s="39"/>
      <c r="J44" s="39"/>
      <c r="K44" s="39"/>
    </row>
    <row r="45" spans="1:11" s="16" customFormat="1" ht="18" x14ac:dyDescent="0.45">
      <c r="A45" s="60">
        <v>2042</v>
      </c>
      <c r="B45" s="42">
        <f>_xlfn.FORECAST.LINEAR(A45,$B$12:B44,$A$12:A44)</f>
        <v>40650532.015476167</v>
      </c>
      <c r="C45" s="118" t="s">
        <v>361</v>
      </c>
      <c r="D45" s="42">
        <f>_xlfn.FORECAST.LINEAR($A45,$D$12:D44,$A$12:$A44)</f>
        <v>226122.5083333347</v>
      </c>
      <c r="E45" s="42">
        <f>_xlfn.FORECAST.LINEAR($A45,$E$12:E44,$A$12:$A44)</f>
        <v>8040665.8833333403</v>
      </c>
      <c r="F45" s="42">
        <f>_xlfn.FORECAST.LINEAR($A45,$F$12:F44,$A$12:$A44)</f>
        <v>32383743.333333343</v>
      </c>
      <c r="G45" s="39"/>
      <c r="H45" s="39"/>
      <c r="I45" s="39"/>
      <c r="J45" s="39"/>
      <c r="K45" s="39"/>
    </row>
    <row r="46" spans="1:11" s="16" customFormat="1" ht="18" x14ac:dyDescent="0.45">
      <c r="A46" s="60">
        <v>2043</v>
      </c>
      <c r="B46" s="42">
        <f>_xlfn.FORECAST.LINEAR(A46,$B$12:B45,$A$12:A45)</f>
        <v>40808357.15476191</v>
      </c>
      <c r="C46" s="118" t="s">
        <v>361</v>
      </c>
      <c r="D46" s="42">
        <f>_xlfn.FORECAST.LINEAR($A46,$D$12:D45,$A$12:$A45)</f>
        <v>223361.8833333347</v>
      </c>
      <c r="E46" s="42">
        <f>_xlfn.FORECAST.LINEAR($A46,$E$12:E45,$A$12:$A45)</f>
        <v>8091939.8333333433</v>
      </c>
      <c r="F46" s="42">
        <f>_xlfn.FORECAST.LINEAR($A46,$F$12:F45,$A$12:$A45)</f>
        <v>32493055.133333325</v>
      </c>
      <c r="G46" s="39"/>
      <c r="H46" s="39"/>
      <c r="I46" s="39"/>
      <c r="J46" s="39"/>
      <c r="K46" s="39"/>
    </row>
    <row r="47" spans="1:11" s="16" customFormat="1" ht="18" x14ac:dyDescent="0.45">
      <c r="A47" s="60">
        <v>2044</v>
      </c>
      <c r="B47" s="42">
        <f>_xlfn.FORECAST.LINEAR(A47,$B$12:B46,$A$12:A46)</f>
        <v>40966182.294047654</v>
      </c>
      <c r="C47" s="118" t="s">
        <v>361</v>
      </c>
      <c r="D47" s="42">
        <f>_xlfn.FORECAST.LINEAR($A47,$D$12:D46,$A$12:$A46)</f>
        <v>220601.2583333347</v>
      </c>
      <c r="E47" s="42">
        <f>_xlfn.FORECAST.LINEAR($A47,$E$12:E46,$A$12:$A46)</f>
        <v>8143213.7833333462</v>
      </c>
      <c r="F47" s="42">
        <f>_xlfn.FORECAST.LINEAR($A47,$F$12:F46,$A$12:$A46)</f>
        <v>32602366.933333337</v>
      </c>
      <c r="G47" s="39"/>
      <c r="H47" s="39"/>
      <c r="I47" s="39"/>
      <c r="J47" s="39"/>
      <c r="K47" s="39"/>
    </row>
    <row r="48" spans="1:11" s="16" customFormat="1" ht="18" x14ac:dyDescent="0.45">
      <c r="A48" s="60">
        <v>2045</v>
      </c>
      <c r="B48" s="42">
        <f>_xlfn.FORECAST.LINEAR(A48,$B$12:B47,$A$12:A47)</f>
        <v>41124007.433333337</v>
      </c>
      <c r="C48" s="118" t="s">
        <v>361</v>
      </c>
      <c r="D48" s="42">
        <f>_xlfn.FORECAST.LINEAR($A48,$D$12:D47,$A$12:$A47)</f>
        <v>217840.6333333347</v>
      </c>
      <c r="E48" s="42">
        <f>_xlfn.FORECAST.LINEAR($A48,$E$12:E47,$A$12:$A47)</f>
        <v>8194487.7333333492</v>
      </c>
      <c r="F48" s="42">
        <f>_xlfn.FORECAST.LINEAR($A48,$F$12:F47,$A$12:$A47)</f>
        <v>32711678.733333319</v>
      </c>
      <c r="G48" s="39"/>
      <c r="H48" s="39"/>
      <c r="I48" s="39"/>
      <c r="J48" s="39"/>
      <c r="K48" s="39"/>
    </row>
    <row r="49" spans="1:11" s="16" customFormat="1" ht="18" x14ac:dyDescent="0.45">
      <c r="A49" s="60">
        <v>2046</v>
      </c>
      <c r="B49" s="42">
        <f>_xlfn.FORECAST.LINEAR(A49,$B$12:B48,$A$12:A48)</f>
        <v>41281832.572619021</v>
      </c>
      <c r="C49" s="118" t="s">
        <v>361</v>
      </c>
      <c r="D49" s="42">
        <f>_xlfn.FORECAST.LINEAR($A49,$D$12:D48,$A$12:$A48)</f>
        <v>215080.0083333347</v>
      </c>
      <c r="E49" s="42">
        <f>_xlfn.FORECAST.LINEAR($A49,$E$12:E48,$A$12:$A48)</f>
        <v>8245761.6833333373</v>
      </c>
      <c r="F49" s="42">
        <f>_xlfn.FORECAST.LINEAR($A49,$F$12:F48,$A$12:$A48)</f>
        <v>32820990.533333331</v>
      </c>
      <c r="G49" s="39"/>
      <c r="H49" s="39"/>
      <c r="I49" s="39"/>
      <c r="J49" s="39"/>
      <c r="K49" s="39"/>
    </row>
    <row r="50" spans="1:11" s="16" customFormat="1" ht="18" x14ac:dyDescent="0.45">
      <c r="A50" s="60">
        <v>2047</v>
      </c>
      <c r="B50" s="42">
        <f>_xlfn.FORECAST.LINEAR(A50,$B$12:B49,$A$12:A49)</f>
        <v>41439657.711904705</v>
      </c>
      <c r="C50" s="118" t="s">
        <v>361</v>
      </c>
      <c r="D50" s="42">
        <f>_xlfn.FORECAST.LINEAR($A50,$D$12:D49,$A$12:$A49)</f>
        <v>212319.3833333347</v>
      </c>
      <c r="E50" s="42">
        <f>_xlfn.FORECAST.LINEAR($A50,$E$12:E49,$A$12:$A49)</f>
        <v>8297035.6333333403</v>
      </c>
      <c r="F50" s="42">
        <f>_xlfn.FORECAST.LINEAR($A50,$F$12:F49,$A$12:$A49)</f>
        <v>32930302.333333313</v>
      </c>
      <c r="G50" s="39"/>
      <c r="H50" s="39"/>
      <c r="I50" s="39"/>
      <c r="J50" s="39"/>
      <c r="K50" s="39"/>
    </row>
    <row r="51" spans="1:11" s="16" customFormat="1" ht="18" x14ac:dyDescent="0.45">
      <c r="A51" s="60">
        <v>2048</v>
      </c>
      <c r="B51" s="42">
        <f>_xlfn.FORECAST.LINEAR(A51,$B$12:B50,$A$12:A50)</f>
        <v>41597482.851190448</v>
      </c>
      <c r="C51" s="118" t="s">
        <v>361</v>
      </c>
      <c r="D51" s="42">
        <f>_xlfn.FORECAST.LINEAR($A51,$D$12:D50,$A$12:$A50)</f>
        <v>209558.7583333347</v>
      </c>
      <c r="E51" s="42">
        <f>_xlfn.FORECAST.LINEAR($A51,$E$12:E50,$A$12:$A50)</f>
        <v>8348309.5833333433</v>
      </c>
      <c r="F51" s="42">
        <f>_xlfn.FORECAST.LINEAR($A51,$F$12:F50,$A$12:$A50)</f>
        <v>33039614.133333325</v>
      </c>
      <c r="G51" s="39"/>
      <c r="H51" s="39"/>
      <c r="I51" s="39"/>
      <c r="J51" s="39"/>
      <c r="K51" s="39"/>
    </row>
    <row r="52" spans="1:11" s="16" customFormat="1" ht="18" x14ac:dyDescent="0.45">
      <c r="A52" s="60">
        <v>2049</v>
      </c>
      <c r="B52" s="42">
        <f>_xlfn.FORECAST.LINEAR(A52,$B$12:B51,$A$12:A51)</f>
        <v>41755307.990476251</v>
      </c>
      <c r="C52" s="118" t="s">
        <v>361</v>
      </c>
      <c r="D52" s="42">
        <f>_xlfn.FORECAST.LINEAR($A52,$D$12:D51,$A$12:$A51)</f>
        <v>206798.1333333347</v>
      </c>
      <c r="E52" s="42">
        <f>_xlfn.FORECAST.LINEAR($A52,$E$12:E51,$A$12:$A51)</f>
        <v>8399583.5333333462</v>
      </c>
      <c r="F52" s="42">
        <f>_xlfn.FORECAST.LINEAR($A52,$F$12:F51,$A$12:$A51)</f>
        <v>33148925.933333308</v>
      </c>
      <c r="G52" s="39"/>
      <c r="H52" s="39"/>
      <c r="I52" s="39"/>
      <c r="J52" s="39"/>
      <c r="K52" s="39"/>
    </row>
    <row r="53" spans="1:11" s="16" customFormat="1" ht="18" x14ac:dyDescent="0.45">
      <c r="A53" s="60">
        <v>2050</v>
      </c>
      <c r="B53" s="42">
        <f>_xlfn.FORECAST.LINEAR(A53,$B$12:B52,$A$12:A52)</f>
        <v>41913133.129761875</v>
      </c>
      <c r="C53" s="118" t="s">
        <v>361</v>
      </c>
      <c r="D53" s="42">
        <f>_xlfn.FORECAST.LINEAR($A53,$D$12:D52,$A$12:$A52)</f>
        <v>204037.5083333347</v>
      </c>
      <c r="E53" s="42">
        <f>_xlfn.FORECAST.LINEAR($A53,$E$12:E52,$A$12:$A52)</f>
        <v>8450857.4833333492</v>
      </c>
      <c r="F53" s="42">
        <f>_xlfn.FORECAST.LINEAR($A53,$F$12:F52,$A$12:$A52)</f>
        <v>33258237.73333329</v>
      </c>
      <c r="G53" s="39"/>
      <c r="H53" s="39"/>
      <c r="I53" s="39"/>
      <c r="J53" s="39"/>
      <c r="K53" s="39"/>
    </row>
    <row r="54" spans="1:11" s="16" customFormat="1" ht="18" x14ac:dyDescent="0.45">
      <c r="A54" s="60">
        <v>2051</v>
      </c>
      <c r="B54" s="42">
        <f>_xlfn.FORECAST.LINEAR(A54,$B$12:B53,$A$12:A53)</f>
        <v>42070958.269047618</v>
      </c>
      <c r="C54" s="118" t="s">
        <v>361</v>
      </c>
      <c r="D54" s="42">
        <f>_xlfn.FORECAST.LINEAR($A54,$D$12:D53,$A$12:$A53)</f>
        <v>201276.8833333347</v>
      </c>
      <c r="E54" s="42">
        <f>_xlfn.FORECAST.LINEAR($A54,$E$12:E53,$A$12:$A53)</f>
        <v>8502131.4333333373</v>
      </c>
      <c r="F54" s="42">
        <f>_xlfn.FORECAST.LINEAR($A54,$F$12:F53,$A$12:$A53)</f>
        <v>33367549.533333302</v>
      </c>
      <c r="G54" s="39"/>
      <c r="H54" s="39"/>
      <c r="I54" s="39"/>
      <c r="J54" s="39"/>
      <c r="K54" s="39"/>
    </row>
    <row r="55" spans="1:11" s="16" customFormat="1" ht="18" x14ac:dyDescent="0.45">
      <c r="A55" s="60">
        <v>2052</v>
      </c>
      <c r="B55" s="42">
        <f>_xlfn.FORECAST.LINEAR(A55,$B$12:B54,$A$12:A54)</f>
        <v>42228783.408333302</v>
      </c>
      <c r="C55" s="118" t="s">
        <v>361</v>
      </c>
      <c r="D55" s="42">
        <f>_xlfn.FORECAST.LINEAR($A55,$D$12:D54,$A$12:$A54)</f>
        <v>198516.2583333347</v>
      </c>
      <c r="E55" s="42">
        <f>_xlfn.FORECAST.LINEAR($A55,$E$12:E54,$A$12:$A54)</f>
        <v>8553405.3833333403</v>
      </c>
      <c r="F55" s="42">
        <f>_xlfn.FORECAST.LINEAR($A55,$F$12:F54,$A$12:$A54)</f>
        <v>33476861.333333313</v>
      </c>
      <c r="G55" s="39"/>
      <c r="H55" s="39"/>
      <c r="I55" s="39"/>
      <c r="J55" s="39"/>
      <c r="K55" s="39"/>
    </row>
    <row r="56" spans="1:11" s="16" customFormat="1" ht="18" x14ac:dyDescent="0.45">
      <c r="A56" s="60">
        <v>2053</v>
      </c>
      <c r="B56" s="42">
        <f>_xlfn.FORECAST.LINEAR(A56,$B$12:B55,$A$12:A55)</f>
        <v>42386608.547619104</v>
      </c>
      <c r="C56" s="118" t="s">
        <v>361</v>
      </c>
      <c r="D56" s="42">
        <f>_xlfn.FORECAST.LINEAR($A56,$D$12:D55,$A$12:$A55)</f>
        <v>195755.6333333347</v>
      </c>
      <c r="E56" s="42">
        <f>_xlfn.FORECAST.LINEAR($A56,$E$12:E55,$A$12:$A55)</f>
        <v>8604679.3333333433</v>
      </c>
      <c r="F56" s="42">
        <f>_xlfn.FORECAST.LINEAR($A56,$F$12:F55,$A$12:$A55)</f>
        <v>33586173.133333325</v>
      </c>
      <c r="G56" s="39"/>
      <c r="H56" s="39"/>
      <c r="I56" s="39"/>
      <c r="J56" s="39"/>
      <c r="K56" s="39"/>
    </row>
    <row r="57" spans="1:11" s="16" customFormat="1" ht="18" x14ac:dyDescent="0.45">
      <c r="A57" s="60">
        <v>2054</v>
      </c>
      <c r="B57" s="42">
        <f>_xlfn.FORECAST.LINEAR(A57,$B$12:B55,$A$12:A55)</f>
        <v>42544433.686904788</v>
      </c>
      <c r="C57" s="118" t="s">
        <v>361</v>
      </c>
      <c r="D57" s="42">
        <f>_xlfn.FORECAST.LINEAR($A57,$D$12:D55,$A$12:$A55)</f>
        <v>192995.0083333347</v>
      </c>
      <c r="E57" s="42">
        <f>_xlfn.FORECAST.LINEAR($A57,$E$12:E55,$A$12:$A55)</f>
        <v>8655953.2833333462</v>
      </c>
      <c r="F57" s="42">
        <f>_xlfn.FORECAST.LINEAR($A57,$F$12:F55,$A$12:$A55)</f>
        <v>33695484.933333308</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18.75" thickTop="1" thickBot="1" x14ac:dyDescent="0.5">
      <c r="A63" s="28"/>
      <c r="B63" s="430" t="s">
        <v>377</v>
      </c>
      <c r="C63" s="431"/>
      <c r="D63" s="431"/>
      <c r="E63" s="431"/>
      <c r="F63" s="438"/>
      <c r="G63" s="300" t="s">
        <v>377</v>
      </c>
      <c r="H63" s="301"/>
      <c r="I63" s="301"/>
      <c r="J63" s="301"/>
      <c r="K63" s="302"/>
    </row>
    <row r="64" spans="1:11" s="16" customFormat="1" ht="42.75" customHeight="1" thickBot="1" x14ac:dyDescent="0.5">
      <c r="A64" s="157" t="s">
        <v>365</v>
      </c>
      <c r="B64" s="158" t="s">
        <v>355</v>
      </c>
      <c r="C64" s="158" t="s">
        <v>378</v>
      </c>
      <c r="D64" s="158" t="s">
        <v>379</v>
      </c>
      <c r="E64" s="158" t="s">
        <v>380</v>
      </c>
      <c r="F64" s="159" t="s">
        <v>359</v>
      </c>
      <c r="G64" s="173" t="s">
        <v>355</v>
      </c>
      <c r="H64" s="174" t="s">
        <v>378</v>
      </c>
      <c r="I64" s="174" t="s">
        <v>379</v>
      </c>
      <c r="J64" s="174" t="s">
        <v>380</v>
      </c>
      <c r="K64" s="175" t="s">
        <v>359</v>
      </c>
    </row>
    <row r="65" spans="1:11" s="16" customFormat="1" ht="18" x14ac:dyDescent="0.45">
      <c r="A65" s="149">
        <v>2004</v>
      </c>
      <c r="B65" s="151">
        <v>16.766999999999999</v>
      </c>
      <c r="C65" s="160" t="s">
        <v>361</v>
      </c>
      <c r="D65" s="151" t="s">
        <v>392</v>
      </c>
      <c r="E65" s="151">
        <v>61.055999999999997</v>
      </c>
      <c r="F65" s="307">
        <v>17.920999999999999</v>
      </c>
      <c r="G65" s="286"/>
      <c r="H65" s="286"/>
      <c r="I65" s="286"/>
      <c r="J65" s="286"/>
      <c r="K65" s="286"/>
    </row>
    <row r="66" spans="1:11" s="16" customFormat="1" ht="18" x14ac:dyDescent="0.45">
      <c r="A66" s="153">
        <v>2005</v>
      </c>
      <c r="B66" s="127">
        <v>10.898999999999999</v>
      </c>
      <c r="C66" s="118" t="s">
        <v>361</v>
      </c>
      <c r="D66" s="127" t="s">
        <v>392</v>
      </c>
      <c r="E66" s="127">
        <v>35.252000000000002</v>
      </c>
      <c r="F66" s="308">
        <v>12.147</v>
      </c>
      <c r="G66" s="286">
        <f>IF(ABS(B7 - B6) &gt; SQRT(G6^2 + G7^2), 1, 0)</f>
        <v>0</v>
      </c>
      <c r="H66" s="286" t="e">
        <f>IF(ABS(C7 - C6) &gt; SQRT(H6^2 + H7^2), 1, 0)</f>
        <v>#VALUE!</v>
      </c>
      <c r="I66" s="286" t="e">
        <f>IF(ABS(D7 - D6) &gt; SQRT(I6^2 + I7^2), 1, 0)</f>
        <v>#VALUE!</v>
      </c>
      <c r="J66" s="286">
        <f>IF(ABS(E7 - E6) &gt; SQRT(J6^2 + J7^2), 1, 0)</f>
        <v>0</v>
      </c>
      <c r="K66" s="286">
        <f>IF(ABS(F7 - F6) &gt; SQRT(K6^2 + K7^2), 1, 0)</f>
        <v>0</v>
      </c>
    </row>
    <row r="67" spans="1:11" s="16" customFormat="1" ht="18" x14ac:dyDescent="0.45">
      <c r="A67" s="153">
        <f t="shared" ref="A67:A85" si="4">A8</f>
        <v>2006</v>
      </c>
      <c r="B67" s="127">
        <v>5.8339999999999996</v>
      </c>
      <c r="C67" s="118" t="s">
        <v>361</v>
      </c>
      <c r="D67" s="127" t="s">
        <v>392</v>
      </c>
      <c r="E67" s="127">
        <v>33.436</v>
      </c>
      <c r="F67" s="308">
        <v>6.7469999999999999</v>
      </c>
      <c r="G67" s="286">
        <f t="shared" ref="G67:G85" si="5">IF(ABS(B8 - B7) &gt; SQRT(G7^2 + G8^2), 1, 0)</f>
        <v>0</v>
      </c>
      <c r="H67" s="286" t="e">
        <f t="shared" ref="H67:H85" si="6">IF(ABS(C8 - C7) &gt; SQRT(H7^2 + H8^2), 1, 0)</f>
        <v>#VALUE!</v>
      </c>
      <c r="I67" s="286" t="e">
        <f t="shared" ref="I67:I85" si="7">IF(ABS(D8 - D7) &gt; SQRT(I7^2 + I8^2), 1, 0)</f>
        <v>#VALUE!</v>
      </c>
      <c r="J67" s="286">
        <f t="shared" ref="J67:J85" si="8">IF(ABS(E8 - E7) &gt; SQRT(J7^2 + J8^2), 1, 0)</f>
        <v>0</v>
      </c>
      <c r="K67" s="286">
        <f t="shared" ref="K67:K85" si="9">IF(ABS(F8 - F7) &gt; SQRT(K7^2 + K8^2), 1, 0)</f>
        <v>0</v>
      </c>
    </row>
    <row r="68" spans="1:11" s="16" customFormat="1" ht="18" x14ac:dyDescent="0.45">
      <c r="A68" s="153">
        <f t="shared" si="4"/>
        <v>2007</v>
      </c>
      <c r="B68" s="127">
        <v>4.915</v>
      </c>
      <c r="C68" s="118" t="s">
        <v>361</v>
      </c>
      <c r="D68" s="127">
        <v>87.313000000000002</v>
      </c>
      <c r="E68" s="127">
        <v>25.071999999999999</v>
      </c>
      <c r="F68" s="308">
        <v>5.5309999999999997</v>
      </c>
      <c r="G68" s="286">
        <f t="shared" si="5"/>
        <v>0</v>
      </c>
      <c r="H68" s="286" t="e">
        <f t="shared" si="6"/>
        <v>#VALUE!</v>
      </c>
      <c r="I68" s="286" t="e">
        <f t="shared" si="7"/>
        <v>#VALUE!</v>
      </c>
      <c r="J68" s="286">
        <f t="shared" si="8"/>
        <v>0</v>
      </c>
      <c r="K68" s="286">
        <f t="shared" si="9"/>
        <v>0</v>
      </c>
    </row>
    <row r="69" spans="1:11" s="16" customFormat="1" ht="18" x14ac:dyDescent="0.45">
      <c r="A69" s="153">
        <f t="shared" si="4"/>
        <v>2008</v>
      </c>
      <c r="B69" s="127">
        <v>4.5190000000000001</v>
      </c>
      <c r="C69" s="118" t="s">
        <v>361</v>
      </c>
      <c r="D69" s="127">
        <v>70.713999999999999</v>
      </c>
      <c r="E69" s="127">
        <v>20.782</v>
      </c>
      <c r="F69" s="308">
        <v>5.3639999999999999</v>
      </c>
      <c r="G69" s="286">
        <f t="shared" si="5"/>
        <v>0</v>
      </c>
      <c r="H69" s="286" t="e">
        <f t="shared" si="6"/>
        <v>#VALUE!</v>
      </c>
      <c r="I69" s="286">
        <f t="shared" si="7"/>
        <v>0</v>
      </c>
      <c r="J69" s="286">
        <f t="shared" si="8"/>
        <v>0</v>
      </c>
      <c r="K69" s="286">
        <f t="shared" si="9"/>
        <v>0</v>
      </c>
    </row>
    <row r="70" spans="1:11" s="16" customFormat="1" ht="18" x14ac:dyDescent="0.45">
      <c r="A70" s="153">
        <f t="shared" si="4"/>
        <v>2009</v>
      </c>
      <c r="B70" s="127">
        <v>4.694</v>
      </c>
      <c r="C70" s="118" t="s">
        <v>361</v>
      </c>
      <c r="D70" s="127">
        <v>73.528999999999996</v>
      </c>
      <c r="E70" s="127">
        <v>18.971</v>
      </c>
      <c r="F70" s="308">
        <v>5.4669999999999996</v>
      </c>
      <c r="G70" s="286">
        <f t="shared" si="5"/>
        <v>0</v>
      </c>
      <c r="H70" s="286" t="e">
        <f t="shared" si="6"/>
        <v>#VALUE!</v>
      </c>
      <c r="I70" s="286">
        <f t="shared" si="7"/>
        <v>0</v>
      </c>
      <c r="J70" s="286">
        <f t="shared" si="8"/>
        <v>0</v>
      </c>
      <c r="K70" s="286">
        <f t="shared" si="9"/>
        <v>0</v>
      </c>
    </row>
    <row r="71" spans="1:11" s="16" customFormat="1" ht="18" x14ac:dyDescent="0.45">
      <c r="A71" s="153">
        <f t="shared" si="4"/>
        <v>2010</v>
      </c>
      <c r="B71" s="127">
        <v>4.8220000000000001</v>
      </c>
      <c r="C71" s="118" t="s">
        <v>361</v>
      </c>
      <c r="D71" s="127">
        <v>70.893000000000001</v>
      </c>
      <c r="E71" s="127">
        <v>17.956</v>
      </c>
      <c r="F71" s="308">
        <v>5.4569999999999999</v>
      </c>
      <c r="G71" s="286">
        <f t="shared" si="5"/>
        <v>0</v>
      </c>
      <c r="H71" s="286" t="e">
        <f t="shared" si="6"/>
        <v>#VALUE!</v>
      </c>
      <c r="I71" s="286">
        <f t="shared" si="7"/>
        <v>0</v>
      </c>
      <c r="J71" s="286">
        <f t="shared" si="8"/>
        <v>0</v>
      </c>
      <c r="K71" s="286">
        <f t="shared" si="9"/>
        <v>0</v>
      </c>
    </row>
    <row r="72" spans="1:11" s="16" customFormat="1" ht="18" x14ac:dyDescent="0.45">
      <c r="A72" s="153">
        <f t="shared" si="4"/>
        <v>2011</v>
      </c>
      <c r="B72" s="127">
        <v>5.0010000000000003</v>
      </c>
      <c r="C72" s="118" t="s">
        <v>361</v>
      </c>
      <c r="D72" s="127">
        <v>70.893000000000001</v>
      </c>
      <c r="E72" s="127">
        <v>17.981000000000002</v>
      </c>
      <c r="F72" s="308">
        <v>5.7190000000000003</v>
      </c>
      <c r="G72" s="286">
        <f t="shared" si="5"/>
        <v>0</v>
      </c>
      <c r="H72" s="286" t="e">
        <f t="shared" si="6"/>
        <v>#VALUE!</v>
      </c>
      <c r="I72" s="286">
        <f t="shared" si="7"/>
        <v>0</v>
      </c>
      <c r="J72" s="286">
        <f t="shared" si="8"/>
        <v>0</v>
      </c>
      <c r="K72" s="286">
        <f t="shared" si="9"/>
        <v>0</v>
      </c>
    </row>
    <row r="73" spans="1:11" s="16" customFormat="1" ht="18" x14ac:dyDescent="0.45">
      <c r="A73" s="153">
        <f t="shared" si="4"/>
        <v>2012</v>
      </c>
      <c r="B73" s="127">
        <v>5.0999999999999996</v>
      </c>
      <c r="C73" s="118" t="s">
        <v>361</v>
      </c>
      <c r="D73" s="127">
        <v>70.917000000000002</v>
      </c>
      <c r="E73" s="127">
        <v>17.327000000000002</v>
      </c>
      <c r="F73" s="308">
        <v>5.7949999999999999</v>
      </c>
      <c r="G73" s="286">
        <f t="shared" si="5"/>
        <v>0</v>
      </c>
      <c r="H73" s="286" t="e">
        <f t="shared" si="6"/>
        <v>#VALUE!</v>
      </c>
      <c r="I73" s="286">
        <f t="shared" si="7"/>
        <v>0</v>
      </c>
      <c r="J73" s="286">
        <f t="shared" si="8"/>
        <v>0</v>
      </c>
      <c r="K73" s="286">
        <f t="shared" si="9"/>
        <v>0</v>
      </c>
    </row>
    <row r="74" spans="1:11" s="16" customFormat="1" ht="18" x14ac:dyDescent="0.45">
      <c r="A74" s="153">
        <f t="shared" si="4"/>
        <v>2013</v>
      </c>
      <c r="B74" s="127">
        <v>4.1769999999999996</v>
      </c>
      <c r="C74" s="118" t="s">
        <v>361</v>
      </c>
      <c r="D74" s="127">
        <v>73.135999999999996</v>
      </c>
      <c r="E74" s="127">
        <v>16.603000000000002</v>
      </c>
      <c r="F74" s="308">
        <v>4.9359999999999999</v>
      </c>
      <c r="G74" s="286">
        <f t="shared" si="5"/>
        <v>0</v>
      </c>
      <c r="H74" s="286" t="e">
        <f t="shared" si="6"/>
        <v>#VALUE!</v>
      </c>
      <c r="I74" s="286">
        <f t="shared" si="7"/>
        <v>0</v>
      </c>
      <c r="J74" s="286">
        <f t="shared" si="8"/>
        <v>0</v>
      </c>
      <c r="K74" s="286">
        <f t="shared" si="9"/>
        <v>0</v>
      </c>
    </row>
    <row r="75" spans="1:11" s="16" customFormat="1" ht="18" x14ac:dyDescent="0.45">
      <c r="A75" s="153">
        <f t="shared" si="4"/>
        <v>2014</v>
      </c>
      <c r="B75" s="127">
        <v>4.2679999999999998</v>
      </c>
      <c r="C75" s="118" t="s">
        <v>361</v>
      </c>
      <c r="D75" s="127">
        <v>70.582999999999998</v>
      </c>
      <c r="E75" s="127">
        <v>15.881</v>
      </c>
      <c r="F75" s="308">
        <v>4.8949999999999996</v>
      </c>
      <c r="G75" s="286">
        <f t="shared" si="5"/>
        <v>0</v>
      </c>
      <c r="H75" s="286" t="e">
        <f t="shared" si="6"/>
        <v>#VALUE!</v>
      </c>
      <c r="I75" s="286">
        <f t="shared" si="7"/>
        <v>0</v>
      </c>
      <c r="J75" s="286">
        <f t="shared" si="8"/>
        <v>0</v>
      </c>
      <c r="K75" s="286">
        <f t="shared" si="9"/>
        <v>0</v>
      </c>
    </row>
    <row r="76" spans="1:11" s="16" customFormat="1" ht="18" x14ac:dyDescent="0.45">
      <c r="A76" s="153">
        <f t="shared" si="4"/>
        <v>2015</v>
      </c>
      <c r="B76" s="127">
        <v>4.2649999999999997</v>
      </c>
      <c r="C76" s="118" t="s">
        <v>361</v>
      </c>
      <c r="D76" s="127">
        <v>70.582999999999998</v>
      </c>
      <c r="E76" s="127">
        <v>15.815</v>
      </c>
      <c r="F76" s="308">
        <v>4.88</v>
      </c>
      <c r="G76" s="286">
        <f t="shared" si="5"/>
        <v>0</v>
      </c>
      <c r="H76" s="286" t="e">
        <f t="shared" si="6"/>
        <v>#VALUE!</v>
      </c>
      <c r="I76" s="286">
        <f t="shared" si="7"/>
        <v>0</v>
      </c>
      <c r="J76" s="286">
        <f t="shared" si="8"/>
        <v>0</v>
      </c>
      <c r="K76" s="286">
        <f t="shared" si="9"/>
        <v>0</v>
      </c>
    </row>
    <row r="77" spans="1:11" s="16" customFormat="1" ht="18" x14ac:dyDescent="0.45">
      <c r="A77" s="153">
        <f t="shared" si="4"/>
        <v>2016</v>
      </c>
      <c r="B77" s="127">
        <v>4.2560000000000002</v>
      </c>
      <c r="C77" s="118" t="s">
        <v>361</v>
      </c>
      <c r="D77" s="127">
        <v>70.582999999999998</v>
      </c>
      <c r="E77" s="127">
        <v>15.757999999999999</v>
      </c>
      <c r="F77" s="308">
        <v>4.8920000000000003</v>
      </c>
      <c r="G77" s="286">
        <f t="shared" si="5"/>
        <v>0</v>
      </c>
      <c r="H77" s="286" t="e">
        <f t="shared" si="6"/>
        <v>#VALUE!</v>
      </c>
      <c r="I77" s="286">
        <f t="shared" si="7"/>
        <v>0</v>
      </c>
      <c r="J77" s="286">
        <f t="shared" si="8"/>
        <v>0</v>
      </c>
      <c r="K77" s="286">
        <f t="shared" si="9"/>
        <v>0</v>
      </c>
    </row>
    <row r="78" spans="1:11" s="16" customFormat="1" ht="18" x14ac:dyDescent="0.45">
      <c r="A78" s="153">
        <f t="shared" si="4"/>
        <v>2017</v>
      </c>
      <c r="B78" s="127">
        <v>4.2880000000000003</v>
      </c>
      <c r="C78" s="118" t="s">
        <v>361</v>
      </c>
      <c r="D78" s="127">
        <v>70.582999999999998</v>
      </c>
      <c r="E78" s="127">
        <v>15.884</v>
      </c>
      <c r="F78" s="308">
        <v>4.8979999999999997</v>
      </c>
      <c r="G78" s="286">
        <f t="shared" si="5"/>
        <v>0</v>
      </c>
      <c r="H78" s="286" t="e">
        <f t="shared" si="6"/>
        <v>#VALUE!</v>
      </c>
      <c r="I78" s="286">
        <f t="shared" si="7"/>
        <v>0</v>
      </c>
      <c r="J78" s="286">
        <f t="shared" si="8"/>
        <v>0</v>
      </c>
      <c r="K78" s="286">
        <f t="shared" si="9"/>
        <v>0</v>
      </c>
    </row>
    <row r="79" spans="1:11" s="16" customFormat="1" ht="18" x14ac:dyDescent="0.45">
      <c r="A79" s="153">
        <f t="shared" si="4"/>
        <v>2018</v>
      </c>
      <c r="B79" s="127">
        <v>4.28</v>
      </c>
      <c r="C79" s="118" t="s">
        <v>361</v>
      </c>
      <c r="D79" s="127">
        <v>70.582999999999998</v>
      </c>
      <c r="E79" s="127">
        <v>15.907</v>
      </c>
      <c r="F79" s="308">
        <v>4.8849999999999998</v>
      </c>
      <c r="G79" s="286">
        <f t="shared" si="5"/>
        <v>0</v>
      </c>
      <c r="H79" s="286" t="e">
        <f t="shared" si="6"/>
        <v>#VALUE!</v>
      </c>
      <c r="I79" s="286">
        <f t="shared" si="7"/>
        <v>0</v>
      </c>
      <c r="J79" s="286">
        <f t="shared" si="8"/>
        <v>0</v>
      </c>
      <c r="K79" s="286">
        <f t="shared" si="9"/>
        <v>0</v>
      </c>
    </row>
    <row r="80" spans="1:11" s="16" customFormat="1" ht="18" x14ac:dyDescent="0.45">
      <c r="A80" s="153">
        <f t="shared" si="4"/>
        <v>2019</v>
      </c>
      <c r="B80" s="127">
        <v>4.4450000000000003</v>
      </c>
      <c r="C80" s="118" t="s">
        <v>361</v>
      </c>
      <c r="D80" s="127">
        <v>71.768000000000001</v>
      </c>
      <c r="E80" s="127">
        <v>18.004000000000001</v>
      </c>
      <c r="F80" s="308">
        <v>5.3769999999999998</v>
      </c>
      <c r="G80" s="286">
        <f t="shared" si="5"/>
        <v>0</v>
      </c>
      <c r="H80" s="286" t="e">
        <f t="shared" si="6"/>
        <v>#VALUE!</v>
      </c>
      <c r="I80" s="286">
        <f t="shared" si="7"/>
        <v>0</v>
      </c>
      <c r="J80" s="286">
        <f t="shared" si="8"/>
        <v>0</v>
      </c>
      <c r="K80" s="286">
        <f t="shared" si="9"/>
        <v>0</v>
      </c>
    </row>
    <row r="81" spans="1:41" s="16" customFormat="1" ht="18" x14ac:dyDescent="0.45">
      <c r="A81" s="153">
        <f t="shared" si="4"/>
        <v>2020</v>
      </c>
      <c r="B81" s="127">
        <v>4.4539999999999997</v>
      </c>
      <c r="C81" s="118" t="s">
        <v>361</v>
      </c>
      <c r="D81" s="127">
        <v>71.13</v>
      </c>
      <c r="E81" s="127">
        <v>17.539000000000001</v>
      </c>
      <c r="F81" s="308">
        <v>5.399</v>
      </c>
      <c r="G81" s="286">
        <f t="shared" si="5"/>
        <v>0</v>
      </c>
      <c r="H81" s="286" t="e">
        <f t="shared" si="6"/>
        <v>#VALUE!</v>
      </c>
      <c r="I81" s="286">
        <f t="shared" si="7"/>
        <v>0</v>
      </c>
      <c r="J81" s="286">
        <f t="shared" si="8"/>
        <v>0</v>
      </c>
      <c r="K81" s="286">
        <f t="shared" si="9"/>
        <v>0</v>
      </c>
    </row>
    <row r="82" spans="1:41" s="16" customFormat="1" ht="18" x14ac:dyDescent="0.45">
      <c r="A82" s="153">
        <f t="shared" si="4"/>
        <v>2021</v>
      </c>
      <c r="B82" s="127">
        <v>4.3639999999999999</v>
      </c>
      <c r="C82" s="118" t="s">
        <v>361</v>
      </c>
      <c r="D82" s="127">
        <v>70.596000000000004</v>
      </c>
      <c r="E82" s="127">
        <v>17.533999999999999</v>
      </c>
      <c r="F82" s="308">
        <v>5.3109999999999999</v>
      </c>
      <c r="G82" s="286">
        <f t="shared" si="5"/>
        <v>0</v>
      </c>
      <c r="H82" s="286" t="e">
        <f t="shared" si="6"/>
        <v>#VALUE!</v>
      </c>
      <c r="I82" s="286">
        <f t="shared" si="7"/>
        <v>0</v>
      </c>
      <c r="J82" s="286">
        <f t="shared" si="8"/>
        <v>0</v>
      </c>
      <c r="K82" s="286">
        <f t="shared" si="9"/>
        <v>0</v>
      </c>
    </row>
    <row r="83" spans="1:41" s="16" customFormat="1" ht="18" x14ac:dyDescent="0.45">
      <c r="A83" s="153">
        <f t="shared" si="4"/>
        <v>2022</v>
      </c>
      <c r="B83" s="127">
        <v>4.6310000000000002</v>
      </c>
      <c r="C83" s="118" t="s">
        <v>361</v>
      </c>
      <c r="D83" s="127">
        <v>71.950999999999993</v>
      </c>
      <c r="E83" s="127">
        <v>17.096</v>
      </c>
      <c r="F83" s="308">
        <v>5.2149999999999999</v>
      </c>
      <c r="G83" s="286">
        <f t="shared" si="5"/>
        <v>0</v>
      </c>
      <c r="H83" s="286" t="e">
        <f t="shared" si="6"/>
        <v>#VALUE!</v>
      </c>
      <c r="I83" s="286">
        <f t="shared" si="7"/>
        <v>0</v>
      </c>
      <c r="J83" s="286">
        <f t="shared" si="8"/>
        <v>0</v>
      </c>
      <c r="K83" s="286">
        <f t="shared" si="9"/>
        <v>0</v>
      </c>
    </row>
    <row r="84" spans="1:41" s="16" customFormat="1" ht="18" x14ac:dyDescent="0.45">
      <c r="A84" s="153">
        <f t="shared" si="4"/>
        <v>2023</v>
      </c>
      <c r="B84" s="127">
        <v>4.8410000000000002</v>
      </c>
      <c r="C84" s="118" t="s">
        <v>361</v>
      </c>
      <c r="D84" s="127">
        <v>71.950999999999993</v>
      </c>
      <c r="E84" s="127">
        <v>16.855</v>
      </c>
      <c r="F84" s="308">
        <v>5.5140000000000002</v>
      </c>
      <c r="G84" s="286">
        <f t="shared" si="5"/>
        <v>0</v>
      </c>
      <c r="H84" s="286" t="e">
        <f t="shared" si="6"/>
        <v>#VALUE!</v>
      </c>
      <c r="I84" s="286">
        <f t="shared" si="7"/>
        <v>0</v>
      </c>
      <c r="J84" s="286">
        <f t="shared" si="8"/>
        <v>0</v>
      </c>
      <c r="K84" s="286">
        <f t="shared" si="9"/>
        <v>0</v>
      </c>
    </row>
    <row r="85" spans="1:41" s="16" customFormat="1" ht="18.399999999999999" thickBot="1" x14ac:dyDescent="0.5">
      <c r="A85" s="154">
        <f t="shared" si="4"/>
        <v>2024</v>
      </c>
      <c r="B85" s="163">
        <v>4.8390000000000004</v>
      </c>
      <c r="C85" s="164" t="s">
        <v>361</v>
      </c>
      <c r="D85" s="163">
        <v>71.950999999999993</v>
      </c>
      <c r="E85" s="163">
        <v>16.984999999999999</v>
      </c>
      <c r="F85" s="309">
        <v>5.5919999999999996</v>
      </c>
      <c r="G85" s="286">
        <f t="shared" si="5"/>
        <v>0</v>
      </c>
      <c r="H85" s="286" t="e">
        <f t="shared" si="6"/>
        <v>#VALUE!</v>
      </c>
      <c r="I85" s="286">
        <f t="shared" si="7"/>
        <v>0</v>
      </c>
      <c r="J85" s="286">
        <f t="shared" si="8"/>
        <v>0</v>
      </c>
      <c r="K85" s="286">
        <f t="shared" si="9"/>
        <v>0</v>
      </c>
    </row>
    <row r="86" spans="1:41" s="16" customFormat="1" x14ac:dyDescent="0.45"/>
    <row r="87" spans="1:41" s="16" customFormat="1" x14ac:dyDescent="0.45"/>
    <row r="88" spans="1:41" s="16" customFormat="1" x14ac:dyDescent="0.45"/>
    <row r="89" spans="1:41" s="16" customFormat="1" ht="14.65" thickBot="1" x14ac:dyDescent="0.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row>
    <row r="90" spans="1:41" s="16" customFormat="1" ht="27.4" thickTop="1" thickBot="1" x14ac:dyDescent="0.9">
      <c r="B90" s="432" t="s">
        <v>395</v>
      </c>
      <c r="C90" s="433"/>
      <c r="D90" s="433"/>
      <c r="E90" s="433"/>
      <c r="F90" s="433"/>
      <c r="G90" s="433"/>
      <c r="H90" s="434"/>
    </row>
    <row r="91" spans="1:41" s="16" customFormat="1" ht="14.65" thickBot="1" x14ac:dyDescent="0.5">
      <c r="B91" s="141"/>
      <c r="C91" s="142"/>
      <c r="D91" s="142"/>
      <c r="E91" s="142"/>
      <c r="F91" s="143"/>
    </row>
    <row r="92" spans="1:41" s="43" customFormat="1" ht="21.4" thickBot="1" x14ac:dyDescent="0.7">
      <c r="A92" s="44"/>
      <c r="B92" s="168" t="s">
        <v>1</v>
      </c>
      <c r="C92" s="169"/>
      <c r="D92" s="169"/>
      <c r="E92" s="169"/>
      <c r="F92" s="170"/>
      <c r="G92" s="171" t="s">
        <v>2</v>
      </c>
      <c r="H92" s="169"/>
      <c r="I92" s="169"/>
      <c r="J92" s="169"/>
      <c r="K92" s="170"/>
      <c r="L92" s="168" t="s">
        <v>3</v>
      </c>
      <c r="M92" s="169"/>
      <c r="N92" s="169"/>
      <c r="O92" s="169"/>
      <c r="P92" s="170"/>
      <c r="Q92" s="168" t="s">
        <v>4</v>
      </c>
      <c r="R92" s="169"/>
      <c r="S92" s="169"/>
      <c r="T92" s="169"/>
      <c r="U92" s="170"/>
      <c r="V92" s="168" t="s">
        <v>5</v>
      </c>
      <c r="W92" s="169"/>
      <c r="X92" s="169"/>
      <c r="Y92" s="169"/>
      <c r="Z92" s="170"/>
    </row>
    <row r="93" spans="1:41" s="16" customFormat="1" ht="57.75" customHeight="1" thickBot="1" x14ac:dyDescent="0.5">
      <c r="A93" s="172" t="s">
        <v>382</v>
      </c>
      <c r="B93" s="181" t="s">
        <v>355</v>
      </c>
      <c r="C93" s="182" t="s">
        <v>378</v>
      </c>
      <c r="D93" s="182" t="s">
        <v>379</v>
      </c>
      <c r="E93" s="182" t="s">
        <v>380</v>
      </c>
      <c r="F93" s="183" t="s">
        <v>359</v>
      </c>
      <c r="G93" s="181" t="s">
        <v>355</v>
      </c>
      <c r="H93" s="182" t="s">
        <v>378</v>
      </c>
      <c r="I93" s="182" t="s">
        <v>379</v>
      </c>
      <c r="J93" s="182" t="s">
        <v>380</v>
      </c>
      <c r="K93" s="183" t="s">
        <v>359</v>
      </c>
      <c r="L93" s="190" t="s">
        <v>355</v>
      </c>
      <c r="M93" s="187" t="s">
        <v>378</v>
      </c>
      <c r="N93" s="187" t="s">
        <v>379</v>
      </c>
      <c r="O93" s="187" t="s">
        <v>380</v>
      </c>
      <c r="P93" s="188" t="s">
        <v>359</v>
      </c>
      <c r="Q93" s="181" t="s">
        <v>355</v>
      </c>
      <c r="R93" s="182" t="s">
        <v>378</v>
      </c>
      <c r="S93" s="182" t="s">
        <v>379</v>
      </c>
      <c r="T93" s="182" t="s">
        <v>380</v>
      </c>
      <c r="U93" s="183" t="s">
        <v>359</v>
      </c>
      <c r="V93" s="173" t="s">
        <v>355</v>
      </c>
      <c r="W93" s="174" t="s">
        <v>378</v>
      </c>
      <c r="X93" s="174" t="s">
        <v>379</v>
      </c>
      <c r="Y93" s="174" t="s">
        <v>380</v>
      </c>
      <c r="Z93" s="175" t="s">
        <v>359</v>
      </c>
    </row>
    <row r="94" spans="1:41" s="16" customFormat="1" ht="18" x14ac:dyDescent="0.45">
      <c r="A94" s="194">
        <v>2004</v>
      </c>
      <c r="B94" s="184">
        <v>9868200</v>
      </c>
      <c r="C94" s="150" t="s">
        <v>361</v>
      </c>
      <c r="D94" s="189" t="s">
        <v>392</v>
      </c>
      <c r="E94" s="185">
        <v>536832</v>
      </c>
      <c r="F94" s="186">
        <v>9331368</v>
      </c>
      <c r="G94" s="184">
        <v>1687608</v>
      </c>
      <c r="H94" s="150" t="s">
        <v>361</v>
      </c>
      <c r="I94" s="189" t="s">
        <v>392</v>
      </c>
      <c r="J94" s="185">
        <v>102233</v>
      </c>
      <c r="K94" s="186">
        <v>1585375</v>
      </c>
      <c r="L94" s="191">
        <v>2045734</v>
      </c>
      <c r="M94" s="150" t="s">
        <v>361</v>
      </c>
      <c r="N94" s="189" t="s">
        <v>392</v>
      </c>
      <c r="O94" s="185">
        <v>135637</v>
      </c>
      <c r="P94" s="186">
        <v>1910096</v>
      </c>
      <c r="Q94" s="184">
        <v>2591435</v>
      </c>
      <c r="R94" s="150" t="s">
        <v>361</v>
      </c>
      <c r="S94" s="185" t="s">
        <v>392</v>
      </c>
      <c r="T94" s="185">
        <v>224298</v>
      </c>
      <c r="U94" s="186">
        <v>2367136</v>
      </c>
      <c r="V94" s="176">
        <v>18811604</v>
      </c>
      <c r="W94" s="122" t="s">
        <v>361</v>
      </c>
      <c r="X94" s="167" t="s">
        <v>392</v>
      </c>
      <c r="Y94" s="166">
        <v>2164716</v>
      </c>
      <c r="Z94" s="177">
        <v>16646888</v>
      </c>
    </row>
    <row r="95" spans="1:41" s="16" customFormat="1" ht="18" x14ac:dyDescent="0.45">
      <c r="A95" s="194">
        <v>2005</v>
      </c>
      <c r="B95" s="176">
        <v>11333749</v>
      </c>
      <c r="C95" s="122"/>
      <c r="D95" s="167" t="s">
        <v>392</v>
      </c>
      <c r="E95" s="166">
        <v>1181400</v>
      </c>
      <c r="F95" s="177">
        <v>10152350</v>
      </c>
      <c r="G95" s="176">
        <v>1903386</v>
      </c>
      <c r="H95" s="122" t="s">
        <v>361</v>
      </c>
      <c r="I95" s="167" t="s">
        <v>392</v>
      </c>
      <c r="J95" s="166">
        <v>210192</v>
      </c>
      <c r="K95" s="177">
        <v>1693194</v>
      </c>
      <c r="L95" s="192">
        <v>2511605</v>
      </c>
      <c r="M95" s="122" t="s">
        <v>361</v>
      </c>
      <c r="N95" s="167" t="s">
        <v>392</v>
      </c>
      <c r="O95" s="166">
        <v>276378</v>
      </c>
      <c r="P95" s="177">
        <v>2235228</v>
      </c>
      <c r="Q95" s="176">
        <v>3298044</v>
      </c>
      <c r="R95" s="122" t="s">
        <v>361</v>
      </c>
      <c r="S95" s="167" t="s">
        <v>392</v>
      </c>
      <c r="T95" s="166">
        <v>474452</v>
      </c>
      <c r="U95" s="177">
        <v>2823592</v>
      </c>
      <c r="V95" s="176">
        <v>21305792</v>
      </c>
      <c r="W95" s="122" t="s">
        <v>361</v>
      </c>
      <c r="X95" s="167" t="s">
        <v>392</v>
      </c>
      <c r="Y95" s="166">
        <v>3118705</v>
      </c>
      <c r="Z95" s="177">
        <v>18187087</v>
      </c>
    </row>
    <row r="96" spans="1:41" s="16" customFormat="1" ht="18" x14ac:dyDescent="0.45">
      <c r="A96" s="194">
        <v>2006</v>
      </c>
      <c r="B96" s="176">
        <v>10086135</v>
      </c>
      <c r="C96" s="122" t="s">
        <v>361</v>
      </c>
      <c r="D96" s="167" t="s">
        <v>392</v>
      </c>
      <c r="E96" s="166">
        <v>954965</v>
      </c>
      <c r="F96" s="177">
        <v>9131170</v>
      </c>
      <c r="G96" s="176">
        <v>1697323</v>
      </c>
      <c r="H96" s="122" t="s">
        <v>361</v>
      </c>
      <c r="I96" s="167" t="s">
        <v>392</v>
      </c>
      <c r="J96" s="166">
        <v>166899</v>
      </c>
      <c r="K96" s="177">
        <v>1530424</v>
      </c>
      <c r="L96" s="192">
        <v>2231978</v>
      </c>
      <c r="M96" s="122" t="s">
        <v>361</v>
      </c>
      <c r="N96" s="167" t="s">
        <v>392</v>
      </c>
      <c r="O96" s="166">
        <v>240781</v>
      </c>
      <c r="P96" s="177">
        <v>1991197</v>
      </c>
      <c r="Q96" s="176">
        <v>2784577</v>
      </c>
      <c r="R96" s="122" t="s">
        <v>361</v>
      </c>
      <c r="S96" s="167" t="s">
        <v>392</v>
      </c>
      <c r="T96" s="166">
        <v>360431</v>
      </c>
      <c r="U96" s="177">
        <v>2424146</v>
      </c>
      <c r="V96" s="176">
        <v>18694724</v>
      </c>
      <c r="W96" s="122" t="s">
        <v>361</v>
      </c>
      <c r="X96" s="167" t="s">
        <v>392</v>
      </c>
      <c r="Y96" s="166">
        <v>2627074</v>
      </c>
      <c r="Z96" s="177">
        <v>16067651</v>
      </c>
    </row>
    <row r="97" spans="1:26" s="16" customFormat="1" ht="18" x14ac:dyDescent="0.45">
      <c r="A97" s="194">
        <v>2007</v>
      </c>
      <c r="B97" s="176">
        <v>10029575</v>
      </c>
      <c r="C97" s="122" t="s">
        <v>361</v>
      </c>
      <c r="D97" s="166">
        <v>6953</v>
      </c>
      <c r="E97" s="166">
        <v>1202767</v>
      </c>
      <c r="F97" s="177">
        <v>8819855</v>
      </c>
      <c r="G97" s="176">
        <v>1719958</v>
      </c>
      <c r="H97" s="122" t="s">
        <v>361</v>
      </c>
      <c r="I97" s="167">
        <v>782</v>
      </c>
      <c r="J97" s="166">
        <v>210274</v>
      </c>
      <c r="K97" s="177">
        <v>1508903</v>
      </c>
      <c r="L97" s="192">
        <v>2204855</v>
      </c>
      <c r="M97" s="122" t="s">
        <v>361</v>
      </c>
      <c r="N97" s="166">
        <v>11032</v>
      </c>
      <c r="O97" s="166">
        <v>274376</v>
      </c>
      <c r="P97" s="177">
        <v>1919448</v>
      </c>
      <c r="Q97" s="176">
        <v>2661406</v>
      </c>
      <c r="R97" s="122" t="s">
        <v>361</v>
      </c>
      <c r="S97" s="166">
        <v>19209</v>
      </c>
      <c r="T97" s="166">
        <v>359524</v>
      </c>
      <c r="U97" s="177">
        <v>2282674</v>
      </c>
      <c r="V97" s="176">
        <v>17964916</v>
      </c>
      <c r="W97" s="122" t="s">
        <v>361</v>
      </c>
      <c r="X97" s="166">
        <v>293988</v>
      </c>
      <c r="Y97" s="166">
        <v>2542424</v>
      </c>
      <c r="Z97" s="177">
        <v>15128504</v>
      </c>
    </row>
    <row r="98" spans="1:26" s="16" customFormat="1" ht="18" x14ac:dyDescent="0.45">
      <c r="A98" s="194">
        <v>2008</v>
      </c>
      <c r="B98" s="176">
        <v>10489554</v>
      </c>
      <c r="C98" s="122" t="s">
        <v>361</v>
      </c>
      <c r="D98" s="166">
        <v>4921</v>
      </c>
      <c r="E98" s="166">
        <v>1674741</v>
      </c>
      <c r="F98" s="177">
        <v>8809892</v>
      </c>
      <c r="G98" s="176">
        <v>1783238</v>
      </c>
      <c r="H98" s="122" t="s">
        <v>361</v>
      </c>
      <c r="I98" s="167">
        <v>551</v>
      </c>
      <c r="J98" s="166">
        <v>283937</v>
      </c>
      <c r="K98" s="177">
        <v>1498750</v>
      </c>
      <c r="L98" s="192">
        <v>2273702</v>
      </c>
      <c r="M98" s="122" t="s">
        <v>361</v>
      </c>
      <c r="N98" s="166">
        <v>11413</v>
      </c>
      <c r="O98" s="166">
        <v>361945</v>
      </c>
      <c r="P98" s="177">
        <v>1900344</v>
      </c>
      <c r="Q98" s="176">
        <v>2609232</v>
      </c>
      <c r="R98" s="122" t="s">
        <v>361</v>
      </c>
      <c r="S98" s="166">
        <v>16854</v>
      </c>
      <c r="T98" s="166">
        <v>329510</v>
      </c>
      <c r="U98" s="177">
        <v>2262868</v>
      </c>
      <c r="V98" s="176">
        <v>17767754</v>
      </c>
      <c r="W98" s="122" t="s">
        <v>361</v>
      </c>
      <c r="X98" s="166">
        <v>253799</v>
      </c>
      <c r="Y98" s="166">
        <v>2689885</v>
      </c>
      <c r="Z98" s="177">
        <v>14824070</v>
      </c>
    </row>
    <row r="99" spans="1:26" s="16" customFormat="1" ht="18" x14ac:dyDescent="0.45">
      <c r="A99" s="194">
        <v>2009</v>
      </c>
      <c r="B99" s="176">
        <v>10603146</v>
      </c>
      <c r="C99" s="122" t="s">
        <v>361</v>
      </c>
      <c r="D99" s="166">
        <v>4884</v>
      </c>
      <c r="E99" s="166">
        <v>1775864</v>
      </c>
      <c r="F99" s="177">
        <v>8822398</v>
      </c>
      <c r="G99" s="176">
        <v>1827729</v>
      </c>
      <c r="H99" s="122" t="s">
        <v>361</v>
      </c>
      <c r="I99" s="167">
        <v>547</v>
      </c>
      <c r="J99" s="166">
        <v>302715</v>
      </c>
      <c r="K99" s="177">
        <v>1524468</v>
      </c>
      <c r="L99" s="192">
        <v>2264647</v>
      </c>
      <c r="M99" s="122" t="s">
        <v>361</v>
      </c>
      <c r="N99" s="166">
        <v>11327</v>
      </c>
      <c r="O99" s="166">
        <v>369944</v>
      </c>
      <c r="P99" s="177">
        <v>1883375</v>
      </c>
      <c r="Q99" s="176">
        <v>2600215</v>
      </c>
      <c r="R99" s="122" t="s">
        <v>361</v>
      </c>
      <c r="S99" s="166">
        <v>16728</v>
      </c>
      <c r="T99" s="166">
        <v>354761</v>
      </c>
      <c r="U99" s="177">
        <v>2228727</v>
      </c>
      <c r="V99" s="176">
        <v>17601347</v>
      </c>
      <c r="W99" s="122" t="s">
        <v>361</v>
      </c>
      <c r="X99" s="166">
        <v>251893</v>
      </c>
      <c r="Y99" s="166">
        <v>2853605</v>
      </c>
      <c r="Z99" s="177">
        <v>14495849</v>
      </c>
    </row>
    <row r="100" spans="1:26" s="16" customFormat="1" ht="18" x14ac:dyDescent="0.45">
      <c r="A100" s="194">
        <v>2010</v>
      </c>
      <c r="B100" s="176">
        <v>10502875</v>
      </c>
      <c r="C100" s="122" t="s">
        <v>361</v>
      </c>
      <c r="D100" s="166">
        <v>5048</v>
      </c>
      <c r="E100" s="166">
        <v>1732779</v>
      </c>
      <c r="F100" s="177">
        <v>8765048</v>
      </c>
      <c r="G100" s="176">
        <v>1817171</v>
      </c>
      <c r="H100" s="122" t="s">
        <v>361</v>
      </c>
      <c r="I100" s="167">
        <v>565</v>
      </c>
      <c r="J100" s="166">
        <v>298358</v>
      </c>
      <c r="K100" s="177">
        <v>1518248</v>
      </c>
      <c r="L100" s="192">
        <v>2211138</v>
      </c>
      <c r="M100" s="122" t="s">
        <v>361</v>
      </c>
      <c r="N100" s="166">
        <v>11709</v>
      </c>
      <c r="O100" s="166">
        <v>372406</v>
      </c>
      <c r="P100" s="177">
        <v>1827023</v>
      </c>
      <c r="Q100" s="176">
        <v>2516333</v>
      </c>
      <c r="R100" s="122" t="s">
        <v>361</v>
      </c>
      <c r="S100" s="166">
        <v>17291</v>
      </c>
      <c r="T100" s="166">
        <v>362377</v>
      </c>
      <c r="U100" s="177">
        <v>2136666</v>
      </c>
      <c r="V100" s="176">
        <v>17389080</v>
      </c>
      <c r="W100" s="122" t="s">
        <v>361</v>
      </c>
      <c r="X100" s="166">
        <v>260368</v>
      </c>
      <c r="Y100" s="166">
        <v>2981790</v>
      </c>
      <c r="Z100" s="177">
        <v>14146922</v>
      </c>
    </row>
    <row r="101" spans="1:26" s="16" customFormat="1" ht="18" x14ac:dyDescent="0.45">
      <c r="A101" s="194">
        <v>2011</v>
      </c>
      <c r="B101" s="176">
        <v>10670457</v>
      </c>
      <c r="C101" s="122" t="s">
        <v>361</v>
      </c>
      <c r="D101" s="166">
        <v>5048</v>
      </c>
      <c r="E101" s="166">
        <v>1917939</v>
      </c>
      <c r="F101" s="177">
        <v>8747470</v>
      </c>
      <c r="G101" s="176">
        <v>1843585</v>
      </c>
      <c r="H101" s="122" t="s">
        <v>361</v>
      </c>
      <c r="I101" s="167">
        <v>565</v>
      </c>
      <c r="J101" s="166">
        <v>332276</v>
      </c>
      <c r="K101" s="177">
        <v>1510744</v>
      </c>
      <c r="L101" s="192">
        <v>2211681</v>
      </c>
      <c r="M101" s="122" t="s">
        <v>361</v>
      </c>
      <c r="N101" s="166">
        <v>11709</v>
      </c>
      <c r="O101" s="166">
        <v>399724</v>
      </c>
      <c r="P101" s="177">
        <v>1800249</v>
      </c>
      <c r="Q101" s="176">
        <v>2506749</v>
      </c>
      <c r="R101" s="122" t="s">
        <v>361</v>
      </c>
      <c r="S101" s="166">
        <v>17291</v>
      </c>
      <c r="T101" s="166">
        <v>382871</v>
      </c>
      <c r="U101" s="177">
        <v>2106588</v>
      </c>
      <c r="V101" s="176">
        <v>17193841</v>
      </c>
      <c r="W101" s="122" t="s">
        <v>361</v>
      </c>
      <c r="X101" s="166">
        <v>260368</v>
      </c>
      <c r="Y101" s="166">
        <v>3164660</v>
      </c>
      <c r="Z101" s="177">
        <v>13768813</v>
      </c>
    </row>
    <row r="102" spans="1:26" s="16" customFormat="1" ht="18" x14ac:dyDescent="0.45">
      <c r="A102" s="194">
        <v>2012</v>
      </c>
      <c r="B102" s="176">
        <v>10936954</v>
      </c>
      <c r="C102" s="122" t="s">
        <v>361</v>
      </c>
      <c r="D102" s="166">
        <v>5115</v>
      </c>
      <c r="E102" s="166">
        <v>1985049</v>
      </c>
      <c r="F102" s="177">
        <v>8946790</v>
      </c>
      <c r="G102" s="176">
        <v>1886837</v>
      </c>
      <c r="H102" s="122" t="s">
        <v>361</v>
      </c>
      <c r="I102" s="167">
        <v>614</v>
      </c>
      <c r="J102" s="166">
        <v>342277</v>
      </c>
      <c r="K102" s="177">
        <v>1543946</v>
      </c>
      <c r="L102" s="192">
        <v>2282638</v>
      </c>
      <c r="M102" s="122" t="s">
        <v>361</v>
      </c>
      <c r="N102" s="166">
        <v>10101</v>
      </c>
      <c r="O102" s="166">
        <v>405635</v>
      </c>
      <c r="P102" s="177">
        <v>1866902</v>
      </c>
      <c r="Q102" s="176">
        <v>2552771</v>
      </c>
      <c r="R102" s="122" t="s">
        <v>361</v>
      </c>
      <c r="S102" s="166">
        <v>18324</v>
      </c>
      <c r="T102" s="166">
        <v>385572</v>
      </c>
      <c r="U102" s="177">
        <v>2148874</v>
      </c>
      <c r="V102" s="176">
        <v>17595482</v>
      </c>
      <c r="W102" s="122" t="s">
        <v>361</v>
      </c>
      <c r="X102" s="166">
        <v>264399</v>
      </c>
      <c r="Y102" s="166">
        <v>3185891</v>
      </c>
      <c r="Z102" s="177">
        <v>14145192</v>
      </c>
    </row>
    <row r="103" spans="1:26" s="16" customFormat="1" ht="18" x14ac:dyDescent="0.45">
      <c r="A103" s="194">
        <v>2013</v>
      </c>
      <c r="B103" s="176">
        <v>11680602</v>
      </c>
      <c r="C103" s="122" t="s">
        <v>361</v>
      </c>
      <c r="D103" s="166">
        <v>4766</v>
      </c>
      <c r="E103" s="166">
        <v>2181780</v>
      </c>
      <c r="F103" s="177">
        <v>9494055</v>
      </c>
      <c r="G103" s="176">
        <v>2006776</v>
      </c>
      <c r="H103" s="122" t="s">
        <v>361</v>
      </c>
      <c r="I103" s="167">
        <v>572</v>
      </c>
      <c r="J103" s="166">
        <v>372076</v>
      </c>
      <c r="K103" s="177">
        <v>1634129</v>
      </c>
      <c r="L103" s="192">
        <v>2479219</v>
      </c>
      <c r="M103" s="122" t="s">
        <v>361</v>
      </c>
      <c r="N103" s="166">
        <v>7300</v>
      </c>
      <c r="O103" s="166">
        <v>495158</v>
      </c>
      <c r="P103" s="177">
        <v>1976761</v>
      </c>
      <c r="Q103" s="176">
        <v>2671066</v>
      </c>
      <c r="R103" s="122" t="s">
        <v>361</v>
      </c>
      <c r="S103" s="166">
        <v>17074</v>
      </c>
      <c r="T103" s="166">
        <v>411748</v>
      </c>
      <c r="U103" s="177">
        <v>2242244</v>
      </c>
      <c r="V103" s="176">
        <v>18401632</v>
      </c>
      <c r="W103" s="122" t="s">
        <v>361</v>
      </c>
      <c r="X103" s="166">
        <v>246359</v>
      </c>
      <c r="Y103" s="166">
        <v>3399641</v>
      </c>
      <c r="Z103" s="177">
        <v>14755632</v>
      </c>
    </row>
    <row r="104" spans="1:26" s="16" customFormat="1" ht="18" x14ac:dyDescent="0.45">
      <c r="A104" s="194">
        <v>2014</v>
      </c>
      <c r="B104" s="176">
        <v>11833215</v>
      </c>
      <c r="C104" s="122" t="s">
        <v>361</v>
      </c>
      <c r="D104" s="166">
        <v>5670</v>
      </c>
      <c r="E104" s="166">
        <v>2323279</v>
      </c>
      <c r="F104" s="177">
        <v>9504267</v>
      </c>
      <c r="G104" s="176">
        <v>2007187</v>
      </c>
      <c r="H104" s="122" t="s">
        <v>361</v>
      </c>
      <c r="I104" s="167">
        <v>680</v>
      </c>
      <c r="J104" s="166">
        <v>396488</v>
      </c>
      <c r="K104" s="177">
        <v>1610019</v>
      </c>
      <c r="L104" s="192">
        <v>2543487</v>
      </c>
      <c r="M104" s="122" t="s">
        <v>361</v>
      </c>
      <c r="N104" s="166">
        <v>8684</v>
      </c>
      <c r="O104" s="166">
        <v>508574</v>
      </c>
      <c r="P104" s="177">
        <v>2026228</v>
      </c>
      <c r="Q104" s="176">
        <v>2654146</v>
      </c>
      <c r="R104" s="122" t="s">
        <v>361</v>
      </c>
      <c r="S104" s="166">
        <v>20312</v>
      </c>
      <c r="T104" s="166">
        <v>421257</v>
      </c>
      <c r="U104" s="177">
        <v>2212577</v>
      </c>
      <c r="V104" s="176">
        <v>18321777</v>
      </c>
      <c r="W104" s="122" t="s">
        <v>361</v>
      </c>
      <c r="X104" s="166">
        <v>293088</v>
      </c>
      <c r="Y104" s="166">
        <v>3338240</v>
      </c>
      <c r="Z104" s="177">
        <v>14690449</v>
      </c>
    </row>
    <row r="105" spans="1:26" s="16" customFormat="1" ht="18" x14ac:dyDescent="0.45">
      <c r="A105" s="194">
        <v>2015</v>
      </c>
      <c r="B105" s="176">
        <v>11861935</v>
      </c>
      <c r="C105" s="122" t="s">
        <v>361</v>
      </c>
      <c r="D105" s="166">
        <v>5670</v>
      </c>
      <c r="E105" s="166">
        <v>2334280</v>
      </c>
      <c r="F105" s="177">
        <v>9521985</v>
      </c>
      <c r="G105" s="176">
        <v>2012057</v>
      </c>
      <c r="H105" s="122" t="s">
        <v>361</v>
      </c>
      <c r="I105" s="167">
        <v>680</v>
      </c>
      <c r="J105" s="166">
        <v>398519</v>
      </c>
      <c r="K105" s="177">
        <v>1612858</v>
      </c>
      <c r="L105" s="192">
        <v>2551525</v>
      </c>
      <c r="M105" s="122" t="s">
        <v>361</v>
      </c>
      <c r="N105" s="166">
        <v>8684</v>
      </c>
      <c r="O105" s="166">
        <v>514518</v>
      </c>
      <c r="P105" s="177">
        <v>2028322</v>
      </c>
      <c r="Q105" s="176">
        <v>2682772</v>
      </c>
      <c r="R105" s="122" t="s">
        <v>361</v>
      </c>
      <c r="S105" s="166">
        <v>20312</v>
      </c>
      <c r="T105" s="166">
        <v>419039</v>
      </c>
      <c r="U105" s="177">
        <v>2243421</v>
      </c>
      <c r="V105" s="176">
        <v>18397211</v>
      </c>
      <c r="W105" s="122" t="s">
        <v>361</v>
      </c>
      <c r="X105" s="166">
        <v>293088</v>
      </c>
      <c r="Y105" s="166">
        <v>3325361</v>
      </c>
      <c r="Z105" s="177">
        <v>14778763</v>
      </c>
    </row>
    <row r="106" spans="1:26" s="16" customFormat="1" ht="18" x14ac:dyDescent="0.45">
      <c r="A106" s="194">
        <v>2016</v>
      </c>
      <c r="B106" s="176">
        <v>11753467</v>
      </c>
      <c r="C106" s="122" t="s">
        <v>361</v>
      </c>
      <c r="D106" s="166">
        <v>5670</v>
      </c>
      <c r="E106" s="166">
        <v>2410770</v>
      </c>
      <c r="F106" s="177">
        <v>9337027</v>
      </c>
      <c r="G106" s="176">
        <v>2000104</v>
      </c>
      <c r="H106" s="122" t="s">
        <v>361</v>
      </c>
      <c r="I106" s="167">
        <v>680</v>
      </c>
      <c r="J106" s="166">
        <v>415423</v>
      </c>
      <c r="K106" s="177">
        <v>1584001</v>
      </c>
      <c r="L106" s="192">
        <v>2534546</v>
      </c>
      <c r="M106" s="122" t="s">
        <v>361</v>
      </c>
      <c r="N106" s="166">
        <v>8684</v>
      </c>
      <c r="O106" s="166">
        <v>527525</v>
      </c>
      <c r="P106" s="177">
        <v>1998337</v>
      </c>
      <c r="Q106" s="176">
        <v>2622790</v>
      </c>
      <c r="R106" s="122" t="s">
        <v>361</v>
      </c>
      <c r="S106" s="166">
        <v>20312</v>
      </c>
      <c r="T106" s="166">
        <v>407675</v>
      </c>
      <c r="U106" s="177">
        <v>2194803</v>
      </c>
      <c r="V106" s="176">
        <v>18099891</v>
      </c>
      <c r="W106" s="122" t="s">
        <v>361</v>
      </c>
      <c r="X106" s="166">
        <v>293088</v>
      </c>
      <c r="Y106" s="166">
        <v>3272973</v>
      </c>
      <c r="Z106" s="177">
        <v>14533830</v>
      </c>
    </row>
    <row r="107" spans="1:26" s="16" customFormat="1" ht="18" x14ac:dyDescent="0.45">
      <c r="A107" s="194">
        <v>2017</v>
      </c>
      <c r="B107" s="176">
        <v>11714582</v>
      </c>
      <c r="C107" s="122" t="s">
        <v>361</v>
      </c>
      <c r="D107" s="166">
        <v>5670</v>
      </c>
      <c r="E107" s="166">
        <v>2450468</v>
      </c>
      <c r="F107" s="177">
        <v>9258443</v>
      </c>
      <c r="G107" s="176">
        <v>2006331</v>
      </c>
      <c r="H107" s="122" t="s">
        <v>361</v>
      </c>
      <c r="I107" s="167">
        <v>680</v>
      </c>
      <c r="J107" s="166">
        <v>422402</v>
      </c>
      <c r="K107" s="177">
        <v>1583248</v>
      </c>
      <c r="L107" s="192">
        <v>2548630</v>
      </c>
      <c r="M107" s="122" t="s">
        <v>361</v>
      </c>
      <c r="N107" s="166">
        <v>8684</v>
      </c>
      <c r="O107" s="166">
        <v>546864</v>
      </c>
      <c r="P107" s="177">
        <v>1993082</v>
      </c>
      <c r="Q107" s="176">
        <v>2617298</v>
      </c>
      <c r="R107" s="122" t="s">
        <v>361</v>
      </c>
      <c r="S107" s="166">
        <v>20312</v>
      </c>
      <c r="T107" s="166">
        <v>407321</v>
      </c>
      <c r="U107" s="177">
        <v>2189665</v>
      </c>
      <c r="V107" s="176">
        <v>18231219</v>
      </c>
      <c r="W107" s="122" t="s">
        <v>361</v>
      </c>
      <c r="X107" s="166">
        <v>293088</v>
      </c>
      <c r="Y107" s="166">
        <v>3274691</v>
      </c>
      <c r="Z107" s="177">
        <v>14663440</v>
      </c>
    </row>
    <row r="108" spans="1:26" s="16" customFormat="1" ht="18" x14ac:dyDescent="0.45">
      <c r="A108" s="194">
        <v>2018</v>
      </c>
      <c r="B108" s="176">
        <v>11879420</v>
      </c>
      <c r="C108" s="122" t="s">
        <v>361</v>
      </c>
      <c r="D108" s="166">
        <v>5670</v>
      </c>
      <c r="E108" s="166">
        <v>2454370</v>
      </c>
      <c r="F108" s="177">
        <v>9419379</v>
      </c>
      <c r="G108" s="176">
        <v>2040593</v>
      </c>
      <c r="H108" s="122" t="s">
        <v>361</v>
      </c>
      <c r="I108" s="167">
        <v>680</v>
      </c>
      <c r="J108" s="166">
        <v>422880</v>
      </c>
      <c r="K108" s="177">
        <v>1617033</v>
      </c>
      <c r="L108" s="192">
        <v>2557717</v>
      </c>
      <c r="M108" s="122" t="s">
        <v>361</v>
      </c>
      <c r="N108" s="166">
        <v>8684</v>
      </c>
      <c r="O108" s="166">
        <v>548707</v>
      </c>
      <c r="P108" s="177">
        <v>2000326</v>
      </c>
      <c r="Q108" s="176">
        <v>2624428</v>
      </c>
      <c r="R108" s="122" t="s">
        <v>361</v>
      </c>
      <c r="S108" s="166">
        <v>20312</v>
      </c>
      <c r="T108" s="166">
        <v>404864</v>
      </c>
      <c r="U108" s="177">
        <v>2199252</v>
      </c>
      <c r="V108" s="176">
        <v>18382784</v>
      </c>
      <c r="W108" s="122" t="s">
        <v>361</v>
      </c>
      <c r="X108" s="166">
        <v>293088</v>
      </c>
      <c r="Y108" s="166">
        <v>3268788</v>
      </c>
      <c r="Z108" s="177">
        <v>14820909</v>
      </c>
    </row>
    <row r="109" spans="1:26" s="16" customFormat="1" ht="18" x14ac:dyDescent="0.45">
      <c r="A109" s="194">
        <v>2019</v>
      </c>
      <c r="B109" s="176">
        <v>11854867</v>
      </c>
      <c r="C109" s="122" t="s">
        <v>361</v>
      </c>
      <c r="D109" s="166">
        <v>9222</v>
      </c>
      <c r="E109" s="166">
        <v>2316190</v>
      </c>
      <c r="F109" s="177">
        <v>9529455</v>
      </c>
      <c r="G109" s="176">
        <v>2044059</v>
      </c>
      <c r="H109" s="122" t="s">
        <v>361</v>
      </c>
      <c r="I109" s="166">
        <v>1433</v>
      </c>
      <c r="J109" s="166">
        <v>396947</v>
      </c>
      <c r="K109" s="177">
        <v>1645679</v>
      </c>
      <c r="L109" s="192">
        <v>2489702</v>
      </c>
      <c r="M109" s="122" t="s">
        <v>361</v>
      </c>
      <c r="N109" s="166">
        <v>4984</v>
      </c>
      <c r="O109" s="166">
        <v>476868</v>
      </c>
      <c r="P109" s="177">
        <v>2007849</v>
      </c>
      <c r="Q109" s="176">
        <v>2598143</v>
      </c>
      <c r="R109" s="122" t="s">
        <v>361</v>
      </c>
      <c r="S109" s="166">
        <v>15209</v>
      </c>
      <c r="T109" s="166">
        <v>381926</v>
      </c>
      <c r="U109" s="177">
        <v>2201008</v>
      </c>
      <c r="V109" s="176">
        <v>18076294</v>
      </c>
      <c r="W109" s="122" t="s">
        <v>361</v>
      </c>
      <c r="X109" s="166">
        <v>231080</v>
      </c>
      <c r="Y109" s="166">
        <v>3079701</v>
      </c>
      <c r="Z109" s="177">
        <v>14765513</v>
      </c>
    </row>
    <row r="110" spans="1:26" s="16" customFormat="1" ht="18" x14ac:dyDescent="0.45">
      <c r="A110" s="194">
        <v>2020</v>
      </c>
      <c r="B110" s="176">
        <v>11807327</v>
      </c>
      <c r="C110" s="122" t="s">
        <v>361</v>
      </c>
      <c r="D110" s="166">
        <v>9582</v>
      </c>
      <c r="E110" s="166">
        <v>2359500</v>
      </c>
      <c r="F110" s="177">
        <v>9438245</v>
      </c>
      <c r="G110" s="176">
        <v>2038379</v>
      </c>
      <c r="H110" s="122" t="s">
        <v>361</v>
      </c>
      <c r="I110" s="166">
        <v>1489</v>
      </c>
      <c r="J110" s="166">
        <v>404058</v>
      </c>
      <c r="K110" s="177">
        <v>1632832</v>
      </c>
      <c r="L110" s="192">
        <v>2503015</v>
      </c>
      <c r="M110" s="122" t="s">
        <v>361</v>
      </c>
      <c r="N110" s="166">
        <v>5179</v>
      </c>
      <c r="O110" s="166">
        <v>486315</v>
      </c>
      <c r="P110" s="177">
        <v>2011521</v>
      </c>
      <c r="Q110" s="176">
        <v>2567379</v>
      </c>
      <c r="R110" s="122" t="s">
        <v>361</v>
      </c>
      <c r="S110" s="166">
        <v>15803</v>
      </c>
      <c r="T110" s="166">
        <v>399197</v>
      </c>
      <c r="U110" s="177">
        <v>2152380</v>
      </c>
      <c r="V110" s="176">
        <v>18047522</v>
      </c>
      <c r="W110" s="122" t="s">
        <v>361</v>
      </c>
      <c r="X110" s="166">
        <v>240106</v>
      </c>
      <c r="Y110" s="166">
        <v>3210201</v>
      </c>
      <c r="Z110" s="177">
        <v>14597215</v>
      </c>
    </row>
    <row r="111" spans="1:26" s="16" customFormat="1" ht="18" x14ac:dyDescent="0.45">
      <c r="A111" s="194">
        <v>2021</v>
      </c>
      <c r="B111" s="176">
        <v>11872648</v>
      </c>
      <c r="C111" s="122" t="s">
        <v>361</v>
      </c>
      <c r="D111" s="166">
        <v>9800</v>
      </c>
      <c r="E111" s="166">
        <v>2422420</v>
      </c>
      <c r="F111" s="177">
        <v>9440428</v>
      </c>
      <c r="G111" s="176">
        <v>2071127</v>
      </c>
      <c r="H111" s="122" t="s">
        <v>361</v>
      </c>
      <c r="I111" s="166">
        <v>1523</v>
      </c>
      <c r="J111" s="166">
        <v>417429</v>
      </c>
      <c r="K111" s="177">
        <v>1652174</v>
      </c>
      <c r="L111" s="192">
        <v>2515140</v>
      </c>
      <c r="M111" s="122" t="s">
        <v>361</v>
      </c>
      <c r="N111" s="166">
        <v>5296</v>
      </c>
      <c r="O111" s="166">
        <v>497789</v>
      </c>
      <c r="P111" s="177">
        <v>2012055</v>
      </c>
      <c r="Q111" s="176">
        <v>2573437</v>
      </c>
      <c r="R111" s="122" t="s">
        <v>361</v>
      </c>
      <c r="S111" s="166">
        <v>16162</v>
      </c>
      <c r="T111" s="166">
        <v>403877</v>
      </c>
      <c r="U111" s="177">
        <v>2153399</v>
      </c>
      <c r="V111" s="176">
        <v>17970834</v>
      </c>
      <c r="W111" s="122" t="s">
        <v>361</v>
      </c>
      <c r="X111" s="166">
        <v>245563</v>
      </c>
      <c r="Y111" s="166">
        <v>3230579</v>
      </c>
      <c r="Z111" s="177">
        <v>14494692</v>
      </c>
    </row>
    <row r="112" spans="1:26" s="16" customFormat="1" ht="18" x14ac:dyDescent="0.45">
      <c r="A112" s="194">
        <v>2022</v>
      </c>
      <c r="B112" s="176">
        <v>11990594</v>
      </c>
      <c r="C112" s="122" t="s">
        <v>361</v>
      </c>
      <c r="D112" s="166">
        <v>9489</v>
      </c>
      <c r="E112" s="166">
        <v>2364090</v>
      </c>
      <c r="F112" s="177">
        <v>9617015</v>
      </c>
      <c r="G112" s="176">
        <v>2099967</v>
      </c>
      <c r="H112" s="122" t="s">
        <v>361</v>
      </c>
      <c r="I112" s="166">
        <v>1473</v>
      </c>
      <c r="J112" s="166">
        <v>408113</v>
      </c>
      <c r="K112" s="177">
        <v>1690382</v>
      </c>
      <c r="L112" s="192">
        <v>2526801</v>
      </c>
      <c r="M112" s="122" t="s">
        <v>361</v>
      </c>
      <c r="N112" s="166">
        <v>5164</v>
      </c>
      <c r="O112" s="166">
        <v>479751</v>
      </c>
      <c r="P112" s="177">
        <v>2041886</v>
      </c>
      <c r="Q112" s="176">
        <v>2544500</v>
      </c>
      <c r="R112" s="122" t="s">
        <v>361</v>
      </c>
      <c r="S112" s="166">
        <v>15638</v>
      </c>
      <c r="T112" s="166">
        <v>381224</v>
      </c>
      <c r="U112" s="177">
        <v>2147638</v>
      </c>
      <c r="V112" s="176">
        <v>17868541</v>
      </c>
      <c r="W112" s="122" t="s">
        <v>361</v>
      </c>
      <c r="X112" s="166">
        <v>237530</v>
      </c>
      <c r="Y112" s="166">
        <v>3034417</v>
      </c>
      <c r="Z112" s="177">
        <v>14596594</v>
      </c>
    </row>
    <row r="113" spans="1:26" s="16" customFormat="1" ht="18" x14ac:dyDescent="0.45">
      <c r="A113" s="194">
        <v>2023</v>
      </c>
      <c r="B113" s="176">
        <v>12081909</v>
      </c>
      <c r="C113" s="122" t="s">
        <v>361</v>
      </c>
      <c r="D113" s="166">
        <v>9489</v>
      </c>
      <c r="E113" s="166">
        <v>2454890</v>
      </c>
      <c r="F113" s="177">
        <v>9617530</v>
      </c>
      <c r="G113" s="176">
        <v>2122815</v>
      </c>
      <c r="H113" s="122" t="s">
        <v>361</v>
      </c>
      <c r="I113" s="166">
        <v>1473</v>
      </c>
      <c r="J113" s="166">
        <v>426499</v>
      </c>
      <c r="K113" s="177">
        <v>1694843</v>
      </c>
      <c r="L113" s="192">
        <v>2585550</v>
      </c>
      <c r="M113" s="122" t="s">
        <v>361</v>
      </c>
      <c r="N113" s="166">
        <v>5164</v>
      </c>
      <c r="O113" s="166">
        <v>490885</v>
      </c>
      <c r="P113" s="177">
        <v>2089501</v>
      </c>
      <c r="Q113" s="176">
        <v>2565660</v>
      </c>
      <c r="R113" s="122" t="s">
        <v>361</v>
      </c>
      <c r="S113" s="166">
        <v>15638</v>
      </c>
      <c r="T113" s="166">
        <v>385001</v>
      </c>
      <c r="U113" s="177">
        <v>2165021</v>
      </c>
      <c r="V113" s="176">
        <v>17914737</v>
      </c>
      <c r="W113" s="122" t="s">
        <v>361</v>
      </c>
      <c r="X113" s="166">
        <v>237530</v>
      </c>
      <c r="Y113" s="166">
        <v>3073882</v>
      </c>
      <c r="Z113" s="177">
        <v>14603325</v>
      </c>
    </row>
    <row r="114" spans="1:26" s="16" customFormat="1" ht="18.399999999999999" thickBot="1" x14ac:dyDescent="0.5">
      <c r="A114" s="194">
        <v>2024</v>
      </c>
      <c r="B114" s="178">
        <v>12209836</v>
      </c>
      <c r="C114" s="134" t="s">
        <v>361</v>
      </c>
      <c r="D114" s="179">
        <v>9489</v>
      </c>
      <c r="E114" s="179">
        <v>2569661</v>
      </c>
      <c r="F114" s="180">
        <v>9630686</v>
      </c>
      <c r="G114" s="178">
        <v>2158146</v>
      </c>
      <c r="H114" s="134" t="s">
        <v>361</v>
      </c>
      <c r="I114" s="179">
        <v>1473</v>
      </c>
      <c r="J114" s="179">
        <v>448969</v>
      </c>
      <c r="K114" s="180">
        <v>1707704</v>
      </c>
      <c r="L114" s="193">
        <v>2619366</v>
      </c>
      <c r="M114" s="134" t="s">
        <v>361</v>
      </c>
      <c r="N114" s="179">
        <v>5164</v>
      </c>
      <c r="O114" s="179">
        <v>515639</v>
      </c>
      <c r="P114" s="180">
        <v>2098562</v>
      </c>
      <c r="Q114" s="178">
        <v>2541078</v>
      </c>
      <c r="R114" s="134" t="s">
        <v>361</v>
      </c>
      <c r="S114" s="179">
        <v>15638</v>
      </c>
      <c r="T114" s="179">
        <v>396484</v>
      </c>
      <c r="U114" s="180">
        <v>2128955</v>
      </c>
      <c r="V114" s="178">
        <v>17878176</v>
      </c>
      <c r="W114" s="134" t="s">
        <v>361</v>
      </c>
      <c r="X114" s="179">
        <v>237530</v>
      </c>
      <c r="Y114" s="179">
        <v>3144472</v>
      </c>
      <c r="Z114" s="180">
        <v>14496173</v>
      </c>
    </row>
    <row r="115" spans="1:26" s="16" customFormat="1" x14ac:dyDescent="0.45"/>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row r="186" s="16" customFormat="1" x14ac:dyDescent="0.45"/>
    <row r="187" s="16" customFormat="1" x14ac:dyDescent="0.45"/>
    <row r="188" s="16" customFormat="1" x14ac:dyDescent="0.45"/>
  </sheetData>
  <sheetProtection algorithmName="SHA-512" hashValue="LvE6xOdhsUymnIIrMTE76PY5oc7CZ0ac8i1qzemBRYNgnfVh2aUz7jcNNHeSUUCFrbldrC8smO98ofqExAkydw==" saltValue="zG5AvT8VWCqHC988cWSh5A==" spinCount="100000" sheet="1" objects="1" scenarios="1"/>
  <mergeCells count="5">
    <mergeCell ref="A1:K1"/>
    <mergeCell ref="A3:F3"/>
    <mergeCell ref="G3:K3"/>
    <mergeCell ref="B63:F63"/>
    <mergeCell ref="B90:H9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42E9-3A94-4D83-B5E5-0747BBDC1539}">
  <dimension ref="A1:AO177"/>
  <sheetViews>
    <sheetView zoomScale="55" zoomScaleNormal="55" workbookViewId="0">
      <selection activeCell="J40" sqref="J40"/>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396</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399999999999999" thickTop="1" x14ac:dyDescent="0.55000000000000004">
      <c r="A6" s="149">
        <v>2004</v>
      </c>
      <c r="B6" s="76">
        <v>983433606</v>
      </c>
      <c r="C6" s="77">
        <v>66617924</v>
      </c>
      <c r="D6" s="77">
        <v>32366310</v>
      </c>
      <c r="E6" s="77">
        <v>164229146</v>
      </c>
      <c r="F6" s="198">
        <v>720220227</v>
      </c>
      <c r="G6" s="48">
        <f t="shared" ref="G6:G22" si="0">B6*2*B62/100</f>
        <v>26611713.37836</v>
      </c>
      <c r="H6" s="49">
        <f t="shared" ref="H6:H22" si="1">C6*2*C62/100</f>
        <v>12967845.085840002</v>
      </c>
      <c r="I6" s="49">
        <f t="shared" ref="I6:I22" si="2">D6*2*D62/100</f>
        <v>8456022.1506000012</v>
      </c>
      <c r="J6" s="49">
        <f t="shared" ref="J6:J22" si="3">E6*2*E62/100</f>
        <v>21714377.684119996</v>
      </c>
      <c r="K6" s="50">
        <f t="shared" ref="K6:K22" si="4">F6*2*F62/100</f>
        <v>29125705.979879998</v>
      </c>
    </row>
    <row r="7" spans="1:11" s="16" customFormat="1" ht="18" x14ac:dyDescent="0.55000000000000004">
      <c r="A7" s="153">
        <v>2007</v>
      </c>
      <c r="B7" s="79">
        <v>1010214365</v>
      </c>
      <c r="C7" s="80">
        <v>71485822</v>
      </c>
      <c r="D7" s="80">
        <v>33063633</v>
      </c>
      <c r="E7" s="80">
        <v>179035468</v>
      </c>
      <c r="F7" s="199">
        <v>726629442</v>
      </c>
      <c r="G7" s="51">
        <f t="shared" si="0"/>
        <v>21739813.134800002</v>
      </c>
      <c r="H7" s="52">
        <f t="shared" si="1"/>
        <v>10584190.80532</v>
      </c>
      <c r="I7" s="52">
        <f t="shared" si="2"/>
        <v>6706627.3177199997</v>
      </c>
      <c r="J7" s="52">
        <f t="shared" si="3"/>
        <v>17377182.524080001</v>
      </c>
      <c r="K7" s="53">
        <f t="shared" si="4"/>
        <v>23426533.210080005</v>
      </c>
    </row>
    <row r="8" spans="1:11" s="16" customFormat="1" ht="18" x14ac:dyDescent="0.55000000000000004">
      <c r="A8" s="153">
        <v>2009</v>
      </c>
      <c r="B8" s="79">
        <v>1015790399</v>
      </c>
      <c r="C8" s="80">
        <v>74813395</v>
      </c>
      <c r="D8" s="80">
        <v>32965619</v>
      </c>
      <c r="E8" s="80">
        <v>188409699</v>
      </c>
      <c r="F8" s="199">
        <v>719601688</v>
      </c>
      <c r="G8" s="51">
        <f t="shared" si="0"/>
        <v>21819177.770520002</v>
      </c>
      <c r="H8" s="52">
        <f t="shared" si="1"/>
        <v>10889837.776199998</v>
      </c>
      <c r="I8" s="52">
        <f t="shared" si="2"/>
        <v>6748721.5216800012</v>
      </c>
      <c r="J8" s="52">
        <f t="shared" si="3"/>
        <v>17778339.197639998</v>
      </c>
      <c r="K8" s="53">
        <f t="shared" si="4"/>
        <v>23473407.06256</v>
      </c>
    </row>
    <row r="9" spans="1:11" s="16" customFormat="1" ht="18" x14ac:dyDescent="0.55000000000000004">
      <c r="A9" s="153">
        <v>2010</v>
      </c>
      <c r="B9" s="79">
        <v>1025788365</v>
      </c>
      <c r="C9" s="80">
        <v>76064754</v>
      </c>
      <c r="D9" s="80">
        <v>33090734</v>
      </c>
      <c r="E9" s="80">
        <v>196191702</v>
      </c>
      <c r="F9" s="199">
        <v>720441175</v>
      </c>
      <c r="G9" s="51">
        <f t="shared" si="0"/>
        <v>22095481.382100001</v>
      </c>
      <c r="H9" s="52">
        <f t="shared" si="1"/>
        <v>11044602.2808</v>
      </c>
      <c r="I9" s="52">
        <f t="shared" si="2"/>
        <v>6776982.3232000005</v>
      </c>
      <c r="J9" s="52">
        <f t="shared" si="3"/>
        <v>18065331.920159999</v>
      </c>
      <c r="K9" s="53">
        <f t="shared" si="4"/>
        <v>23731332.304499999</v>
      </c>
    </row>
    <row r="10" spans="1:11" s="16" customFormat="1" ht="18" x14ac:dyDescent="0.55000000000000004">
      <c r="A10" s="153">
        <v>2011</v>
      </c>
      <c r="B10" s="79">
        <v>1029179760</v>
      </c>
      <c r="C10" s="80">
        <v>76111161</v>
      </c>
      <c r="D10" s="80">
        <v>33037697</v>
      </c>
      <c r="E10" s="80">
        <v>197432385</v>
      </c>
      <c r="F10" s="199">
        <v>722598516</v>
      </c>
      <c r="G10" s="51">
        <f t="shared" si="0"/>
        <v>22292033.601599999</v>
      </c>
      <c r="H10" s="52">
        <f t="shared" si="1"/>
        <v>11045251.684319999</v>
      </c>
      <c r="I10" s="52">
        <f t="shared" si="2"/>
        <v>6782639.1941000009</v>
      </c>
      <c r="J10" s="52">
        <f t="shared" si="3"/>
        <v>18096652.4091</v>
      </c>
      <c r="K10" s="53">
        <f t="shared" si="4"/>
        <v>23889106.938960001</v>
      </c>
    </row>
    <row r="11" spans="1:11" s="16" customFormat="1" ht="18" x14ac:dyDescent="0.55000000000000004">
      <c r="A11" s="153">
        <v>2012</v>
      </c>
      <c r="B11" s="79">
        <v>1031532449</v>
      </c>
      <c r="C11" s="80">
        <v>75877013</v>
      </c>
      <c r="D11" s="80">
        <v>33496374</v>
      </c>
      <c r="E11" s="80">
        <v>199942365</v>
      </c>
      <c r="F11" s="199">
        <v>722216697</v>
      </c>
      <c r="G11" s="51">
        <f t="shared" si="0"/>
        <v>22734975.175960001</v>
      </c>
      <c r="H11" s="52">
        <f t="shared" si="1"/>
        <v>11034035.230459999</v>
      </c>
      <c r="I11" s="52">
        <f t="shared" si="2"/>
        <v>6825891.0937200002</v>
      </c>
      <c r="J11" s="52">
        <f t="shared" si="3"/>
        <v>18226745.9934</v>
      </c>
      <c r="K11" s="53">
        <f t="shared" si="4"/>
        <v>24150926.347680002</v>
      </c>
    </row>
    <row r="12" spans="1:11" s="16" customFormat="1" ht="18" x14ac:dyDescent="0.55000000000000004">
      <c r="A12" s="153">
        <v>2013</v>
      </c>
      <c r="B12" s="79">
        <v>1029917093</v>
      </c>
      <c r="C12" s="80">
        <v>76651755</v>
      </c>
      <c r="D12" s="80">
        <v>33773846</v>
      </c>
      <c r="E12" s="80">
        <v>201944929</v>
      </c>
      <c r="F12" s="199">
        <v>717546563</v>
      </c>
      <c r="G12" s="51">
        <f t="shared" si="0"/>
        <v>22740569.413440004</v>
      </c>
      <c r="H12" s="52">
        <f t="shared" si="1"/>
        <v>11134433.931299999</v>
      </c>
      <c r="I12" s="52">
        <f t="shared" si="2"/>
        <v>6902023.1685599992</v>
      </c>
      <c r="J12" s="52">
        <f t="shared" si="3"/>
        <v>18308327.26314</v>
      </c>
      <c r="K12" s="53">
        <f t="shared" si="4"/>
        <v>24138266.379319996</v>
      </c>
    </row>
    <row r="13" spans="1:11" s="16" customFormat="1" ht="18" x14ac:dyDescent="0.55000000000000004">
      <c r="A13" s="153">
        <v>2014</v>
      </c>
      <c r="B13" s="79">
        <v>1048786717</v>
      </c>
      <c r="C13" s="80">
        <v>77634598</v>
      </c>
      <c r="D13" s="80">
        <v>34331128</v>
      </c>
      <c r="E13" s="80">
        <v>208689937</v>
      </c>
      <c r="F13" s="199">
        <v>728131054</v>
      </c>
      <c r="G13" s="51">
        <f t="shared" si="0"/>
        <v>21479151.964159999</v>
      </c>
      <c r="H13" s="52">
        <f t="shared" si="1"/>
        <v>3346051.1738</v>
      </c>
      <c r="I13" s="52">
        <f t="shared" si="2"/>
        <v>6998743.7540800003</v>
      </c>
      <c r="J13" s="52">
        <f t="shared" si="3"/>
        <v>18715313.550160002</v>
      </c>
      <c r="K13" s="53">
        <f t="shared" si="4"/>
        <v>22397311.221039999</v>
      </c>
    </row>
    <row r="14" spans="1:11" s="16" customFormat="1" ht="18" x14ac:dyDescent="0.55000000000000004">
      <c r="A14" s="153">
        <v>2015</v>
      </c>
      <c r="B14" s="79">
        <v>1046975767</v>
      </c>
      <c r="C14" s="80">
        <v>78628877</v>
      </c>
      <c r="D14" s="80">
        <v>34256813</v>
      </c>
      <c r="E14" s="80">
        <v>209804431</v>
      </c>
      <c r="F14" s="199">
        <v>724285646</v>
      </c>
      <c r="G14" s="51">
        <f t="shared" si="0"/>
        <v>21630519.346219998</v>
      </c>
      <c r="H14" s="52">
        <f t="shared" si="1"/>
        <v>3340154.69496</v>
      </c>
      <c r="I14" s="52">
        <f t="shared" si="2"/>
        <v>7034979.1176800001</v>
      </c>
      <c r="J14" s="52">
        <f t="shared" si="3"/>
        <v>18815261.372079998</v>
      </c>
      <c r="K14" s="53">
        <f t="shared" si="4"/>
        <v>22496312.164759997</v>
      </c>
    </row>
    <row r="15" spans="1:11" s="16" customFormat="1" ht="18" x14ac:dyDescent="0.55000000000000004">
      <c r="A15" s="153">
        <v>2016</v>
      </c>
      <c r="B15" s="79">
        <v>1046621606</v>
      </c>
      <c r="C15" s="80">
        <v>79115451</v>
      </c>
      <c r="D15" s="80">
        <v>34951151</v>
      </c>
      <c r="E15" s="80">
        <v>212001553</v>
      </c>
      <c r="F15" s="199">
        <v>720553451</v>
      </c>
      <c r="G15" s="51">
        <f t="shared" si="0"/>
        <v>21937188.861760002</v>
      </c>
      <c r="H15" s="52">
        <f t="shared" si="1"/>
        <v>3352912.8133800006</v>
      </c>
      <c r="I15" s="52">
        <f t="shared" si="2"/>
        <v>7146811.3564799996</v>
      </c>
      <c r="J15" s="52">
        <f t="shared" si="3"/>
        <v>19008059.241980001</v>
      </c>
      <c r="K15" s="53">
        <f t="shared" si="4"/>
        <v>22711844.775520001</v>
      </c>
    </row>
    <row r="16" spans="1:11" s="16" customFormat="1" ht="18" x14ac:dyDescent="0.55000000000000004">
      <c r="A16" s="153">
        <v>2017</v>
      </c>
      <c r="B16" s="79">
        <v>1049598033</v>
      </c>
      <c r="C16" s="80">
        <v>80253881</v>
      </c>
      <c r="D16" s="80">
        <v>34471317</v>
      </c>
      <c r="E16" s="80">
        <v>214218953</v>
      </c>
      <c r="F16" s="199">
        <v>720653882</v>
      </c>
      <c r="G16" s="51">
        <f t="shared" si="0"/>
        <v>22293462.22092</v>
      </c>
      <c r="H16" s="52">
        <f t="shared" si="1"/>
        <v>3553641.8506800001</v>
      </c>
      <c r="I16" s="52">
        <f t="shared" si="2"/>
        <v>7103849.0073600002</v>
      </c>
      <c r="J16" s="52">
        <f t="shared" si="3"/>
        <v>19074055.575120002</v>
      </c>
      <c r="K16" s="53">
        <f t="shared" si="4"/>
        <v>23089750.379280001</v>
      </c>
    </row>
    <row r="17" spans="1:11" s="16" customFormat="1" ht="18" x14ac:dyDescent="0.55000000000000004">
      <c r="A17" s="153">
        <v>2018</v>
      </c>
      <c r="B17" s="79">
        <v>1046468267</v>
      </c>
      <c r="C17" s="80">
        <v>80095166</v>
      </c>
      <c r="D17" s="80">
        <v>33769818</v>
      </c>
      <c r="E17" s="80">
        <v>216864242</v>
      </c>
      <c r="F17" s="199">
        <v>715739041</v>
      </c>
      <c r="G17" s="51">
        <f t="shared" si="0"/>
        <v>22561855.836520001</v>
      </c>
      <c r="H17" s="52">
        <f t="shared" si="1"/>
        <v>3629912.9231199999</v>
      </c>
      <c r="I17" s="52">
        <f t="shared" si="2"/>
        <v>7003860.2531999992</v>
      </c>
      <c r="J17" s="52">
        <f t="shared" si="3"/>
        <v>19222846.410879999</v>
      </c>
      <c r="K17" s="53">
        <f t="shared" si="4"/>
        <v>23232889.270860001</v>
      </c>
    </row>
    <row r="18" spans="1:11" s="16" customFormat="1" ht="18" x14ac:dyDescent="0.55000000000000004">
      <c r="A18" s="153">
        <v>2019</v>
      </c>
      <c r="B18" s="79">
        <v>1050512206</v>
      </c>
      <c r="C18" s="80">
        <v>80362252</v>
      </c>
      <c r="D18" s="80">
        <v>34193377</v>
      </c>
      <c r="E18" s="80">
        <v>218864916</v>
      </c>
      <c r="F18" s="199">
        <v>717091660</v>
      </c>
      <c r="G18" s="51">
        <f t="shared" si="0"/>
        <v>22964196.82316</v>
      </c>
      <c r="H18" s="52">
        <f t="shared" si="1"/>
        <v>3651660.7308799992</v>
      </c>
      <c r="I18" s="52">
        <f t="shared" si="2"/>
        <v>7047254.9997000005</v>
      </c>
      <c r="J18" s="52">
        <f t="shared" si="3"/>
        <v>19281999.099600002</v>
      </c>
      <c r="K18" s="53">
        <f t="shared" si="4"/>
        <v>23506264.614799999</v>
      </c>
    </row>
    <row r="19" spans="1:11" s="16" customFormat="1" ht="18" x14ac:dyDescent="0.55000000000000004">
      <c r="A19" s="153">
        <v>2020</v>
      </c>
      <c r="B19" s="79">
        <v>1052930234</v>
      </c>
      <c r="C19" s="80">
        <v>80656815</v>
      </c>
      <c r="D19" s="80">
        <v>33920465</v>
      </c>
      <c r="E19" s="80">
        <v>222097289</v>
      </c>
      <c r="F19" s="199">
        <v>716255664</v>
      </c>
      <c r="G19" s="51">
        <f t="shared" si="0"/>
        <v>23206582.357360002</v>
      </c>
      <c r="H19" s="52">
        <f t="shared" si="1"/>
        <v>3669885.0825</v>
      </c>
      <c r="I19" s="52">
        <f t="shared" si="2"/>
        <v>6959801.0087000001</v>
      </c>
      <c r="J19" s="52">
        <f t="shared" si="3"/>
        <v>19469048.353739999</v>
      </c>
      <c r="K19" s="53">
        <f t="shared" si="4"/>
        <v>23650762.025279999</v>
      </c>
    </row>
    <row r="20" spans="1:11" s="16" customFormat="1" ht="18" x14ac:dyDescent="0.55000000000000004">
      <c r="A20" s="153">
        <v>2021</v>
      </c>
      <c r="B20" s="79">
        <v>1053178835</v>
      </c>
      <c r="C20" s="80">
        <v>81382161</v>
      </c>
      <c r="D20" s="80">
        <v>34135724</v>
      </c>
      <c r="E20" s="80">
        <v>223260347</v>
      </c>
      <c r="F20" s="199">
        <v>714400602</v>
      </c>
      <c r="G20" s="51">
        <f t="shared" si="0"/>
        <v>23359506.560299996</v>
      </c>
      <c r="H20" s="52">
        <f t="shared" si="1"/>
        <v>3767994.0543</v>
      </c>
      <c r="I20" s="52">
        <f t="shared" si="2"/>
        <v>7007381.4227199992</v>
      </c>
      <c r="J20" s="52">
        <f t="shared" si="3"/>
        <v>19557606.3972</v>
      </c>
      <c r="K20" s="53">
        <f t="shared" si="4"/>
        <v>23703811.97436</v>
      </c>
    </row>
    <row r="21" spans="1:11" s="16" customFormat="1" ht="18" x14ac:dyDescent="0.55000000000000004">
      <c r="A21" s="153">
        <v>2022</v>
      </c>
      <c r="B21" s="79">
        <v>1051537526</v>
      </c>
      <c r="C21" s="80">
        <v>82151200</v>
      </c>
      <c r="D21" s="80">
        <v>33895877</v>
      </c>
      <c r="E21" s="80">
        <v>226280398</v>
      </c>
      <c r="F21" s="199">
        <v>709210051</v>
      </c>
      <c r="G21" s="51">
        <f t="shared" si="0"/>
        <v>23533409.831880003</v>
      </c>
      <c r="H21" s="52">
        <f t="shared" si="1"/>
        <v>3833174.9920000006</v>
      </c>
      <c r="I21" s="52">
        <f t="shared" si="2"/>
        <v>6963568.9708800009</v>
      </c>
      <c r="J21" s="52">
        <f t="shared" si="3"/>
        <v>19641138.546399999</v>
      </c>
      <c r="K21" s="53">
        <f t="shared" si="4"/>
        <v>23801089.311560001</v>
      </c>
    </row>
    <row r="22" spans="1:11" s="16" customFormat="1" ht="18.399999999999999" thickBot="1" x14ac:dyDescent="0.6">
      <c r="A22" s="153">
        <v>2023</v>
      </c>
      <c r="B22" s="82">
        <v>1052091815</v>
      </c>
      <c r="C22" s="83">
        <v>82284118</v>
      </c>
      <c r="D22" s="83">
        <v>34141901</v>
      </c>
      <c r="E22" s="83">
        <v>226758698</v>
      </c>
      <c r="F22" s="200">
        <v>708907097</v>
      </c>
      <c r="G22" s="54">
        <f t="shared" si="0"/>
        <v>23819358.691599999</v>
      </c>
      <c r="H22" s="55">
        <f t="shared" si="1"/>
        <v>3896975.8284799997</v>
      </c>
      <c r="I22" s="55">
        <f t="shared" si="2"/>
        <v>7028451.7398599992</v>
      </c>
      <c r="J22" s="55">
        <f t="shared" si="3"/>
        <v>19709866.030159999</v>
      </c>
      <c r="K22" s="56">
        <f t="shared" si="4"/>
        <v>23989416.16248</v>
      </c>
    </row>
    <row r="23" spans="1:11" s="16" customFormat="1" ht="24.75" customHeight="1" thickTop="1" thickBot="1" x14ac:dyDescent="0.6">
      <c r="A23" s="96" t="s">
        <v>373</v>
      </c>
      <c r="B23" s="97"/>
      <c r="C23" s="97"/>
      <c r="D23" s="97"/>
      <c r="E23" s="97"/>
      <c r="F23" s="98"/>
      <c r="G23" s="57"/>
      <c r="H23" s="57"/>
      <c r="I23" s="57"/>
      <c r="J23" s="57"/>
      <c r="K23" s="57"/>
    </row>
    <row r="24" spans="1:11" s="16" customFormat="1" ht="18" x14ac:dyDescent="0.45">
      <c r="A24" s="60">
        <v>2024</v>
      </c>
      <c r="B24" s="42">
        <f>_xlfn.FORECAST.LINEAR($A24,B$9:B23,$A$9:$A23)</f>
        <v>1059660198.21978</v>
      </c>
      <c r="C24" s="42">
        <f>_xlfn.FORECAST.LINEAR($A24,C$9:C23,$A$9:$A23)</f>
        <v>83113450.912087798</v>
      </c>
      <c r="D24" s="42">
        <f>_xlfn.FORECAST.LINEAR($A24,D$9:D23,$A$9:$A23)</f>
        <v>34411148.714285716</v>
      </c>
      <c r="E24" s="42">
        <f>_xlfn.FORECAST.LINEAR($A24,E$9:E23,$A$9:$A23)</f>
        <v>231243271.51648426</v>
      </c>
      <c r="F24" s="42">
        <f>_xlfn.FORECAST.LINEAR($A24,F$9:F23,$A$9:$A23)</f>
        <v>710892326.34065938</v>
      </c>
      <c r="G24" s="39"/>
      <c r="H24" s="39"/>
      <c r="I24" s="39"/>
      <c r="J24" s="39"/>
      <c r="K24" s="39"/>
    </row>
    <row r="25" spans="1:11" s="16" customFormat="1" ht="18" x14ac:dyDescent="0.45">
      <c r="A25" s="60">
        <v>2025</v>
      </c>
      <c r="B25" s="42">
        <f>_xlfn.FORECAST.LINEAR($A25,B$9:B24,$A$9:$A24)</f>
        <v>1061756618.2395606</v>
      </c>
      <c r="C25" s="42">
        <f>_xlfn.FORECAST.LINEAR($A25,C$9:C24,$A$9:$A24)</f>
        <v>83649823.395604134</v>
      </c>
      <c r="D25" s="42">
        <f>_xlfn.FORECAST.LINEAR($A25,D$9:D24,$A$9:$A24)</f>
        <v>34471052.142857134</v>
      </c>
      <c r="E25" s="42">
        <f>_xlfn.FORECAST.LINEAR($A25,$E$9:E24,$A$9:$A24)</f>
        <v>233748544.43296719</v>
      </c>
      <c r="F25" s="42">
        <f>_xlfn.FORECAST.LINEAR($A25,$F$9:F24,$A$9:$A24)</f>
        <v>709887197.48131871</v>
      </c>
      <c r="G25" s="39"/>
      <c r="H25" s="39"/>
      <c r="I25" s="39"/>
      <c r="J25" s="39"/>
      <c r="K25" s="39"/>
    </row>
    <row r="26" spans="1:11" s="16" customFormat="1" ht="18" x14ac:dyDescent="0.45">
      <c r="A26" s="60">
        <v>2026</v>
      </c>
      <c r="B26" s="42">
        <f>_xlfn.FORECAST.LINEAR($A26,B$9:B25,$A$9:$A25)</f>
        <v>1063853038.2593408</v>
      </c>
      <c r="C26" s="42">
        <f>_xlfn.FORECAST.LINEAR($A26,C$9:C25,$A$9:$A25)</f>
        <v>84186195.879120708</v>
      </c>
      <c r="D26" s="42">
        <f>_xlfn.FORECAST.LINEAR($A26,D$9:D25,$A$9:$A25)</f>
        <v>34530955.571428567</v>
      </c>
      <c r="E26" s="42">
        <f>_xlfn.FORECAST.LINEAR($A26,$E$9:E25,$A$9:$A25)</f>
        <v>236253817.34945011</v>
      </c>
      <c r="F26" s="42">
        <f>_xlfn.FORECAST.LINEAR($A26,$F$9:F25,$A$9:$A25)</f>
        <v>708882068.62197804</v>
      </c>
      <c r="G26" s="39"/>
      <c r="H26" s="39"/>
      <c r="I26" s="39"/>
      <c r="J26" s="39"/>
      <c r="K26" s="39"/>
    </row>
    <row r="27" spans="1:11" s="16" customFormat="1" ht="18" x14ac:dyDescent="0.45">
      <c r="A27" s="60">
        <v>2027</v>
      </c>
      <c r="B27" s="42">
        <f>_xlfn.FORECAST.LINEAR($A27,B$9:B26,$A$9:$A26)</f>
        <v>1065949458.2791209</v>
      </c>
      <c r="C27" s="42">
        <f>_xlfn.FORECAST.LINEAR($A27,C$9:C26,$A$9:$A26)</f>
        <v>84722568.362637043</v>
      </c>
      <c r="D27" s="42">
        <f>_xlfn.FORECAST.LINEAR($A27,D$9:D26,$A$9:$A26)</f>
        <v>34590859</v>
      </c>
      <c r="E27" s="42">
        <f>_xlfn.FORECAST.LINEAR($A27,$E$9:E26,$A$9:$A26)</f>
        <v>238759090.26593494</v>
      </c>
      <c r="F27" s="42">
        <f>_xlfn.FORECAST.LINEAR($A27,$F$9:F26,$A$9:$A26)</f>
        <v>707876939.76263714</v>
      </c>
      <c r="G27" s="39"/>
      <c r="H27" s="39"/>
      <c r="I27" s="39"/>
      <c r="J27" s="39"/>
      <c r="K27" s="39"/>
    </row>
    <row r="28" spans="1:11" s="16" customFormat="1" ht="18" x14ac:dyDescent="0.45">
      <c r="A28" s="60">
        <v>2028</v>
      </c>
      <c r="B28" s="42">
        <f>_xlfn.FORECAST.LINEAR($A28,B$9:B27,$A$9:$A27)</f>
        <v>1068045878.2989011</v>
      </c>
      <c r="C28" s="42">
        <f>_xlfn.FORECAST.LINEAR($A28,C$9:C27,$A$9:$A27)</f>
        <v>85258940.846153617</v>
      </c>
      <c r="D28" s="42">
        <f>_xlfn.FORECAST.LINEAR($A28,D$9:D27,$A$9:$A27)</f>
        <v>34650762.428571418</v>
      </c>
      <c r="E28" s="42">
        <f>_xlfn.FORECAST.LINEAR($A28,$E$9:E27,$A$9:$A27)</f>
        <v>241264363.18241787</v>
      </c>
      <c r="F28" s="42">
        <f>_xlfn.FORECAST.LINEAR($A28,$F$9:F27,$A$9:$A27)</f>
        <v>706871810.90329719</v>
      </c>
      <c r="G28" s="39"/>
      <c r="H28" s="39"/>
      <c r="I28" s="39"/>
      <c r="J28" s="39"/>
      <c r="K28" s="39"/>
    </row>
    <row r="29" spans="1:11" s="16" customFormat="1" ht="18" x14ac:dyDescent="0.45">
      <c r="A29" s="60">
        <v>2029</v>
      </c>
      <c r="B29" s="42">
        <f>_xlfn.FORECAST.LINEAR($A29,B$9:B28,$A$9:$A28)</f>
        <v>1070142298.3186817</v>
      </c>
      <c r="C29" s="42">
        <f>_xlfn.FORECAST.LINEAR($A29,C$9:C28,$A$9:$A28)</f>
        <v>85795313.329670191</v>
      </c>
      <c r="D29" s="42">
        <f>_xlfn.FORECAST.LINEAR($A29,D$9:D28,$A$9:$A28)</f>
        <v>34710665.857142851</v>
      </c>
      <c r="E29" s="42">
        <f>_xlfn.FORECAST.LINEAR($A29,$E$9:E28,$A$9:$A28)</f>
        <v>243769636.09890175</v>
      </c>
      <c r="F29" s="42">
        <f>_xlfn.FORECAST.LINEAR($A29,$F$9:F28,$A$9:$A28)</f>
        <v>705866682.04395628</v>
      </c>
      <c r="G29" s="39"/>
      <c r="H29" s="39"/>
      <c r="I29" s="39"/>
      <c r="J29" s="39"/>
      <c r="K29" s="39"/>
    </row>
    <row r="30" spans="1:11" s="16" customFormat="1" ht="18" x14ac:dyDescent="0.45">
      <c r="A30" s="60">
        <v>2030</v>
      </c>
      <c r="B30" s="42">
        <f>_xlfn.FORECAST.LINEAR($A30,B$9:B29,$A$9:$A29)</f>
        <v>1072238718.3384614</v>
      </c>
      <c r="C30" s="42">
        <f>_xlfn.FORECAST.LINEAR($A30,C$9:C29,$A$9:$A29)</f>
        <v>86331685.813186646</v>
      </c>
      <c r="D30" s="42">
        <f>_xlfn.FORECAST.LINEAR($A30,D$9:D29,$A$9:$A29)</f>
        <v>34770569.285714284</v>
      </c>
      <c r="E30" s="42">
        <f>_xlfn.FORECAST.LINEAR($A30,$E$9:E29,$A$9:$A29)</f>
        <v>246274909.01538467</v>
      </c>
      <c r="F30" s="42">
        <f>_xlfn.FORECAST.LINEAR($A30,$F$9:F29,$A$9:$A29)</f>
        <v>704861553.18461561</v>
      </c>
      <c r="G30" s="39"/>
      <c r="H30" s="39"/>
      <c r="I30" s="39"/>
      <c r="J30" s="39"/>
      <c r="K30" s="39"/>
    </row>
    <row r="31" spans="1:11" s="16" customFormat="1" ht="18" x14ac:dyDescent="0.45">
      <c r="A31" s="60">
        <v>2031</v>
      </c>
      <c r="B31" s="42">
        <f>_xlfn.FORECAST.LINEAR($A31,B$9:B30,$A$9:$A30)</f>
        <v>1074335138.3582425</v>
      </c>
      <c r="C31" s="42">
        <f>_xlfn.FORECAST.LINEAR($A31,C$9:C30,$A$9:$A30)</f>
        <v>86868058.296703219</v>
      </c>
      <c r="D31" s="42">
        <f>_xlfn.FORECAST.LINEAR($A31,D$9:D30,$A$9:$A30)</f>
        <v>34830472.714285702</v>
      </c>
      <c r="E31" s="42">
        <f>_xlfn.FORECAST.LINEAR($A31,$E$9:E30,$A$9:$A30)</f>
        <v>248780181.93186855</v>
      </c>
      <c r="F31" s="42">
        <f>_xlfn.FORECAST.LINEAR($A31,$F$9:F30,$A$9:$A30)</f>
        <v>703856424.32527518</v>
      </c>
      <c r="G31" s="39"/>
      <c r="H31" s="39"/>
      <c r="I31" s="39"/>
      <c r="J31" s="39"/>
      <c r="K31" s="39"/>
    </row>
    <row r="32" spans="1:11" s="16" customFormat="1" ht="18" x14ac:dyDescent="0.45">
      <c r="A32" s="60">
        <v>2032</v>
      </c>
      <c r="B32" s="42">
        <f>_xlfn.FORECAST.LINEAR($A32,B$9:B31,$A$9:$A31)</f>
        <v>1076431558.3780222</v>
      </c>
      <c r="C32" s="42">
        <f>_xlfn.FORECAST.LINEAR($A32,C$9:C31,$A$9:$A31)</f>
        <v>87404430.780219793</v>
      </c>
      <c r="D32" s="42">
        <f>_xlfn.FORECAST.LINEAR($A32,D$9:D31,$A$9:$A31)</f>
        <v>34890376.142857134</v>
      </c>
      <c r="E32" s="42">
        <f>_xlfn.FORECAST.LINEAR($A32,$E$9:E31,$A$9:$A31)</f>
        <v>251285454.84835243</v>
      </c>
      <c r="F32" s="42">
        <f>_xlfn.FORECAST.LINEAR($A32,$F$9:F31,$A$9:$A31)</f>
        <v>702851295.46593451</v>
      </c>
      <c r="G32" s="39"/>
      <c r="H32" s="39"/>
      <c r="I32" s="39"/>
      <c r="J32" s="39"/>
      <c r="K32" s="39"/>
    </row>
    <row r="33" spans="1:11" s="16" customFormat="1" ht="18" x14ac:dyDescent="0.45">
      <c r="A33" s="60">
        <v>2033</v>
      </c>
      <c r="B33" s="42">
        <f>_xlfn.FORECAST.LINEAR($A33,B$9:B32,$A$9:$A32)</f>
        <v>1078527978.3978024</v>
      </c>
      <c r="C33" s="42">
        <f>_xlfn.FORECAST.LINEAR($A33,C$9:C32,$A$9:$A32)</f>
        <v>87940803.263736129</v>
      </c>
      <c r="D33" s="42">
        <f>_xlfn.FORECAST.LINEAR($A33,D$9:D32,$A$9:$A32)</f>
        <v>34950279.571428582</v>
      </c>
      <c r="E33" s="42">
        <f>_xlfn.FORECAST.LINEAR($A33,$E$9:E32,$A$9:$A32)</f>
        <v>253790727.76483536</v>
      </c>
      <c r="F33" s="42">
        <f>_xlfn.FORECAST.LINEAR($A33,$F$9:F32,$A$9:$A32)</f>
        <v>701846166.60659409</v>
      </c>
      <c r="G33" s="39"/>
      <c r="H33" s="39"/>
      <c r="I33" s="39"/>
      <c r="J33" s="39"/>
      <c r="K33" s="39"/>
    </row>
    <row r="34" spans="1:11" s="16" customFormat="1" ht="18" x14ac:dyDescent="0.45">
      <c r="A34" s="60">
        <v>2034</v>
      </c>
      <c r="B34" s="42">
        <f>_xlfn.FORECAST.LINEAR($A34,B$9:B33,$A$9:$A33)</f>
        <v>1080624398.4175825</v>
      </c>
      <c r="C34" s="42">
        <f>_xlfn.FORECAST.LINEAR($A34,C$9:C33,$A$9:$A33)</f>
        <v>88477175.747252703</v>
      </c>
      <c r="D34" s="42">
        <f>_xlfn.FORECAST.LINEAR($A34,D$9:D33,$A$9:$A33)</f>
        <v>35010183</v>
      </c>
      <c r="E34" s="42">
        <f>_xlfn.FORECAST.LINEAR($A34,$E$9:E33,$A$9:$A33)</f>
        <v>256296000.68131924</v>
      </c>
      <c r="F34" s="42">
        <f>_xlfn.FORECAST.LINEAR($A34,$F$9:F33,$A$9:$A33)</f>
        <v>700841037.74725342</v>
      </c>
      <c r="G34" s="39"/>
      <c r="H34" s="39"/>
      <c r="I34" s="39"/>
      <c r="J34" s="39"/>
      <c r="K34" s="39"/>
    </row>
    <row r="35" spans="1:11" s="16" customFormat="1" ht="18" x14ac:dyDescent="0.45">
      <c r="A35" s="60">
        <v>2035</v>
      </c>
      <c r="B35" s="42">
        <f>_xlfn.FORECAST.LINEAR($A35,B$9:B34,$A$9:$A34)</f>
        <v>1082720818.4373627</v>
      </c>
      <c r="C35" s="42">
        <f>_xlfn.FORECAST.LINEAR($A35,C$9:C34,$A$9:$A34)</f>
        <v>89013548.230769038</v>
      </c>
      <c r="D35" s="42">
        <f>_xlfn.FORECAST.LINEAR($A35,D$9:D34,$A$9:$A34)</f>
        <v>35070086.428571418</v>
      </c>
      <c r="E35" s="42">
        <f>_xlfn.FORECAST.LINEAR($A35,$E$9:E34,$A$9:$A34)</f>
        <v>258801273.59780312</v>
      </c>
      <c r="F35" s="42">
        <f>_xlfn.FORECAST.LINEAR($A35,$F$9:F34,$A$9:$A34)</f>
        <v>699835908.88791227</v>
      </c>
      <c r="G35" s="39"/>
      <c r="H35" s="39"/>
      <c r="I35" s="39"/>
      <c r="J35" s="39"/>
      <c r="K35" s="39"/>
    </row>
    <row r="36" spans="1:11" s="16" customFormat="1" ht="18" x14ac:dyDescent="0.45">
      <c r="A36" s="60">
        <v>2036</v>
      </c>
      <c r="B36" s="42">
        <f>_xlfn.FORECAST.LINEAR($A36,B$9:B35,$A$9:$A35)</f>
        <v>1084817238.4571433</v>
      </c>
      <c r="C36" s="42">
        <f>_xlfn.FORECAST.LINEAR($A36,C$9:C35,$A$9:$A35)</f>
        <v>89549920.714285612</v>
      </c>
      <c r="D36" s="42">
        <f>_xlfn.FORECAST.LINEAR($A36,D$9:D35,$A$9:$A35)</f>
        <v>35129989.857142851</v>
      </c>
      <c r="E36" s="42">
        <f>_xlfn.FORECAST.LINEAR($A36,$E$9:E35,$A$9:$A35)</f>
        <v>261306546.51428604</v>
      </c>
      <c r="F36" s="42">
        <f>_xlfn.FORECAST.LINEAR($A36,$F$9:F35,$A$9:$A35)</f>
        <v>698830780.02857208</v>
      </c>
      <c r="G36" s="39"/>
      <c r="H36" s="39"/>
      <c r="I36" s="39"/>
      <c r="J36" s="39"/>
      <c r="K36" s="39"/>
    </row>
    <row r="37" spans="1:11" s="16" customFormat="1" ht="18" x14ac:dyDescent="0.45">
      <c r="A37" s="60">
        <v>2037</v>
      </c>
      <c r="B37" s="42">
        <f>_xlfn.FORECAST.LINEAR($A37,B$9:B36,$A$9:$A36)</f>
        <v>1086913658.476923</v>
      </c>
      <c r="C37" s="42">
        <f>_xlfn.FORECAST.LINEAR($A37,C$9:C36,$A$9:$A36)</f>
        <v>90086293.197801948</v>
      </c>
      <c r="D37" s="42">
        <f>_xlfn.FORECAST.LINEAR($A37,D$9:D36,$A$9:$A36)</f>
        <v>35189893.285714269</v>
      </c>
      <c r="E37" s="42">
        <f>_xlfn.FORECAST.LINEAR($A37,$E$9:E36,$A$9:$A36)</f>
        <v>263811819.43076992</v>
      </c>
      <c r="F37" s="42">
        <f>_xlfn.FORECAST.LINEAR($A37,$F$9:F36,$A$9:$A36)</f>
        <v>697825651.16923118</v>
      </c>
      <c r="G37" s="39"/>
      <c r="H37" s="39"/>
      <c r="I37" s="39"/>
      <c r="J37" s="39"/>
      <c r="K37" s="39"/>
    </row>
    <row r="38" spans="1:11" s="16" customFormat="1" ht="18" x14ac:dyDescent="0.45">
      <c r="A38" s="60">
        <v>2038</v>
      </c>
      <c r="B38" s="42">
        <f>_xlfn.FORECAST.LINEAR($A38,B$9:B37,$A$9:$A37)</f>
        <v>1089010078.4967036</v>
      </c>
      <c r="C38" s="42">
        <f>_xlfn.FORECAST.LINEAR($A38,C$9:C37,$A$9:$A37)</f>
        <v>90622665.681318521</v>
      </c>
      <c r="D38" s="42">
        <f>_xlfn.FORECAST.LINEAR($A38,D$9:D37,$A$9:$A37)</f>
        <v>35249796.714285702</v>
      </c>
      <c r="E38" s="42">
        <f>_xlfn.FORECAST.LINEAR($A38,$E$9:E37,$A$9:$A37)</f>
        <v>266317092.3472538</v>
      </c>
      <c r="F38" s="42">
        <f>_xlfn.FORECAST.LINEAR($A38,$F$9:F37,$A$9:$A37)</f>
        <v>696820522.30989075</v>
      </c>
      <c r="G38" s="39"/>
      <c r="H38" s="39"/>
      <c r="I38" s="39"/>
      <c r="J38" s="39"/>
      <c r="K38" s="39"/>
    </row>
    <row r="39" spans="1:11" s="16" customFormat="1" ht="18" x14ac:dyDescent="0.45">
      <c r="A39" s="60">
        <v>2039</v>
      </c>
      <c r="B39" s="42">
        <f>_xlfn.FORECAST.LINEAR($A39,B$9:B38,$A$9:$A38)</f>
        <v>1091106498.5164838</v>
      </c>
      <c r="C39" s="42">
        <f>_xlfn.FORECAST.LINEAR($A39,C$9:C38,$A$9:$A38)</f>
        <v>91159038.164834857</v>
      </c>
      <c r="D39" s="42">
        <f>_xlfn.FORECAST.LINEAR($A39,D$9:D38,$A$9:$A38)</f>
        <v>35309700.142857149</v>
      </c>
      <c r="E39" s="42">
        <f>_xlfn.FORECAST.LINEAR($A39,$E$9:E38,$A$9:$A38)</f>
        <v>268822365.26373672</v>
      </c>
      <c r="F39" s="42">
        <f>_xlfn.FORECAST.LINEAR($A39,$F$9:F38,$A$9:$A38)</f>
        <v>695815393.45055008</v>
      </c>
      <c r="G39" s="39"/>
      <c r="H39" s="39"/>
      <c r="I39" s="39"/>
      <c r="J39" s="39"/>
      <c r="K39" s="39"/>
    </row>
    <row r="40" spans="1:11" s="16" customFormat="1" ht="18" x14ac:dyDescent="0.45">
      <c r="A40" s="60">
        <v>2040</v>
      </c>
      <c r="B40" s="42">
        <f>_xlfn.FORECAST.LINEAR($A40,B$9:B39,$A$9:$A39)</f>
        <v>1093202918.5362635</v>
      </c>
      <c r="C40" s="42">
        <f>_xlfn.FORECAST.LINEAR($A40,C$9:C39,$A$9:$A39)</f>
        <v>91695410.648351431</v>
      </c>
      <c r="D40" s="42">
        <f>_xlfn.FORECAST.LINEAR($A40,D$9:D39,$A$9:$A39)</f>
        <v>35369603.571428567</v>
      </c>
      <c r="E40" s="42">
        <f>_xlfn.FORECAST.LINEAR($A40,$E$9:E39,$A$9:$A39)</f>
        <v>271327638.1802206</v>
      </c>
      <c r="F40" s="42">
        <f>_xlfn.FORECAST.LINEAR($A40,$F$9:F39,$A$9:$A39)</f>
        <v>694810264.59120941</v>
      </c>
      <c r="G40" s="39"/>
      <c r="H40" s="39"/>
      <c r="I40" s="39"/>
      <c r="J40" s="39"/>
      <c r="K40" s="39"/>
    </row>
    <row r="41" spans="1:11" s="16" customFormat="1" ht="18" x14ac:dyDescent="0.45">
      <c r="A41" s="60">
        <v>2041</v>
      </c>
      <c r="B41" s="42">
        <f>_xlfn.FORECAST.LINEAR($A41,B$9:B40,$A$9:$A40)</f>
        <v>1095299338.5560436</v>
      </c>
      <c r="C41" s="42">
        <f>_xlfn.FORECAST.LINEAR($A41,C$9:C40,$A$9:$A40)</f>
        <v>92231783.131867886</v>
      </c>
      <c r="D41" s="42">
        <f>_xlfn.FORECAST.LINEAR($A41,D$9:D40,$A$9:$A40)</f>
        <v>35429506.999999985</v>
      </c>
      <c r="E41" s="42">
        <f>_xlfn.FORECAST.LINEAR($A41,$E$9:E40,$A$9:$A40)</f>
        <v>273832911.09670353</v>
      </c>
      <c r="F41" s="42">
        <f>_xlfn.FORECAST.LINEAR($A41,$F$9:F40,$A$9:$A40)</f>
        <v>693805135.73186898</v>
      </c>
      <c r="G41" s="39"/>
      <c r="H41" s="39"/>
      <c r="I41" s="39"/>
      <c r="J41" s="39"/>
      <c r="K41" s="39"/>
    </row>
    <row r="42" spans="1:11" s="16" customFormat="1" ht="18" x14ac:dyDescent="0.45">
      <c r="A42" s="60">
        <v>2042</v>
      </c>
      <c r="B42" s="42">
        <f>_xlfn.FORECAST.LINEAR($A42,B$9:B41,$A$9:$A41)</f>
        <v>1097395758.5758238</v>
      </c>
      <c r="C42" s="42">
        <f>_xlfn.FORECAST.LINEAR($A42,C$9:C41,$A$9:$A41)</f>
        <v>92768155.615384221</v>
      </c>
      <c r="D42" s="42">
        <f>_xlfn.FORECAST.LINEAR($A42,D$9:D41,$A$9:$A41)</f>
        <v>35489410.428571433</v>
      </c>
      <c r="E42" s="42">
        <f>_xlfn.FORECAST.LINEAR($A42,$E$9:E41,$A$9:$A41)</f>
        <v>276338184.01318741</v>
      </c>
      <c r="F42" s="42">
        <f>_xlfn.FORECAST.LINEAR($A42,$F$9:F41,$A$9:$A41)</f>
        <v>692800006.87252831</v>
      </c>
      <c r="G42" s="39"/>
      <c r="H42" s="39"/>
      <c r="I42" s="39"/>
      <c r="J42" s="39"/>
      <c r="K42" s="39"/>
    </row>
    <row r="43" spans="1:11" s="16" customFormat="1" ht="18" x14ac:dyDescent="0.45">
      <c r="A43" s="60">
        <v>2043</v>
      </c>
      <c r="B43" s="42">
        <f>_xlfn.FORECAST.LINEAR($A43,B$9:B42,$A$9:$A42)</f>
        <v>1099492178.5956039</v>
      </c>
      <c r="C43" s="42">
        <f>_xlfn.FORECAST.LINEAR($A43,C$9:C42,$A$9:$A42)</f>
        <v>93304528.098901033</v>
      </c>
      <c r="D43" s="42">
        <f>_xlfn.FORECAST.LINEAR($A43,D$9:D42,$A$9:$A42)</f>
        <v>35549313.857142866</v>
      </c>
      <c r="E43" s="42">
        <f>_xlfn.FORECAST.LINEAR($A43,$E$9:E42,$A$9:$A42)</f>
        <v>278843456.92967129</v>
      </c>
      <c r="F43" s="42">
        <f>_xlfn.FORECAST.LINEAR($A43,$F$9:F42,$A$9:$A42)</f>
        <v>691794878.01318741</v>
      </c>
      <c r="G43" s="39"/>
      <c r="H43" s="39"/>
      <c r="I43" s="39"/>
      <c r="J43" s="39"/>
      <c r="K43" s="39"/>
    </row>
    <row r="44" spans="1:11" s="16" customFormat="1" ht="18" x14ac:dyDescent="0.45">
      <c r="A44" s="60">
        <v>2044</v>
      </c>
      <c r="B44" s="42">
        <f>_xlfn.FORECAST.LINEAR($A44,B$9:B43,$A$9:$A43)</f>
        <v>1101588598.6153851</v>
      </c>
      <c r="C44" s="42">
        <f>_xlfn.FORECAST.LINEAR($A44,C$9:C43,$A$9:$A43)</f>
        <v>93840900.582417369</v>
      </c>
      <c r="D44" s="42">
        <f>_xlfn.FORECAST.LINEAR($A44,D$9:D43,$A$9:$A43)</f>
        <v>35609217.285714284</v>
      </c>
      <c r="E44" s="42">
        <f>_xlfn.FORECAST.LINEAR($A44,$E$9:E43,$A$9:$A43)</f>
        <v>281348729.84615421</v>
      </c>
      <c r="F44" s="42">
        <f>_xlfn.FORECAST.LINEAR($A44,$F$9:F43,$A$9:$A43)</f>
        <v>690789749.15384698</v>
      </c>
      <c r="G44" s="39"/>
      <c r="H44" s="39"/>
      <c r="I44" s="39"/>
      <c r="J44" s="39"/>
      <c r="K44" s="39"/>
    </row>
    <row r="45" spans="1:11" s="16" customFormat="1" ht="18" x14ac:dyDescent="0.45">
      <c r="A45" s="60">
        <v>2045</v>
      </c>
      <c r="B45" s="42">
        <f>_xlfn.FORECAST.LINEAR($A45,B$9:B44,$A$9:$A44)</f>
        <v>1103685018.6351652</v>
      </c>
      <c r="C45" s="42">
        <f>_xlfn.FORECAST.LINEAR($A45,C$9:C44,$A$9:$A44)</f>
        <v>94377273.065933943</v>
      </c>
      <c r="D45" s="42">
        <f>_xlfn.FORECAST.LINEAR($A45,D$9:D44,$A$9:$A44)</f>
        <v>35669120.714285731</v>
      </c>
      <c r="E45" s="42">
        <f>_xlfn.FORECAST.LINEAR($A45,$E$9:E44,$A$9:$A44)</f>
        <v>283854002.76263809</v>
      </c>
      <c r="F45" s="42">
        <f>_xlfn.FORECAST.LINEAR($A45,$F$9:F44,$A$9:$A44)</f>
        <v>689784620.29450631</v>
      </c>
      <c r="G45" s="39"/>
      <c r="H45" s="39"/>
      <c r="I45" s="39"/>
      <c r="J45" s="39"/>
      <c r="K45" s="39"/>
    </row>
    <row r="46" spans="1:11" s="16" customFormat="1" ht="18" x14ac:dyDescent="0.45">
      <c r="A46" s="60">
        <v>2046</v>
      </c>
      <c r="B46" s="42">
        <f>_xlfn.FORECAST.LINEAR($A46,B$9:B45,$A$9:$A45)</f>
        <v>1105781438.6549449</v>
      </c>
      <c r="C46" s="42">
        <f>_xlfn.FORECAST.LINEAR($A46,C$9:C45,$A$9:$A45)</f>
        <v>94913645.549450278</v>
      </c>
      <c r="D46" s="42">
        <f>_xlfn.FORECAST.LINEAR($A46,D$9:D45,$A$9:$A45)</f>
        <v>35729024.142857149</v>
      </c>
      <c r="E46" s="42">
        <f>_xlfn.FORECAST.LINEAR($A46,$E$9:E45,$A$9:$A45)</f>
        <v>286359275.67912197</v>
      </c>
      <c r="F46" s="42">
        <f>_xlfn.FORECAST.LINEAR($A46,$F$9:F45,$A$9:$A45)</f>
        <v>688779491.43516564</v>
      </c>
      <c r="G46" s="39"/>
      <c r="H46" s="39"/>
      <c r="I46" s="39"/>
      <c r="J46" s="39"/>
      <c r="K46" s="39"/>
    </row>
    <row r="47" spans="1:11" s="16" customFormat="1" ht="18" x14ac:dyDescent="0.45">
      <c r="A47" s="60">
        <v>2047</v>
      </c>
      <c r="B47" s="42">
        <f>_xlfn.FORECAST.LINEAR($A47,B$9:B46,$A$9:$A46)</f>
        <v>1107877858.6747255</v>
      </c>
      <c r="C47" s="42">
        <f>_xlfn.FORECAST.LINEAR($A47,C$9:C46,$A$9:$A46)</f>
        <v>95450018.032966852</v>
      </c>
      <c r="D47" s="42">
        <f>_xlfn.FORECAST.LINEAR($A47,D$9:D46,$A$9:$A46)</f>
        <v>35788927.571428567</v>
      </c>
      <c r="E47" s="42">
        <f>_xlfn.FORECAST.LINEAR($A47,$E$9:E46,$A$9:$A46)</f>
        <v>288864548.5956049</v>
      </c>
      <c r="F47" s="42">
        <f>_xlfn.FORECAST.LINEAR($A47,$F$9:F46,$A$9:$A46)</f>
        <v>687774362.57582498</v>
      </c>
      <c r="G47" s="39"/>
      <c r="H47" s="39"/>
      <c r="I47" s="39"/>
      <c r="J47" s="39"/>
      <c r="K47" s="39"/>
    </row>
    <row r="48" spans="1:11" s="16" customFormat="1" ht="18" x14ac:dyDescent="0.45">
      <c r="A48" s="60">
        <v>2048</v>
      </c>
      <c r="B48" s="42">
        <f>_xlfn.FORECAST.LINEAR($A48,B$9:B47,$A$9:$A47)</f>
        <v>1109974278.6945057</v>
      </c>
      <c r="C48" s="42">
        <f>_xlfn.FORECAST.LINEAR($A48,C$9:C47,$A$9:$A47)</f>
        <v>95986390.516483188</v>
      </c>
      <c r="D48" s="42">
        <f>_xlfn.FORECAST.LINEAR($A48,D$9:D47,$A$9:$A47)</f>
        <v>35848830.999999985</v>
      </c>
      <c r="E48" s="42">
        <f>_xlfn.FORECAST.LINEAR($A48,$E$9:E47,$A$9:$A47)</f>
        <v>291369821.51208878</v>
      </c>
      <c r="F48" s="42">
        <f>_xlfn.FORECAST.LINEAR($A48,$F$9:F47,$A$9:$A47)</f>
        <v>686769233.71648455</v>
      </c>
      <c r="G48" s="39"/>
      <c r="H48" s="39"/>
      <c r="I48" s="39"/>
      <c r="J48" s="39"/>
      <c r="K48" s="39"/>
    </row>
    <row r="49" spans="1:11" s="16" customFormat="1" ht="18" x14ac:dyDescent="0.45">
      <c r="A49" s="60">
        <v>2049</v>
      </c>
      <c r="B49" s="42">
        <f>_xlfn.FORECAST.LINEAR($A49,B$9:B48,$A$9:$A48)</f>
        <v>1112070698.7142859</v>
      </c>
      <c r="C49" s="42">
        <f>_xlfn.FORECAST.LINEAR($A49,C$9:C48,$A$9:$A48)</f>
        <v>96522762.999999762</v>
      </c>
      <c r="D49" s="42">
        <f>_xlfn.FORECAST.LINEAR($A49,D$9:D48,$A$9:$A48)</f>
        <v>35908734.428571418</v>
      </c>
      <c r="E49" s="42">
        <f>_xlfn.FORECAST.LINEAR($A49,$E$9:E48,$A$9:$A48)</f>
        <v>293875094.42857265</v>
      </c>
      <c r="F49" s="42">
        <f>_xlfn.FORECAST.LINEAR($A49,$F$9:F48,$A$9:$A48)</f>
        <v>685764104.85714388</v>
      </c>
      <c r="G49" s="39"/>
      <c r="H49" s="39"/>
      <c r="I49" s="39"/>
      <c r="J49" s="39"/>
      <c r="K49" s="39"/>
    </row>
    <row r="50" spans="1:11" s="16" customFormat="1" ht="18" x14ac:dyDescent="0.45">
      <c r="A50" s="60">
        <v>2050</v>
      </c>
      <c r="B50" s="42">
        <f>_xlfn.FORECAST.LINEAR($A50,B$9:B49,$A$9:$A49)</f>
        <v>1114167118.734066</v>
      </c>
      <c r="C50" s="42">
        <f>_xlfn.FORECAST.LINEAR($A50,C$9:C49,$A$9:$A49)</f>
        <v>97059135.483516216</v>
      </c>
      <c r="D50" s="42">
        <f>_xlfn.FORECAST.LINEAR($A50,D$9:D49,$A$9:$A49)</f>
        <v>35968637.857142851</v>
      </c>
      <c r="E50" s="42">
        <f>_xlfn.FORECAST.LINEAR($A50,$E$9:E49,$A$9:$A49)</f>
        <v>296380367.34505558</v>
      </c>
      <c r="F50" s="42">
        <f>_xlfn.FORECAST.LINEAR($A50,$F$9:F49,$A$9:$A49)</f>
        <v>684758975.99780321</v>
      </c>
      <c r="G50" s="39"/>
      <c r="H50" s="39"/>
      <c r="I50" s="39"/>
      <c r="J50" s="39"/>
      <c r="K50" s="39"/>
    </row>
    <row r="51" spans="1:11" s="16" customFormat="1" ht="18" x14ac:dyDescent="0.45">
      <c r="A51" s="60">
        <v>2051</v>
      </c>
      <c r="B51" s="42">
        <f>_xlfn.FORECAST.LINEAR($A51,B$9:B50,$A$9:$A50)</f>
        <v>1116263538.7538462</v>
      </c>
      <c r="C51" s="42">
        <f>_xlfn.FORECAST.LINEAR($A51,C$9:C50,$A$9:$A50)</f>
        <v>97595507.96703279</v>
      </c>
      <c r="D51" s="42">
        <f>_xlfn.FORECAST.LINEAR($A51,D$9:D50,$A$9:$A50)</f>
        <v>36028541.285714298</v>
      </c>
      <c r="E51" s="42">
        <f>_xlfn.FORECAST.LINEAR($A51,$E$9:E50,$A$9:$A50)</f>
        <v>298885640.26153946</v>
      </c>
      <c r="F51" s="42">
        <f>_xlfn.FORECAST.LINEAR($A51,$F$9:F50,$A$9:$A50)</f>
        <v>683753847.13846254</v>
      </c>
      <c r="G51" s="39"/>
      <c r="H51" s="39"/>
      <c r="I51" s="39"/>
      <c r="J51" s="39"/>
      <c r="K51" s="39"/>
    </row>
    <row r="52" spans="1:11" s="16" customFormat="1" ht="18" x14ac:dyDescent="0.45">
      <c r="A52" s="60">
        <v>2052</v>
      </c>
      <c r="B52" s="42">
        <f>_xlfn.FORECAST.LINEAR($A52,B$9:B51,$A$9:$A51)</f>
        <v>1118359958.7736259</v>
      </c>
      <c r="C52" s="42">
        <f>_xlfn.FORECAST.LINEAR($A52,C$9:C51,$A$9:$A51)</f>
        <v>98131880.450549126</v>
      </c>
      <c r="D52" s="42">
        <f>_xlfn.FORECAST.LINEAR($A52,D$9:D51,$A$9:$A51)</f>
        <v>36088444.714285716</v>
      </c>
      <c r="E52" s="42">
        <f>_xlfn.FORECAST.LINEAR($A52,$E$9:E51,$A$9:$A51)</f>
        <v>301390913.17802334</v>
      </c>
      <c r="F52" s="42">
        <f>_xlfn.FORECAST.LINEAR($A52,$F$9:F51,$A$9:$A51)</f>
        <v>682748718.27912188</v>
      </c>
      <c r="G52" s="39"/>
      <c r="H52" s="39"/>
      <c r="I52" s="39"/>
      <c r="J52" s="39"/>
      <c r="K52" s="39"/>
    </row>
    <row r="53" spans="1:11" s="16" customFormat="1" ht="18" x14ac:dyDescent="0.45">
      <c r="A53" s="60">
        <v>2053</v>
      </c>
      <c r="B53" s="42">
        <f>_xlfn.FORECAST.LINEAR($A53,B$9:B52,$A$9:$A52)</f>
        <v>1120456378.7934065</v>
      </c>
      <c r="C53" s="42">
        <f>_xlfn.FORECAST.LINEAR($A53,C$9:C52,$A$9:$A52)</f>
        <v>98668252.9340657</v>
      </c>
      <c r="D53" s="42">
        <f>_xlfn.FORECAST.LINEAR($A53,D$9:D52,$A$9:$A52)</f>
        <v>36148348.142857149</v>
      </c>
      <c r="E53" s="42">
        <f>_xlfn.FORECAST.LINEAR($A53,$E$9:E52,$A$9:$A52)</f>
        <v>303896186.09450626</v>
      </c>
      <c r="F53" s="42">
        <f>_xlfn.FORECAST.LINEAR($A53,$F$9:F52,$A$9:$A52)</f>
        <v>681743589.41978145</v>
      </c>
      <c r="G53" s="39"/>
      <c r="H53" s="39"/>
      <c r="I53" s="39"/>
      <c r="J53" s="39"/>
      <c r="K53" s="39"/>
    </row>
    <row r="54" spans="1:11" s="16" customFormat="1" ht="18" x14ac:dyDescent="0.45">
      <c r="A54" s="60">
        <v>2054</v>
      </c>
      <c r="B54" s="42">
        <f>_xlfn.FORECAST.LINEAR($A54,B$9:B53,$A$9:$A53)</f>
        <v>1122552798.8131866</v>
      </c>
      <c r="C54" s="42">
        <f>_xlfn.FORECAST.LINEAR($A54,C$9:C53,$A$9:$A53)</f>
        <v>99204625.417582273</v>
      </c>
      <c r="D54" s="42">
        <f>_xlfn.FORECAST.LINEAR($A54,D$9:D53,$A$9:$A53)</f>
        <v>36208251.571428567</v>
      </c>
      <c r="E54" s="42">
        <f>_xlfn.FORECAST.LINEAR($A54,$E$9:E52,$A$9:$A52)</f>
        <v>306401459.01099014</v>
      </c>
      <c r="F54" s="42">
        <f>_xlfn.FORECAST.LINEAR($A54,$F$9:F52,$A$9:$A52)</f>
        <v>680738460.56044078</v>
      </c>
      <c r="G54" s="39"/>
      <c r="H54" s="39"/>
      <c r="I54" s="39"/>
      <c r="J54" s="39"/>
      <c r="K54" s="39"/>
    </row>
    <row r="55" spans="1:11" s="16" customFormat="1" x14ac:dyDescent="0.45"/>
    <row r="56" spans="1:11" s="16" customFormat="1" x14ac:dyDescent="0.45"/>
    <row r="57" spans="1:11" s="16" customFormat="1" x14ac:dyDescent="0.45"/>
    <row r="58" spans="1:11" s="16" customFormat="1" ht="23.25" x14ac:dyDescent="0.45">
      <c r="A58" s="17" t="s">
        <v>374</v>
      </c>
    </row>
    <row r="59" spans="1:11" s="16" customFormat="1" ht="23.65" thickBot="1" x14ac:dyDescent="0.5">
      <c r="A59" s="18" t="s">
        <v>375</v>
      </c>
      <c r="G59" s="17" t="s">
        <v>376</v>
      </c>
    </row>
    <row r="60" spans="1:11" s="16" customFormat="1" ht="18.75" thickTop="1" thickBot="1" x14ac:dyDescent="0.5">
      <c r="A60" s="28"/>
      <c r="B60" s="430" t="s">
        <v>377</v>
      </c>
      <c r="C60" s="431"/>
      <c r="D60" s="431"/>
      <c r="E60" s="431"/>
      <c r="F60" s="431"/>
      <c r="G60" s="300" t="s">
        <v>377</v>
      </c>
      <c r="H60" s="301"/>
      <c r="I60" s="301"/>
      <c r="J60" s="301"/>
      <c r="K60" s="302"/>
    </row>
    <row r="61" spans="1:11" s="16" customFormat="1" ht="42.75" customHeight="1" thickBot="1" x14ac:dyDescent="0.5">
      <c r="A61" s="157" t="s">
        <v>365</v>
      </c>
      <c r="B61" s="158" t="s">
        <v>355</v>
      </c>
      <c r="C61" s="158" t="s">
        <v>378</v>
      </c>
      <c r="D61" s="158" t="s">
        <v>379</v>
      </c>
      <c r="E61" s="158" t="s">
        <v>380</v>
      </c>
      <c r="F61" s="310" t="s">
        <v>359</v>
      </c>
      <c r="G61" s="173" t="s">
        <v>355</v>
      </c>
      <c r="H61" s="174" t="s">
        <v>378</v>
      </c>
      <c r="I61" s="174" t="s">
        <v>379</v>
      </c>
      <c r="J61" s="174" t="s">
        <v>380</v>
      </c>
      <c r="K61" s="175" t="s">
        <v>359</v>
      </c>
    </row>
    <row r="62" spans="1:11" s="16" customFormat="1" ht="18.399999999999999" thickTop="1" x14ac:dyDescent="0.45">
      <c r="A62" s="194">
        <v>2004</v>
      </c>
      <c r="B62" s="114">
        <v>1.353</v>
      </c>
      <c r="C62" s="115">
        <v>9.7330000000000005</v>
      </c>
      <c r="D62" s="115">
        <v>13.063000000000001</v>
      </c>
      <c r="E62" s="115">
        <v>6.6109999999999998</v>
      </c>
      <c r="F62" s="306">
        <v>2.0219999999999998</v>
      </c>
      <c r="G62" s="290"/>
      <c r="H62" s="286"/>
      <c r="I62" s="286"/>
      <c r="J62" s="286"/>
      <c r="K62" s="291"/>
    </row>
    <row r="63" spans="1:11" s="16" customFormat="1" ht="18" x14ac:dyDescent="0.45">
      <c r="A63" s="194">
        <f t="shared" ref="A63:A78" si="5">A7</f>
        <v>2007</v>
      </c>
      <c r="B63" s="70">
        <v>1.0760000000000001</v>
      </c>
      <c r="C63" s="71">
        <v>7.4029999999999996</v>
      </c>
      <c r="D63" s="71">
        <v>10.141999999999999</v>
      </c>
      <c r="E63" s="71">
        <v>4.8529999999999998</v>
      </c>
      <c r="F63" s="295">
        <v>1.6120000000000001</v>
      </c>
      <c r="G63" s="290">
        <f>IF(ABS(B7 - B6) &gt; SQRT(G6^2 + G7^2), 1, 0)</f>
        <v>0</v>
      </c>
      <c r="H63" s="286">
        <f>IF(ABS(C7 - C6) &gt; SQRT(H6^2 + H7^2), 1, 0)</f>
        <v>0</v>
      </c>
      <c r="I63" s="286">
        <f>IF(ABS(D7 - D6) &gt; SQRT(I6^2 + I7^2), 1, 0)</f>
        <v>0</v>
      </c>
      <c r="J63" s="286">
        <f>IF(ABS(E7 - E6) &gt; SQRT(J6^2 + J7^2), 1, 0)</f>
        <v>0</v>
      </c>
      <c r="K63" s="291">
        <f>IF(ABS(F7 - F6) &gt; SQRT(K6^2 + K7^2), 1, 0)</f>
        <v>0</v>
      </c>
    </row>
    <row r="64" spans="1:11" s="16" customFormat="1" ht="18" x14ac:dyDescent="0.45">
      <c r="A64" s="194">
        <f t="shared" si="5"/>
        <v>2009</v>
      </c>
      <c r="B64" s="70">
        <v>1.0740000000000001</v>
      </c>
      <c r="C64" s="71">
        <v>7.2779999999999996</v>
      </c>
      <c r="D64" s="71">
        <v>10.236000000000001</v>
      </c>
      <c r="E64" s="71">
        <v>4.718</v>
      </c>
      <c r="F64" s="295">
        <v>1.631</v>
      </c>
      <c r="G64" s="290">
        <f t="shared" ref="G64:G78" si="6">IF(ABS(B8 - B7) &gt; SQRT(G7^2 + G8^2), 1, 0)</f>
        <v>0</v>
      </c>
      <c r="H64" s="286">
        <f t="shared" ref="H64:H78" si="7">IF(ABS(C8 - C7) &gt; SQRT(H7^2 + H8^2), 1, 0)</f>
        <v>0</v>
      </c>
      <c r="I64" s="286">
        <f t="shared" ref="I64:I78" si="8">IF(ABS(D8 - D7) &gt; SQRT(I7^2 + I8^2), 1, 0)</f>
        <v>0</v>
      </c>
      <c r="J64" s="286">
        <f t="shared" ref="J64:J78" si="9">IF(ABS(E8 - E7) &gt; SQRT(J7^2 + J8^2), 1, 0)</f>
        <v>0</v>
      </c>
      <c r="K64" s="291">
        <f t="shared" ref="K64:K78" si="10">IF(ABS(F8 - F7) &gt; SQRT(K7^2 + K8^2), 1, 0)</f>
        <v>0</v>
      </c>
    </row>
    <row r="65" spans="1:11" s="16" customFormat="1" ht="18" x14ac:dyDescent="0.45">
      <c r="A65" s="194">
        <f t="shared" si="5"/>
        <v>2010</v>
      </c>
      <c r="B65" s="70">
        <v>1.077</v>
      </c>
      <c r="C65" s="71">
        <v>7.26</v>
      </c>
      <c r="D65" s="71">
        <v>10.24</v>
      </c>
      <c r="E65" s="71">
        <v>4.6040000000000001</v>
      </c>
      <c r="F65" s="295">
        <v>1.647</v>
      </c>
      <c r="G65" s="290">
        <f t="shared" si="6"/>
        <v>0</v>
      </c>
      <c r="H65" s="286">
        <f t="shared" si="7"/>
        <v>0</v>
      </c>
      <c r="I65" s="286">
        <f t="shared" si="8"/>
        <v>0</v>
      </c>
      <c r="J65" s="286">
        <f t="shared" si="9"/>
        <v>0</v>
      </c>
      <c r="K65" s="291">
        <f t="shared" si="10"/>
        <v>0</v>
      </c>
    </row>
    <row r="66" spans="1:11" s="16" customFormat="1" ht="18" x14ac:dyDescent="0.45">
      <c r="A66" s="194">
        <f t="shared" si="5"/>
        <v>2011</v>
      </c>
      <c r="B66" s="70">
        <v>1.083</v>
      </c>
      <c r="C66" s="71">
        <v>7.2560000000000002</v>
      </c>
      <c r="D66" s="71">
        <v>10.265000000000001</v>
      </c>
      <c r="E66" s="71">
        <v>4.5830000000000002</v>
      </c>
      <c r="F66" s="295">
        <v>1.653</v>
      </c>
      <c r="G66" s="290">
        <f t="shared" si="6"/>
        <v>0</v>
      </c>
      <c r="H66" s="286">
        <f t="shared" si="7"/>
        <v>0</v>
      </c>
      <c r="I66" s="286">
        <f t="shared" si="8"/>
        <v>0</v>
      </c>
      <c r="J66" s="286">
        <f t="shared" si="9"/>
        <v>0</v>
      </c>
      <c r="K66" s="291">
        <f t="shared" si="10"/>
        <v>0</v>
      </c>
    </row>
    <row r="67" spans="1:11" s="16" customFormat="1" ht="18" x14ac:dyDescent="0.45">
      <c r="A67" s="194">
        <f t="shared" si="5"/>
        <v>2012</v>
      </c>
      <c r="B67" s="70">
        <v>1.1020000000000001</v>
      </c>
      <c r="C67" s="71">
        <v>7.2709999999999999</v>
      </c>
      <c r="D67" s="71">
        <v>10.189</v>
      </c>
      <c r="E67" s="71">
        <v>4.5579999999999998</v>
      </c>
      <c r="F67" s="295">
        <v>1.6719999999999999</v>
      </c>
      <c r="G67" s="290">
        <f t="shared" si="6"/>
        <v>0</v>
      </c>
      <c r="H67" s="286">
        <f t="shared" si="7"/>
        <v>0</v>
      </c>
      <c r="I67" s="286">
        <f t="shared" si="8"/>
        <v>0</v>
      </c>
      <c r="J67" s="286">
        <f t="shared" si="9"/>
        <v>0</v>
      </c>
      <c r="K67" s="291">
        <f t="shared" si="10"/>
        <v>0</v>
      </c>
    </row>
    <row r="68" spans="1:11" s="16" customFormat="1" ht="18" x14ac:dyDescent="0.45">
      <c r="A68" s="194">
        <f t="shared" si="5"/>
        <v>2013</v>
      </c>
      <c r="B68" s="70">
        <v>1.1040000000000001</v>
      </c>
      <c r="C68" s="71">
        <v>7.2629999999999999</v>
      </c>
      <c r="D68" s="71">
        <v>10.218</v>
      </c>
      <c r="E68" s="71">
        <v>4.5330000000000004</v>
      </c>
      <c r="F68" s="295">
        <v>1.6819999999999999</v>
      </c>
      <c r="G68" s="290">
        <f t="shared" si="6"/>
        <v>0</v>
      </c>
      <c r="H68" s="286">
        <f t="shared" si="7"/>
        <v>0</v>
      </c>
      <c r="I68" s="286">
        <f t="shared" si="8"/>
        <v>0</v>
      </c>
      <c r="J68" s="286">
        <f t="shared" si="9"/>
        <v>0</v>
      </c>
      <c r="K68" s="291">
        <f t="shared" si="10"/>
        <v>0</v>
      </c>
    </row>
    <row r="69" spans="1:11" s="16" customFormat="1" ht="18" x14ac:dyDescent="0.45">
      <c r="A69" s="194">
        <f t="shared" si="5"/>
        <v>2014</v>
      </c>
      <c r="B69" s="70">
        <v>1.024</v>
      </c>
      <c r="C69" s="71">
        <v>2.1549999999999998</v>
      </c>
      <c r="D69" s="71">
        <v>10.193</v>
      </c>
      <c r="E69" s="71">
        <v>4.484</v>
      </c>
      <c r="F69" s="295">
        <v>1.538</v>
      </c>
      <c r="G69" s="290">
        <f t="shared" si="6"/>
        <v>0</v>
      </c>
      <c r="H69" s="286">
        <f t="shared" si="7"/>
        <v>0</v>
      </c>
      <c r="I69" s="286">
        <f t="shared" si="8"/>
        <v>0</v>
      </c>
      <c r="J69" s="286">
        <f t="shared" si="9"/>
        <v>0</v>
      </c>
      <c r="K69" s="291">
        <f t="shared" si="10"/>
        <v>0</v>
      </c>
    </row>
    <row r="70" spans="1:11" s="16" customFormat="1" ht="18" x14ac:dyDescent="0.45">
      <c r="A70" s="194">
        <f t="shared" si="5"/>
        <v>2015</v>
      </c>
      <c r="B70" s="70">
        <v>1.0329999999999999</v>
      </c>
      <c r="C70" s="71">
        <v>2.1240000000000001</v>
      </c>
      <c r="D70" s="71">
        <v>10.268000000000001</v>
      </c>
      <c r="E70" s="71">
        <v>4.484</v>
      </c>
      <c r="F70" s="295">
        <v>1.5529999999999999</v>
      </c>
      <c r="G70" s="290">
        <f t="shared" si="6"/>
        <v>0</v>
      </c>
      <c r="H70" s="286">
        <f t="shared" si="7"/>
        <v>0</v>
      </c>
      <c r="I70" s="286">
        <f t="shared" si="8"/>
        <v>0</v>
      </c>
      <c r="J70" s="286">
        <f t="shared" si="9"/>
        <v>0</v>
      </c>
      <c r="K70" s="291">
        <f t="shared" si="10"/>
        <v>0</v>
      </c>
    </row>
    <row r="71" spans="1:11" s="16" customFormat="1" ht="18" x14ac:dyDescent="0.45">
      <c r="A71" s="194">
        <f t="shared" si="5"/>
        <v>2016</v>
      </c>
      <c r="B71" s="70">
        <v>1.048</v>
      </c>
      <c r="C71" s="71">
        <v>2.1190000000000002</v>
      </c>
      <c r="D71" s="71">
        <v>10.224</v>
      </c>
      <c r="E71" s="71">
        <v>4.4829999999999997</v>
      </c>
      <c r="F71" s="295">
        <v>1.5760000000000001</v>
      </c>
      <c r="G71" s="290">
        <f t="shared" si="6"/>
        <v>0</v>
      </c>
      <c r="H71" s="286">
        <f t="shared" si="7"/>
        <v>0</v>
      </c>
      <c r="I71" s="286">
        <f t="shared" si="8"/>
        <v>0</v>
      </c>
      <c r="J71" s="286">
        <f t="shared" si="9"/>
        <v>0</v>
      </c>
      <c r="K71" s="291">
        <f t="shared" si="10"/>
        <v>0</v>
      </c>
    </row>
    <row r="72" spans="1:11" s="16" customFormat="1" ht="18" x14ac:dyDescent="0.45">
      <c r="A72" s="194">
        <f t="shared" si="5"/>
        <v>2017</v>
      </c>
      <c r="B72" s="70">
        <v>1.0620000000000001</v>
      </c>
      <c r="C72" s="71">
        <v>2.214</v>
      </c>
      <c r="D72" s="71">
        <v>10.304</v>
      </c>
      <c r="E72" s="71">
        <v>4.452</v>
      </c>
      <c r="F72" s="295">
        <v>1.6020000000000001</v>
      </c>
      <c r="G72" s="290">
        <f t="shared" si="6"/>
        <v>0</v>
      </c>
      <c r="H72" s="286">
        <f t="shared" si="7"/>
        <v>0</v>
      </c>
      <c r="I72" s="286">
        <f t="shared" si="8"/>
        <v>0</v>
      </c>
      <c r="J72" s="286">
        <f t="shared" si="9"/>
        <v>0</v>
      </c>
      <c r="K72" s="291">
        <f t="shared" si="10"/>
        <v>0</v>
      </c>
    </row>
    <row r="73" spans="1:11" s="16" customFormat="1" ht="18" x14ac:dyDescent="0.45">
      <c r="A73" s="194">
        <f t="shared" si="5"/>
        <v>2018</v>
      </c>
      <c r="B73" s="70">
        <v>1.0780000000000001</v>
      </c>
      <c r="C73" s="71">
        <v>2.266</v>
      </c>
      <c r="D73" s="71">
        <v>10.37</v>
      </c>
      <c r="E73" s="71">
        <v>4.4320000000000004</v>
      </c>
      <c r="F73" s="295">
        <v>1.623</v>
      </c>
      <c r="G73" s="290">
        <f t="shared" si="6"/>
        <v>0</v>
      </c>
      <c r="H73" s="286">
        <f t="shared" si="7"/>
        <v>0</v>
      </c>
      <c r="I73" s="286">
        <f t="shared" si="8"/>
        <v>0</v>
      </c>
      <c r="J73" s="286">
        <f t="shared" si="9"/>
        <v>0</v>
      </c>
      <c r="K73" s="291">
        <f t="shared" si="10"/>
        <v>0</v>
      </c>
    </row>
    <row r="74" spans="1:11" s="16" customFormat="1" ht="18" x14ac:dyDescent="0.45">
      <c r="A74" s="194">
        <f t="shared" si="5"/>
        <v>2019</v>
      </c>
      <c r="B74" s="70">
        <v>1.093</v>
      </c>
      <c r="C74" s="71">
        <v>2.2719999999999998</v>
      </c>
      <c r="D74" s="71">
        <v>10.305</v>
      </c>
      <c r="E74" s="71">
        <v>4.4050000000000002</v>
      </c>
      <c r="F74" s="295">
        <v>1.639</v>
      </c>
      <c r="G74" s="290">
        <f t="shared" si="6"/>
        <v>0</v>
      </c>
      <c r="H74" s="286">
        <f t="shared" si="7"/>
        <v>0</v>
      </c>
      <c r="I74" s="286">
        <f t="shared" si="8"/>
        <v>0</v>
      </c>
      <c r="J74" s="286">
        <f t="shared" si="9"/>
        <v>0</v>
      </c>
      <c r="K74" s="291">
        <f t="shared" si="10"/>
        <v>0</v>
      </c>
    </row>
    <row r="75" spans="1:11" s="16" customFormat="1" ht="18" x14ac:dyDescent="0.45">
      <c r="A75" s="194">
        <f t="shared" si="5"/>
        <v>2020</v>
      </c>
      <c r="B75" s="70">
        <v>1.1020000000000001</v>
      </c>
      <c r="C75" s="71">
        <v>2.2749999999999999</v>
      </c>
      <c r="D75" s="71">
        <v>10.259</v>
      </c>
      <c r="E75" s="71">
        <v>4.383</v>
      </c>
      <c r="F75" s="295">
        <v>1.651</v>
      </c>
      <c r="G75" s="290">
        <f t="shared" si="6"/>
        <v>0</v>
      </c>
      <c r="H75" s="286">
        <f t="shared" si="7"/>
        <v>0</v>
      </c>
      <c r="I75" s="286">
        <f t="shared" si="8"/>
        <v>0</v>
      </c>
      <c r="J75" s="286">
        <f t="shared" si="9"/>
        <v>0</v>
      </c>
      <c r="K75" s="291">
        <f t="shared" si="10"/>
        <v>0</v>
      </c>
    </row>
    <row r="76" spans="1:11" s="16" customFormat="1" ht="18" x14ac:dyDescent="0.45">
      <c r="A76" s="194">
        <f t="shared" si="5"/>
        <v>2021</v>
      </c>
      <c r="B76" s="70">
        <v>1.109</v>
      </c>
      <c r="C76" s="71">
        <v>2.3149999999999999</v>
      </c>
      <c r="D76" s="71">
        <v>10.263999999999999</v>
      </c>
      <c r="E76" s="71">
        <v>4.38</v>
      </c>
      <c r="F76" s="295">
        <v>1.659</v>
      </c>
      <c r="G76" s="290">
        <f t="shared" si="6"/>
        <v>0</v>
      </c>
      <c r="H76" s="286">
        <f t="shared" si="7"/>
        <v>0</v>
      </c>
      <c r="I76" s="286">
        <f t="shared" si="8"/>
        <v>0</v>
      </c>
      <c r="J76" s="286">
        <f t="shared" si="9"/>
        <v>0</v>
      </c>
      <c r="K76" s="291">
        <f t="shared" si="10"/>
        <v>0</v>
      </c>
    </row>
    <row r="77" spans="1:11" s="16" customFormat="1" ht="18" x14ac:dyDescent="0.45">
      <c r="A77" s="194">
        <f t="shared" si="5"/>
        <v>2022</v>
      </c>
      <c r="B77" s="70">
        <v>1.119</v>
      </c>
      <c r="C77" s="71">
        <v>2.3330000000000002</v>
      </c>
      <c r="D77" s="71">
        <v>10.272</v>
      </c>
      <c r="E77" s="71">
        <v>4.34</v>
      </c>
      <c r="F77" s="295">
        <v>1.6779999999999999</v>
      </c>
      <c r="G77" s="290">
        <f t="shared" si="6"/>
        <v>0</v>
      </c>
      <c r="H77" s="286">
        <f t="shared" si="7"/>
        <v>0</v>
      </c>
      <c r="I77" s="286">
        <f t="shared" si="8"/>
        <v>0</v>
      </c>
      <c r="J77" s="286">
        <f t="shared" si="9"/>
        <v>0</v>
      </c>
      <c r="K77" s="291">
        <f t="shared" si="10"/>
        <v>0</v>
      </c>
    </row>
    <row r="78" spans="1:11" s="16" customFormat="1" ht="18.399999999999999" thickBot="1" x14ac:dyDescent="0.5">
      <c r="A78" s="194">
        <f t="shared" si="5"/>
        <v>2023</v>
      </c>
      <c r="B78" s="73">
        <v>1.1319999999999999</v>
      </c>
      <c r="C78" s="74">
        <v>2.3679999999999999</v>
      </c>
      <c r="D78" s="74">
        <v>10.292999999999999</v>
      </c>
      <c r="E78" s="74">
        <v>4.3460000000000001</v>
      </c>
      <c r="F78" s="296">
        <v>1.6919999999999999</v>
      </c>
      <c r="G78" s="290">
        <f t="shared" si="6"/>
        <v>0</v>
      </c>
      <c r="H78" s="286">
        <f t="shared" si="7"/>
        <v>0</v>
      </c>
      <c r="I78" s="286">
        <f t="shared" si="8"/>
        <v>0</v>
      </c>
      <c r="J78" s="286">
        <f t="shared" si="9"/>
        <v>0</v>
      </c>
      <c r="K78" s="291">
        <f t="shared" si="10"/>
        <v>0</v>
      </c>
    </row>
    <row r="79" spans="1:11" s="16" customFormat="1" ht="14.65" thickTop="1" x14ac:dyDescent="0.45"/>
    <row r="80" spans="1:11" s="16" customFormat="1" x14ac:dyDescent="0.45"/>
    <row r="81" spans="1:41" s="16" customFormat="1" x14ac:dyDescent="0.45"/>
    <row r="82" spans="1:41" s="16" customFormat="1" ht="14.65" thickBot="1" x14ac:dyDescent="0.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row>
    <row r="83" spans="1:41" s="16" customFormat="1" ht="27.4" thickTop="1" thickBot="1" x14ac:dyDescent="0.9">
      <c r="B83" s="432" t="s">
        <v>397</v>
      </c>
      <c r="C83" s="433"/>
      <c r="D83" s="433"/>
      <c r="E83" s="433"/>
      <c r="F83" s="433"/>
      <c r="G83" s="433"/>
      <c r="H83" s="434"/>
    </row>
    <row r="84" spans="1:41" s="16" customFormat="1" ht="14.65" thickBot="1" x14ac:dyDescent="0.5">
      <c r="B84" s="141"/>
      <c r="C84" s="142"/>
      <c r="D84" s="142"/>
      <c r="E84" s="142"/>
      <c r="F84" s="143"/>
    </row>
    <row r="85" spans="1:41" s="43" customFormat="1" ht="21.4" thickBot="1" x14ac:dyDescent="0.7">
      <c r="A85" s="44"/>
      <c r="B85" s="168" t="s">
        <v>1</v>
      </c>
      <c r="C85" s="169"/>
      <c r="D85" s="169"/>
      <c r="E85" s="169"/>
      <c r="F85" s="170"/>
      <c r="G85" s="171" t="s">
        <v>2</v>
      </c>
      <c r="H85" s="169"/>
      <c r="I85" s="169"/>
      <c r="J85" s="169"/>
      <c r="K85" s="170"/>
      <c r="L85" s="168" t="s">
        <v>3</v>
      </c>
      <c r="M85" s="169"/>
      <c r="N85" s="169"/>
      <c r="O85" s="169"/>
      <c r="P85" s="170"/>
      <c r="Q85" s="168" t="s">
        <v>4</v>
      </c>
      <c r="R85" s="169"/>
      <c r="S85" s="169"/>
      <c r="T85" s="169"/>
      <c r="U85" s="170"/>
      <c r="V85" s="168" t="s">
        <v>5</v>
      </c>
      <c r="W85" s="169"/>
      <c r="X85" s="169"/>
      <c r="Y85" s="169"/>
      <c r="Z85" s="170"/>
    </row>
    <row r="86" spans="1:41" s="16" customFormat="1" ht="57.75" customHeight="1" thickBot="1" x14ac:dyDescent="0.5">
      <c r="A86" s="172" t="s">
        <v>382</v>
      </c>
      <c r="B86" s="181" t="s">
        <v>355</v>
      </c>
      <c r="C86" s="182" t="s">
        <v>378</v>
      </c>
      <c r="D86" s="182" t="s">
        <v>379</v>
      </c>
      <c r="E86" s="182" t="s">
        <v>380</v>
      </c>
      <c r="F86" s="183" t="s">
        <v>359</v>
      </c>
      <c r="G86" s="181" t="s">
        <v>355</v>
      </c>
      <c r="H86" s="182" t="s">
        <v>378</v>
      </c>
      <c r="I86" s="182" t="s">
        <v>379</v>
      </c>
      <c r="J86" s="182" t="s">
        <v>380</v>
      </c>
      <c r="K86" s="183" t="s">
        <v>359</v>
      </c>
      <c r="L86" s="190" t="s">
        <v>355</v>
      </c>
      <c r="M86" s="187" t="s">
        <v>378</v>
      </c>
      <c r="N86" s="187" t="s">
        <v>379</v>
      </c>
      <c r="O86" s="187" t="s">
        <v>380</v>
      </c>
      <c r="P86" s="188" t="s">
        <v>359</v>
      </c>
      <c r="Q86" s="181" t="s">
        <v>355</v>
      </c>
      <c r="R86" s="182" t="s">
        <v>378</v>
      </c>
      <c r="S86" s="182" t="s">
        <v>379</v>
      </c>
      <c r="T86" s="182" t="s">
        <v>380</v>
      </c>
      <c r="U86" s="183" t="s">
        <v>359</v>
      </c>
      <c r="V86" s="173" t="s">
        <v>355</v>
      </c>
      <c r="W86" s="174" t="s">
        <v>378</v>
      </c>
      <c r="X86" s="174" t="s">
        <v>379</v>
      </c>
      <c r="Y86" s="174" t="s">
        <v>380</v>
      </c>
      <c r="Z86" s="175" t="s">
        <v>359</v>
      </c>
    </row>
    <row r="87" spans="1:41" s="16" customFormat="1" ht="18.399999999999999" thickTop="1" x14ac:dyDescent="0.45">
      <c r="A87" s="194">
        <v>2004</v>
      </c>
      <c r="B87" s="76">
        <v>262185336</v>
      </c>
      <c r="C87" s="77">
        <v>15588339</v>
      </c>
      <c r="D87" s="77">
        <v>7971895</v>
      </c>
      <c r="E87" s="77">
        <v>47406268</v>
      </c>
      <c r="F87" s="78">
        <v>191218835</v>
      </c>
      <c r="G87" s="76">
        <v>47434212</v>
      </c>
      <c r="H87" s="77">
        <v>3141688</v>
      </c>
      <c r="I87" s="77">
        <v>1491613</v>
      </c>
      <c r="J87" s="77">
        <v>8615527</v>
      </c>
      <c r="K87" s="78">
        <v>34185384</v>
      </c>
      <c r="L87" s="76">
        <v>59329814</v>
      </c>
      <c r="M87" s="77">
        <v>3888027</v>
      </c>
      <c r="N87" s="77">
        <v>1863354</v>
      </c>
      <c r="O87" s="77">
        <v>9948373</v>
      </c>
      <c r="P87" s="78">
        <v>43630061</v>
      </c>
      <c r="Q87" s="76">
        <v>69057892</v>
      </c>
      <c r="R87" s="77">
        <v>5068268</v>
      </c>
      <c r="S87" s="77">
        <v>2162531</v>
      </c>
      <c r="T87" s="77">
        <v>11198040</v>
      </c>
      <c r="U87" s="78">
        <v>50629053</v>
      </c>
      <c r="V87" s="76">
        <v>545426351</v>
      </c>
      <c r="W87" s="77">
        <v>38931601</v>
      </c>
      <c r="X87" s="77">
        <v>18876917</v>
      </c>
      <c r="Y87" s="77">
        <v>87060938</v>
      </c>
      <c r="Z87" s="78">
        <v>400556895</v>
      </c>
    </row>
    <row r="88" spans="1:41" s="16" customFormat="1" ht="18" x14ac:dyDescent="0.45">
      <c r="A88" s="194">
        <v>2007</v>
      </c>
      <c r="B88" s="79">
        <v>267503891</v>
      </c>
      <c r="C88" s="80">
        <v>18000547</v>
      </c>
      <c r="D88" s="80">
        <v>8042067</v>
      </c>
      <c r="E88" s="80">
        <v>50178811</v>
      </c>
      <c r="F88" s="81">
        <v>191282465</v>
      </c>
      <c r="G88" s="79">
        <v>48574232</v>
      </c>
      <c r="H88" s="80">
        <v>3602209</v>
      </c>
      <c r="I88" s="80">
        <v>1531331</v>
      </c>
      <c r="J88" s="80">
        <v>9132046</v>
      </c>
      <c r="K88" s="81">
        <v>34308646</v>
      </c>
      <c r="L88" s="79">
        <v>60785353</v>
      </c>
      <c r="M88" s="80">
        <v>4281822</v>
      </c>
      <c r="N88" s="80">
        <v>1951467</v>
      </c>
      <c r="O88" s="80">
        <v>10808528</v>
      </c>
      <c r="P88" s="81">
        <v>43743536</v>
      </c>
      <c r="Q88" s="79">
        <v>70598496</v>
      </c>
      <c r="R88" s="80">
        <v>5268234</v>
      </c>
      <c r="S88" s="80">
        <v>2270884</v>
      </c>
      <c r="T88" s="80">
        <v>12265420</v>
      </c>
      <c r="U88" s="81">
        <v>50793958</v>
      </c>
      <c r="V88" s="79">
        <v>562752393</v>
      </c>
      <c r="W88" s="80">
        <v>40333009</v>
      </c>
      <c r="X88" s="80">
        <v>19267884</v>
      </c>
      <c r="Y88" s="80">
        <v>96650663</v>
      </c>
      <c r="Z88" s="81">
        <v>406500837</v>
      </c>
    </row>
    <row r="89" spans="1:41" s="16" customFormat="1" ht="18" x14ac:dyDescent="0.45">
      <c r="A89" s="194">
        <v>2009</v>
      </c>
      <c r="B89" s="79">
        <v>270504089</v>
      </c>
      <c r="C89" s="80">
        <v>19274327</v>
      </c>
      <c r="D89" s="80">
        <v>8147813</v>
      </c>
      <c r="E89" s="80">
        <v>52479482</v>
      </c>
      <c r="F89" s="81">
        <v>190602467</v>
      </c>
      <c r="G89" s="79">
        <v>49294808</v>
      </c>
      <c r="H89" s="80">
        <v>3883503</v>
      </c>
      <c r="I89" s="80">
        <v>1552811</v>
      </c>
      <c r="J89" s="80">
        <v>9597492</v>
      </c>
      <c r="K89" s="81">
        <v>34261002</v>
      </c>
      <c r="L89" s="79">
        <v>61353944</v>
      </c>
      <c r="M89" s="80">
        <v>4486442</v>
      </c>
      <c r="N89" s="80">
        <v>1997945</v>
      </c>
      <c r="O89" s="80">
        <v>11548887</v>
      </c>
      <c r="P89" s="81">
        <v>43320668</v>
      </c>
      <c r="Q89" s="79">
        <v>70980412</v>
      </c>
      <c r="R89" s="80">
        <v>5496774</v>
      </c>
      <c r="S89" s="80">
        <v>2246268</v>
      </c>
      <c r="T89" s="80">
        <v>12913123</v>
      </c>
      <c r="U89" s="81">
        <v>50324248</v>
      </c>
      <c r="V89" s="79">
        <v>563657146</v>
      </c>
      <c r="W89" s="80">
        <v>41672349</v>
      </c>
      <c r="X89" s="80">
        <v>19020782</v>
      </c>
      <c r="Y89" s="80">
        <v>101870714</v>
      </c>
      <c r="Z89" s="81">
        <v>401093302</v>
      </c>
    </row>
    <row r="90" spans="1:41" s="16" customFormat="1" ht="18" x14ac:dyDescent="0.45">
      <c r="A90" s="194">
        <v>2010</v>
      </c>
      <c r="B90" s="79">
        <v>273974162</v>
      </c>
      <c r="C90" s="80">
        <v>19789505</v>
      </c>
      <c r="D90" s="80">
        <v>8056927</v>
      </c>
      <c r="E90" s="80">
        <v>54455354</v>
      </c>
      <c r="F90" s="81">
        <v>191672376</v>
      </c>
      <c r="G90" s="79">
        <v>50019913</v>
      </c>
      <c r="H90" s="80">
        <v>3978131</v>
      </c>
      <c r="I90" s="80">
        <v>1539967</v>
      </c>
      <c r="J90" s="80">
        <v>10027695</v>
      </c>
      <c r="K90" s="81">
        <v>34474120</v>
      </c>
      <c r="L90" s="79">
        <v>61935078</v>
      </c>
      <c r="M90" s="80">
        <v>4658608</v>
      </c>
      <c r="N90" s="80">
        <v>1951420</v>
      </c>
      <c r="O90" s="80">
        <v>11913174</v>
      </c>
      <c r="P90" s="81">
        <v>43411876</v>
      </c>
      <c r="Q90" s="79">
        <v>71530231</v>
      </c>
      <c r="R90" s="80">
        <v>5505617</v>
      </c>
      <c r="S90" s="80">
        <v>2272485</v>
      </c>
      <c r="T90" s="80">
        <v>13509894</v>
      </c>
      <c r="U90" s="81">
        <v>50242235</v>
      </c>
      <c r="V90" s="79">
        <v>568328980</v>
      </c>
      <c r="W90" s="80">
        <v>42132892</v>
      </c>
      <c r="X90" s="80">
        <v>19269935</v>
      </c>
      <c r="Y90" s="80">
        <v>106285585</v>
      </c>
      <c r="Z90" s="81">
        <v>400640568</v>
      </c>
    </row>
    <row r="91" spans="1:41" s="16" customFormat="1" ht="18" x14ac:dyDescent="0.45">
      <c r="A91" s="194">
        <v>2011</v>
      </c>
      <c r="B91" s="79">
        <v>275386006</v>
      </c>
      <c r="C91" s="80">
        <v>19792031</v>
      </c>
      <c r="D91" s="80">
        <v>7950097</v>
      </c>
      <c r="E91" s="80">
        <v>54812449</v>
      </c>
      <c r="F91" s="81">
        <v>192831429</v>
      </c>
      <c r="G91" s="79">
        <v>50341584</v>
      </c>
      <c r="H91" s="80">
        <v>3978626</v>
      </c>
      <c r="I91" s="80">
        <v>1525504</v>
      </c>
      <c r="J91" s="80">
        <v>10187021</v>
      </c>
      <c r="K91" s="81">
        <v>34650434</v>
      </c>
      <c r="L91" s="79">
        <v>62100689</v>
      </c>
      <c r="M91" s="80">
        <v>4661316</v>
      </c>
      <c r="N91" s="80">
        <v>1950065</v>
      </c>
      <c r="O91" s="80">
        <v>12008180</v>
      </c>
      <c r="P91" s="81">
        <v>43481128</v>
      </c>
      <c r="Q91" s="79">
        <v>71756104</v>
      </c>
      <c r="R91" s="80">
        <v>5524744</v>
      </c>
      <c r="S91" s="80">
        <v>2281406</v>
      </c>
      <c r="T91" s="80">
        <v>13581258</v>
      </c>
      <c r="U91" s="81">
        <v>50368695</v>
      </c>
      <c r="V91" s="79">
        <v>569595377</v>
      </c>
      <c r="W91" s="80">
        <v>42154444</v>
      </c>
      <c r="X91" s="80">
        <v>19330625</v>
      </c>
      <c r="Y91" s="80">
        <v>106843477</v>
      </c>
      <c r="Z91" s="81">
        <v>401266830</v>
      </c>
    </row>
    <row r="92" spans="1:41" s="16" customFormat="1" ht="18" x14ac:dyDescent="0.45">
      <c r="A92" s="194">
        <v>2012</v>
      </c>
      <c r="B92" s="79">
        <v>279060126</v>
      </c>
      <c r="C92" s="80">
        <v>19550915</v>
      </c>
      <c r="D92" s="80">
        <v>8114584</v>
      </c>
      <c r="E92" s="80">
        <v>55673827</v>
      </c>
      <c r="F92" s="81">
        <v>195720800</v>
      </c>
      <c r="G92" s="79">
        <v>51222781</v>
      </c>
      <c r="H92" s="80">
        <v>3968869</v>
      </c>
      <c r="I92" s="80">
        <v>1543938</v>
      </c>
      <c r="J92" s="80">
        <v>10433636</v>
      </c>
      <c r="K92" s="81">
        <v>35276339</v>
      </c>
      <c r="L92" s="79">
        <v>62856870</v>
      </c>
      <c r="M92" s="80">
        <v>4683152</v>
      </c>
      <c r="N92" s="80">
        <v>1996640</v>
      </c>
      <c r="O92" s="80">
        <v>12202017</v>
      </c>
      <c r="P92" s="81">
        <v>43975062</v>
      </c>
      <c r="Q92" s="79">
        <v>71535695</v>
      </c>
      <c r="R92" s="80">
        <v>5497940</v>
      </c>
      <c r="S92" s="80">
        <v>2294944</v>
      </c>
      <c r="T92" s="80">
        <v>13712118</v>
      </c>
      <c r="U92" s="81">
        <v>50030694</v>
      </c>
      <c r="V92" s="79">
        <v>566856976</v>
      </c>
      <c r="W92" s="80">
        <v>42176137</v>
      </c>
      <c r="X92" s="80">
        <v>19546268</v>
      </c>
      <c r="Y92" s="80">
        <v>107920768</v>
      </c>
      <c r="Z92" s="81">
        <v>397213803</v>
      </c>
    </row>
    <row r="93" spans="1:41" s="16" customFormat="1" ht="18" x14ac:dyDescent="0.45">
      <c r="A93" s="194">
        <v>2013</v>
      </c>
      <c r="B93" s="79">
        <v>282908278</v>
      </c>
      <c r="C93" s="80">
        <v>19869655</v>
      </c>
      <c r="D93" s="80">
        <v>8463728</v>
      </c>
      <c r="E93" s="80">
        <v>56943954</v>
      </c>
      <c r="F93" s="81">
        <v>197630941</v>
      </c>
      <c r="G93" s="79">
        <v>52000443</v>
      </c>
      <c r="H93" s="80">
        <v>4047778</v>
      </c>
      <c r="I93" s="80">
        <v>1622418</v>
      </c>
      <c r="J93" s="80">
        <v>10688032</v>
      </c>
      <c r="K93" s="81">
        <v>35642215</v>
      </c>
      <c r="L93" s="79">
        <v>62860597</v>
      </c>
      <c r="M93" s="80">
        <v>4835489</v>
      </c>
      <c r="N93" s="80">
        <v>1965152</v>
      </c>
      <c r="O93" s="80">
        <v>12368433</v>
      </c>
      <c r="P93" s="81">
        <v>43691523</v>
      </c>
      <c r="Q93" s="79">
        <v>71404942</v>
      </c>
      <c r="R93" s="80">
        <v>5514152</v>
      </c>
      <c r="S93" s="80">
        <v>2298472</v>
      </c>
      <c r="T93" s="80">
        <v>13887092</v>
      </c>
      <c r="U93" s="81">
        <v>49705226</v>
      </c>
      <c r="V93" s="79">
        <v>560742832</v>
      </c>
      <c r="W93" s="80">
        <v>42384680</v>
      </c>
      <c r="X93" s="80">
        <v>19424076</v>
      </c>
      <c r="Y93" s="80">
        <v>108057418</v>
      </c>
      <c r="Z93" s="81">
        <v>390876658</v>
      </c>
    </row>
    <row r="94" spans="1:41" s="16" customFormat="1" ht="18" x14ac:dyDescent="0.45">
      <c r="A94" s="194">
        <v>2014</v>
      </c>
      <c r="B94" s="79">
        <v>294542528</v>
      </c>
      <c r="C94" s="80">
        <v>20918498</v>
      </c>
      <c r="D94" s="80">
        <v>8739132</v>
      </c>
      <c r="E94" s="80">
        <v>60389292</v>
      </c>
      <c r="F94" s="81">
        <v>204495606</v>
      </c>
      <c r="G94" s="79">
        <v>54296705</v>
      </c>
      <c r="H94" s="80">
        <v>4253411</v>
      </c>
      <c r="I94" s="80">
        <v>1672262</v>
      </c>
      <c r="J94" s="80">
        <v>11368260</v>
      </c>
      <c r="K94" s="81">
        <v>37002771</v>
      </c>
      <c r="L94" s="79">
        <v>64597657</v>
      </c>
      <c r="M94" s="80">
        <v>4922398</v>
      </c>
      <c r="N94" s="80">
        <v>1994766</v>
      </c>
      <c r="O94" s="80">
        <v>12860269</v>
      </c>
      <c r="P94" s="81">
        <v>44820224</v>
      </c>
      <c r="Q94" s="79">
        <v>72062999</v>
      </c>
      <c r="R94" s="80">
        <v>5450358</v>
      </c>
      <c r="S94" s="80">
        <v>2341533</v>
      </c>
      <c r="T94" s="80">
        <v>14277017</v>
      </c>
      <c r="U94" s="81">
        <v>49994091</v>
      </c>
      <c r="V94" s="79">
        <v>563286829</v>
      </c>
      <c r="W94" s="80">
        <v>42089935</v>
      </c>
      <c r="X94" s="80">
        <v>19583434</v>
      </c>
      <c r="Y94" s="80">
        <v>109795100</v>
      </c>
      <c r="Z94" s="81">
        <v>391818360</v>
      </c>
    </row>
    <row r="95" spans="1:41" s="16" customFormat="1" ht="18" x14ac:dyDescent="0.45">
      <c r="A95" s="194">
        <v>2015</v>
      </c>
      <c r="B95" s="79">
        <v>296559021</v>
      </c>
      <c r="C95" s="80">
        <v>21378655</v>
      </c>
      <c r="D95" s="80">
        <v>8829748</v>
      </c>
      <c r="E95" s="80">
        <v>61357853</v>
      </c>
      <c r="F95" s="81">
        <v>204992765</v>
      </c>
      <c r="G95" s="79">
        <v>54735652</v>
      </c>
      <c r="H95" s="80">
        <v>4338662</v>
      </c>
      <c r="I95" s="80">
        <v>1680782</v>
      </c>
      <c r="J95" s="80">
        <v>11544606</v>
      </c>
      <c r="K95" s="81">
        <v>37171601</v>
      </c>
      <c r="L95" s="79">
        <v>64752680</v>
      </c>
      <c r="M95" s="80">
        <v>4976992</v>
      </c>
      <c r="N95" s="80">
        <v>2004018</v>
      </c>
      <c r="O95" s="80">
        <v>12988994</v>
      </c>
      <c r="P95" s="81">
        <v>44782676</v>
      </c>
      <c r="Q95" s="79">
        <v>71729338</v>
      </c>
      <c r="R95" s="80">
        <v>5503929</v>
      </c>
      <c r="S95" s="80">
        <v>2330180</v>
      </c>
      <c r="T95" s="80">
        <v>14254160</v>
      </c>
      <c r="U95" s="81">
        <v>49641070</v>
      </c>
      <c r="V95" s="79">
        <v>559199076</v>
      </c>
      <c r="W95" s="80">
        <v>42430638</v>
      </c>
      <c r="X95" s="80">
        <v>19412085</v>
      </c>
      <c r="Y95" s="80">
        <v>109658818</v>
      </c>
      <c r="Z95" s="81">
        <v>387697534</v>
      </c>
    </row>
    <row r="96" spans="1:41" s="16" customFormat="1" ht="18" x14ac:dyDescent="0.45">
      <c r="A96" s="194">
        <v>2016</v>
      </c>
      <c r="B96" s="79">
        <v>300193456</v>
      </c>
      <c r="C96" s="80">
        <v>21739079</v>
      </c>
      <c r="D96" s="80">
        <v>9125377</v>
      </c>
      <c r="E96" s="80">
        <v>62825064</v>
      </c>
      <c r="F96" s="81">
        <v>206503937</v>
      </c>
      <c r="G96" s="79">
        <v>55543078</v>
      </c>
      <c r="H96" s="80">
        <v>4424719</v>
      </c>
      <c r="I96" s="80">
        <v>1740230</v>
      </c>
      <c r="J96" s="80">
        <v>11860514</v>
      </c>
      <c r="K96" s="81">
        <v>37517615</v>
      </c>
      <c r="L96" s="79">
        <v>65542444</v>
      </c>
      <c r="M96" s="80">
        <v>5023016</v>
      </c>
      <c r="N96" s="80">
        <v>2043520</v>
      </c>
      <c r="O96" s="80">
        <v>13263031</v>
      </c>
      <c r="P96" s="81">
        <v>45212878</v>
      </c>
      <c r="Q96" s="79">
        <v>71228388</v>
      </c>
      <c r="R96" s="80">
        <v>5501746</v>
      </c>
      <c r="S96" s="80">
        <v>2388144</v>
      </c>
      <c r="T96" s="80">
        <v>14297575</v>
      </c>
      <c r="U96" s="81">
        <v>49040922</v>
      </c>
      <c r="V96" s="79">
        <v>554114239</v>
      </c>
      <c r="W96" s="80">
        <v>42426891</v>
      </c>
      <c r="X96" s="80">
        <v>19653880</v>
      </c>
      <c r="Y96" s="80">
        <v>109755369</v>
      </c>
      <c r="Z96" s="81">
        <v>382278099</v>
      </c>
    </row>
    <row r="97" spans="1:26" s="16" customFormat="1" ht="18" x14ac:dyDescent="0.45">
      <c r="A97" s="194">
        <v>2017</v>
      </c>
      <c r="B97" s="79">
        <v>304480507</v>
      </c>
      <c r="C97" s="80">
        <v>22085678</v>
      </c>
      <c r="D97" s="80">
        <v>9215458</v>
      </c>
      <c r="E97" s="80">
        <v>63644017</v>
      </c>
      <c r="F97" s="81">
        <v>209535354</v>
      </c>
      <c r="G97" s="79">
        <v>56486494</v>
      </c>
      <c r="H97" s="80">
        <v>4507723</v>
      </c>
      <c r="I97" s="80">
        <v>1746741</v>
      </c>
      <c r="J97" s="80">
        <v>12026271</v>
      </c>
      <c r="K97" s="81">
        <v>38205759</v>
      </c>
      <c r="L97" s="79">
        <v>66644140</v>
      </c>
      <c r="M97" s="80">
        <v>5183028</v>
      </c>
      <c r="N97" s="80">
        <v>2014103</v>
      </c>
      <c r="O97" s="80">
        <v>13456060</v>
      </c>
      <c r="P97" s="81">
        <v>45990950</v>
      </c>
      <c r="Q97" s="79">
        <v>71254129</v>
      </c>
      <c r="R97" s="80">
        <v>5579264</v>
      </c>
      <c r="S97" s="80">
        <v>2333886</v>
      </c>
      <c r="T97" s="80">
        <v>14408444</v>
      </c>
      <c r="U97" s="81">
        <v>48932535</v>
      </c>
      <c r="V97" s="79">
        <v>550732763</v>
      </c>
      <c r="W97" s="80">
        <v>42898187</v>
      </c>
      <c r="X97" s="80">
        <v>19161130</v>
      </c>
      <c r="Y97" s="80">
        <v>110684161</v>
      </c>
      <c r="Z97" s="81">
        <v>377989285</v>
      </c>
    </row>
    <row r="98" spans="1:26" s="16" customFormat="1" ht="18" x14ac:dyDescent="0.45">
      <c r="A98" s="194">
        <v>2018</v>
      </c>
      <c r="B98" s="79">
        <v>302938856</v>
      </c>
      <c r="C98" s="80">
        <v>22066592</v>
      </c>
      <c r="D98" s="80">
        <v>8884984</v>
      </c>
      <c r="E98" s="80">
        <v>64960301</v>
      </c>
      <c r="F98" s="81">
        <v>207026979</v>
      </c>
      <c r="G98" s="79">
        <v>56235329</v>
      </c>
      <c r="H98" s="80">
        <v>4510732</v>
      </c>
      <c r="I98" s="80">
        <v>1668492</v>
      </c>
      <c r="J98" s="80">
        <v>12298433</v>
      </c>
      <c r="K98" s="81">
        <v>37757672</v>
      </c>
      <c r="L98" s="79">
        <v>67494785</v>
      </c>
      <c r="M98" s="80">
        <v>5234746</v>
      </c>
      <c r="N98" s="80">
        <v>1951255</v>
      </c>
      <c r="O98" s="80">
        <v>13760328</v>
      </c>
      <c r="P98" s="81">
        <v>46548456</v>
      </c>
      <c r="Q98" s="79">
        <v>71029023</v>
      </c>
      <c r="R98" s="80">
        <v>5550601</v>
      </c>
      <c r="S98" s="80">
        <v>2284600</v>
      </c>
      <c r="T98" s="80">
        <v>14561083</v>
      </c>
      <c r="U98" s="81">
        <v>48632739</v>
      </c>
      <c r="V98" s="79">
        <v>548770275</v>
      </c>
      <c r="W98" s="80">
        <v>42732495</v>
      </c>
      <c r="X98" s="80">
        <v>18980487</v>
      </c>
      <c r="Y98" s="80">
        <v>111284097</v>
      </c>
      <c r="Z98" s="81">
        <v>375773195</v>
      </c>
    </row>
    <row r="99" spans="1:26" s="16" customFormat="1" ht="18" x14ac:dyDescent="0.45">
      <c r="A99" s="194">
        <v>2019</v>
      </c>
      <c r="B99" s="79">
        <v>303667763</v>
      </c>
      <c r="C99" s="80">
        <v>22155380</v>
      </c>
      <c r="D99" s="80">
        <v>8916865</v>
      </c>
      <c r="E99" s="80">
        <v>65060477</v>
      </c>
      <c r="F99" s="81">
        <v>207535042</v>
      </c>
      <c r="G99" s="79">
        <v>56434701</v>
      </c>
      <c r="H99" s="80">
        <v>4530633</v>
      </c>
      <c r="I99" s="80">
        <v>1693711</v>
      </c>
      <c r="J99" s="80">
        <v>12366060</v>
      </c>
      <c r="K99" s="81">
        <v>37844296</v>
      </c>
      <c r="L99" s="79">
        <v>69038039</v>
      </c>
      <c r="M99" s="80">
        <v>5302003</v>
      </c>
      <c r="N99" s="80">
        <v>2028756</v>
      </c>
      <c r="O99" s="80">
        <v>14276416</v>
      </c>
      <c r="P99" s="81">
        <v>47430864</v>
      </c>
      <c r="Q99" s="79">
        <v>71116268</v>
      </c>
      <c r="R99" s="80">
        <v>5550915</v>
      </c>
      <c r="S99" s="80">
        <v>2326883</v>
      </c>
      <c r="T99" s="80">
        <v>14691500</v>
      </c>
      <c r="U99" s="81">
        <v>48546970</v>
      </c>
      <c r="V99" s="79">
        <v>550255435</v>
      </c>
      <c r="W99" s="80">
        <v>42823321</v>
      </c>
      <c r="X99" s="80">
        <v>19227162</v>
      </c>
      <c r="Y99" s="80">
        <v>112470463</v>
      </c>
      <c r="Z99" s="81">
        <v>375734489</v>
      </c>
    </row>
    <row r="100" spans="1:26" s="16" customFormat="1" ht="18" x14ac:dyDescent="0.45">
      <c r="A100" s="194">
        <v>2020</v>
      </c>
      <c r="B100" s="79">
        <v>305656032</v>
      </c>
      <c r="C100" s="80">
        <v>22320087</v>
      </c>
      <c r="D100" s="80">
        <v>8839711</v>
      </c>
      <c r="E100" s="80">
        <v>66323970</v>
      </c>
      <c r="F100" s="81">
        <v>208172265</v>
      </c>
      <c r="G100" s="79">
        <v>56903655</v>
      </c>
      <c r="H100" s="80">
        <v>4566002</v>
      </c>
      <c r="I100" s="80">
        <v>1672755</v>
      </c>
      <c r="J100" s="80">
        <v>12632707</v>
      </c>
      <c r="K100" s="81">
        <v>38032191</v>
      </c>
      <c r="L100" s="79">
        <v>69868935</v>
      </c>
      <c r="M100" s="80">
        <v>5379510</v>
      </c>
      <c r="N100" s="80">
        <v>1995196</v>
      </c>
      <c r="O100" s="80">
        <v>14741262</v>
      </c>
      <c r="P100" s="81">
        <v>47752966</v>
      </c>
      <c r="Q100" s="79">
        <v>71234141</v>
      </c>
      <c r="R100" s="80">
        <v>5563069</v>
      </c>
      <c r="S100" s="80">
        <v>2330945</v>
      </c>
      <c r="T100" s="80">
        <v>14912525</v>
      </c>
      <c r="U100" s="81">
        <v>48427602</v>
      </c>
      <c r="V100" s="79">
        <v>549267471</v>
      </c>
      <c r="W100" s="80">
        <v>42828148</v>
      </c>
      <c r="X100" s="80">
        <v>19081857</v>
      </c>
      <c r="Y100" s="80">
        <v>113486825</v>
      </c>
      <c r="Z100" s="81">
        <v>373870640</v>
      </c>
    </row>
    <row r="101" spans="1:26" s="16" customFormat="1" ht="18" x14ac:dyDescent="0.45">
      <c r="A101" s="194">
        <v>2021</v>
      </c>
      <c r="B101" s="79">
        <v>306366998</v>
      </c>
      <c r="C101" s="80">
        <v>22663287</v>
      </c>
      <c r="D101" s="80">
        <v>8923901</v>
      </c>
      <c r="E101" s="80">
        <v>66901985</v>
      </c>
      <c r="F101" s="81">
        <v>207877824</v>
      </c>
      <c r="G101" s="79">
        <v>57187004</v>
      </c>
      <c r="H101" s="80">
        <v>4639503</v>
      </c>
      <c r="I101" s="80">
        <v>1687724</v>
      </c>
      <c r="J101" s="80">
        <v>12766808</v>
      </c>
      <c r="K101" s="81">
        <v>38092969</v>
      </c>
      <c r="L101" s="79">
        <v>70422652</v>
      </c>
      <c r="M101" s="80">
        <v>5436079</v>
      </c>
      <c r="N101" s="80">
        <v>1984308</v>
      </c>
      <c r="O101" s="80">
        <v>14978096</v>
      </c>
      <c r="P101" s="81">
        <v>48024169</v>
      </c>
      <c r="Q101" s="79">
        <v>71250705</v>
      </c>
      <c r="R101" s="80">
        <v>5598357</v>
      </c>
      <c r="S101" s="80">
        <v>2360299</v>
      </c>
      <c r="T101" s="80">
        <v>14996936</v>
      </c>
      <c r="U101" s="81">
        <v>48295113</v>
      </c>
      <c r="V101" s="79">
        <v>547951476</v>
      </c>
      <c r="W101" s="80">
        <v>43044936</v>
      </c>
      <c r="X101" s="80">
        <v>19179492</v>
      </c>
      <c r="Y101" s="80">
        <v>113616522</v>
      </c>
      <c r="Z101" s="81">
        <v>372110526</v>
      </c>
    </row>
    <row r="102" spans="1:26" s="16" customFormat="1" ht="18" x14ac:dyDescent="0.45">
      <c r="A102" s="194">
        <v>2022</v>
      </c>
      <c r="B102" s="79">
        <v>305455186</v>
      </c>
      <c r="C102" s="80">
        <v>22834248</v>
      </c>
      <c r="D102" s="80">
        <v>8879842</v>
      </c>
      <c r="E102" s="80">
        <v>67415780</v>
      </c>
      <c r="F102" s="81">
        <v>206325316</v>
      </c>
      <c r="G102" s="79">
        <v>57057944</v>
      </c>
      <c r="H102" s="80">
        <v>4683177</v>
      </c>
      <c r="I102" s="80">
        <v>1674241</v>
      </c>
      <c r="J102" s="80">
        <v>12871673</v>
      </c>
      <c r="K102" s="81">
        <v>37828852</v>
      </c>
      <c r="L102" s="79">
        <v>70926075</v>
      </c>
      <c r="M102" s="80">
        <v>5622422</v>
      </c>
      <c r="N102" s="80">
        <v>1965426</v>
      </c>
      <c r="O102" s="80">
        <v>15327960</v>
      </c>
      <c r="P102" s="81">
        <v>48010267</v>
      </c>
      <c r="Q102" s="79">
        <v>71089747</v>
      </c>
      <c r="R102" s="80">
        <v>5637608</v>
      </c>
      <c r="S102" s="80">
        <v>2321882</v>
      </c>
      <c r="T102" s="80">
        <v>15259950</v>
      </c>
      <c r="U102" s="81">
        <v>47870307</v>
      </c>
      <c r="V102" s="79">
        <v>547008574</v>
      </c>
      <c r="W102" s="80">
        <v>43373745</v>
      </c>
      <c r="X102" s="80">
        <v>19054487</v>
      </c>
      <c r="Y102" s="80">
        <v>115405034</v>
      </c>
      <c r="Z102" s="81">
        <v>369175308</v>
      </c>
    </row>
    <row r="103" spans="1:26" s="16" customFormat="1" ht="18.399999999999999" thickBot="1" x14ac:dyDescent="0.5">
      <c r="A103" s="194">
        <v>2023</v>
      </c>
      <c r="B103" s="82">
        <v>306957827</v>
      </c>
      <c r="C103" s="83">
        <v>22999801</v>
      </c>
      <c r="D103" s="83">
        <v>9024747</v>
      </c>
      <c r="E103" s="83">
        <v>67710834</v>
      </c>
      <c r="F103" s="201" t="s">
        <v>398</v>
      </c>
      <c r="G103" s="82">
        <v>57429491</v>
      </c>
      <c r="H103" s="83">
        <v>4728297</v>
      </c>
      <c r="I103" s="83">
        <v>1706778</v>
      </c>
      <c r="J103" s="83">
        <v>12997043</v>
      </c>
      <c r="K103" s="84">
        <v>37997373</v>
      </c>
      <c r="L103" s="82">
        <v>71112211</v>
      </c>
      <c r="M103" s="83">
        <v>5622298</v>
      </c>
      <c r="N103" s="83">
        <v>2032371</v>
      </c>
      <c r="O103" s="83">
        <v>15344909</v>
      </c>
      <c r="P103" s="84">
        <v>48112632</v>
      </c>
      <c r="Q103" s="82">
        <v>70978618</v>
      </c>
      <c r="R103" s="83">
        <v>5623280</v>
      </c>
      <c r="S103" s="83">
        <v>2312595</v>
      </c>
      <c r="T103" s="83">
        <v>15291532</v>
      </c>
      <c r="U103" s="84">
        <v>47751212</v>
      </c>
      <c r="V103" s="82">
        <v>545613669</v>
      </c>
      <c r="W103" s="83">
        <v>43310443</v>
      </c>
      <c r="X103" s="83">
        <v>19065410</v>
      </c>
      <c r="Y103" s="83">
        <v>115414380</v>
      </c>
      <c r="Z103" s="84">
        <v>367823435</v>
      </c>
    </row>
    <row r="104" spans="1:26" s="16" customFormat="1" ht="14.65" thickTop="1" x14ac:dyDescent="0.45"/>
    <row r="105" spans="1:26" s="16" customFormat="1" x14ac:dyDescent="0.45"/>
    <row r="106" spans="1:26" s="16" customFormat="1" x14ac:dyDescent="0.45"/>
    <row r="107" spans="1:26" s="16" customFormat="1" x14ac:dyDescent="0.45"/>
    <row r="108" spans="1:26" s="16" customFormat="1" x14ac:dyDescent="0.45"/>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sheetData>
  <sheetProtection algorithmName="SHA-512" hashValue="9Yax5pMnV6GBxFoQ9kiumbv/eMBDWsUG9Hcd6P9EKjbMr1MqYtE2rNIyGbXnCwh9rBHetDH9aXHqoXDYmEQSZQ==" saltValue="81rqRH+7w2LNY1fhLJBuAA==" spinCount="100000" sheet="1" objects="1" scenarios="1"/>
  <mergeCells count="5">
    <mergeCell ref="A1:K1"/>
    <mergeCell ref="A3:F3"/>
    <mergeCell ref="G3:K3"/>
    <mergeCell ref="B60:F60"/>
    <mergeCell ref="B83:H8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A752-271A-48B0-B890-C20D889C7F80}">
  <dimension ref="A1:AO191"/>
  <sheetViews>
    <sheetView zoomScale="55" zoomScaleNormal="55" workbookViewId="0">
      <selection activeCell="K70" sqref="K70:K92"/>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399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5">
        <v>2000</v>
      </c>
      <c r="B6" s="208">
        <v>1519382804</v>
      </c>
      <c r="C6" s="209">
        <v>54308477</v>
      </c>
      <c r="D6" s="209">
        <v>41998043</v>
      </c>
      <c r="E6" s="209">
        <v>37145654</v>
      </c>
      <c r="F6" s="262">
        <v>1385930629</v>
      </c>
      <c r="G6" s="48">
        <f t="shared" ref="G6:K12" si="0">B6*2*B69/100</f>
        <v>22334927.218800001</v>
      </c>
      <c r="H6" s="49">
        <f t="shared" si="0"/>
        <v>9820058.8111400008</v>
      </c>
      <c r="I6" s="49">
        <f t="shared" si="0"/>
        <v>8390369.0305400006</v>
      </c>
      <c r="J6" s="49">
        <f t="shared" si="0"/>
        <v>7787957.817640001</v>
      </c>
      <c r="K6" s="50">
        <f t="shared" si="0"/>
        <v>24336941.845240001</v>
      </c>
    </row>
    <row r="7" spans="1:11" s="16" customFormat="1" ht="18" x14ac:dyDescent="0.55000000000000004">
      <c r="A7" s="206">
        <v>2001</v>
      </c>
      <c r="B7" s="211">
        <v>1520729640</v>
      </c>
      <c r="C7" s="80">
        <v>55523776</v>
      </c>
      <c r="D7" s="80">
        <v>42037780</v>
      </c>
      <c r="E7" s="80">
        <v>36843463</v>
      </c>
      <c r="F7" s="199">
        <v>1386324620</v>
      </c>
      <c r="G7" s="51">
        <f t="shared" si="0"/>
        <v>21928921.408800002</v>
      </c>
      <c r="H7" s="52">
        <f t="shared" si="0"/>
        <v>9885453.0790399984</v>
      </c>
      <c r="I7" s="52">
        <f t="shared" si="0"/>
        <v>8433619.4235999994</v>
      </c>
      <c r="J7" s="52">
        <f t="shared" si="0"/>
        <v>7680388.2969799992</v>
      </c>
      <c r="K7" s="53">
        <f t="shared" si="0"/>
        <v>24011142.418400001</v>
      </c>
    </row>
    <row r="8" spans="1:11" s="16" customFormat="1" ht="18" x14ac:dyDescent="0.55000000000000004">
      <c r="A8" s="206">
        <v>2002</v>
      </c>
      <c r="B8" s="211">
        <v>1524118357</v>
      </c>
      <c r="C8" s="80">
        <v>56871757</v>
      </c>
      <c r="D8" s="80">
        <v>42543796</v>
      </c>
      <c r="E8" s="80">
        <v>37430039</v>
      </c>
      <c r="F8" s="199">
        <v>1387272766</v>
      </c>
      <c r="G8" s="51">
        <f t="shared" si="0"/>
        <v>21764410.137960002</v>
      </c>
      <c r="H8" s="52">
        <f t="shared" si="0"/>
        <v>10031040.49966</v>
      </c>
      <c r="I8" s="52">
        <f t="shared" si="0"/>
        <v>8515566.2073599994</v>
      </c>
      <c r="J8" s="52">
        <f t="shared" si="0"/>
        <v>7795928.5229199994</v>
      </c>
      <c r="K8" s="53">
        <f t="shared" si="0"/>
        <v>23888837.03052</v>
      </c>
    </row>
    <row r="9" spans="1:11" s="16" customFormat="1" ht="18" x14ac:dyDescent="0.55000000000000004">
      <c r="A9" s="206">
        <v>2003</v>
      </c>
      <c r="B9" s="211">
        <v>1517885929</v>
      </c>
      <c r="C9" s="80">
        <v>56928563</v>
      </c>
      <c r="D9" s="80">
        <v>43282200</v>
      </c>
      <c r="E9" s="80">
        <v>36639337</v>
      </c>
      <c r="F9" s="199">
        <v>1381035828</v>
      </c>
      <c r="G9" s="51">
        <f t="shared" si="0"/>
        <v>21341476.161739998</v>
      </c>
      <c r="H9" s="52">
        <f t="shared" si="0"/>
        <v>10066108.50966</v>
      </c>
      <c r="I9" s="52">
        <f t="shared" si="0"/>
        <v>8603635.716</v>
      </c>
      <c r="J9" s="52">
        <f t="shared" si="0"/>
        <v>7705252.5711000003</v>
      </c>
      <c r="K9" s="53">
        <f t="shared" si="0"/>
        <v>23477609.075999998</v>
      </c>
    </row>
    <row r="10" spans="1:11" s="16" customFormat="1" ht="18" x14ac:dyDescent="0.55000000000000004">
      <c r="A10" s="206">
        <v>2004</v>
      </c>
      <c r="B10" s="211">
        <v>1526583228</v>
      </c>
      <c r="C10" s="80">
        <v>57469056</v>
      </c>
      <c r="D10" s="80">
        <v>42632452</v>
      </c>
      <c r="E10" s="80">
        <v>41748076</v>
      </c>
      <c r="F10" s="199">
        <v>1384733643</v>
      </c>
      <c r="G10" s="51">
        <f t="shared" si="0"/>
        <v>21341633.52744</v>
      </c>
      <c r="H10" s="52">
        <f t="shared" si="0"/>
        <v>10224894.443520002</v>
      </c>
      <c r="I10" s="52">
        <f t="shared" si="0"/>
        <v>8633071.5299999993</v>
      </c>
      <c r="J10" s="52">
        <f t="shared" si="0"/>
        <v>8248584.8560799994</v>
      </c>
      <c r="K10" s="53">
        <f t="shared" si="0"/>
        <v>23540471.930999998</v>
      </c>
    </row>
    <row r="11" spans="1:11" s="16" customFormat="1" ht="18" x14ac:dyDescent="0.55000000000000004">
      <c r="A11" s="206">
        <v>2005</v>
      </c>
      <c r="B11" s="216">
        <v>1534862606</v>
      </c>
      <c r="C11" s="117">
        <v>60073289</v>
      </c>
      <c r="D11" s="117">
        <v>43333690</v>
      </c>
      <c r="E11" s="117">
        <v>43003870</v>
      </c>
      <c r="F11" s="204">
        <v>1388451757</v>
      </c>
      <c r="G11" s="51">
        <f t="shared" si="0"/>
        <v>21426681.979759999</v>
      </c>
      <c r="H11" s="52">
        <f t="shared" si="0"/>
        <v>10502012.38298</v>
      </c>
      <c r="I11" s="52">
        <f t="shared" si="0"/>
        <v>8730871.8611999992</v>
      </c>
      <c r="J11" s="52">
        <f t="shared" si="0"/>
        <v>8367693.0245999992</v>
      </c>
      <c r="K11" s="53">
        <f t="shared" si="0"/>
        <v>23659217.93928</v>
      </c>
    </row>
    <row r="12" spans="1:11" s="16" customFormat="1" ht="18" x14ac:dyDescent="0.55000000000000004">
      <c r="A12" s="206">
        <v>2006</v>
      </c>
      <c r="B12" s="122">
        <v>1539981569</v>
      </c>
      <c r="C12" s="122">
        <v>60962587</v>
      </c>
      <c r="D12" s="122">
        <v>41551066</v>
      </c>
      <c r="E12" s="122">
        <v>44259931</v>
      </c>
      <c r="F12" s="128">
        <v>1393207986</v>
      </c>
      <c r="G12" s="51">
        <f t="shared" si="0"/>
        <v>21436543.440479998</v>
      </c>
      <c r="H12" s="52">
        <f t="shared" si="0"/>
        <v>10609928.641480001</v>
      </c>
      <c r="I12" s="52">
        <f t="shared" si="0"/>
        <v>8581957.1716400012</v>
      </c>
      <c r="J12" s="52">
        <f t="shared" si="0"/>
        <v>8507643.9368200004</v>
      </c>
      <c r="K12" s="53">
        <f t="shared" si="0"/>
        <v>23656671.602280002</v>
      </c>
    </row>
    <row r="13" spans="1:11" s="16" customFormat="1" ht="18" x14ac:dyDescent="0.55000000000000004">
      <c r="A13" s="206">
        <v>2007</v>
      </c>
      <c r="B13" s="218">
        <v>1547234234</v>
      </c>
      <c r="C13" s="145">
        <v>60624049</v>
      </c>
      <c r="D13" s="145">
        <v>41057230</v>
      </c>
      <c r="E13" s="145">
        <v>47643633</v>
      </c>
      <c r="F13" s="203">
        <v>1397909322</v>
      </c>
      <c r="G13" s="51">
        <f t="shared" ref="G13:G29" si="1">B13*2*B76/100</f>
        <v>21692223.960679997</v>
      </c>
      <c r="H13" s="52">
        <f t="shared" ref="H13:H29" si="2">C13*2*C76/100</f>
        <v>10607996.094020002</v>
      </c>
      <c r="I13" s="52">
        <f t="shared" ref="I13:I29" si="3">D13*2*D76/100</f>
        <v>8597383.9620000012</v>
      </c>
      <c r="J13" s="52">
        <f t="shared" ref="J13:J29" si="4">E13*2*E76/100</f>
        <v>8848375.5207599998</v>
      </c>
      <c r="K13" s="53">
        <f t="shared" ref="K13:K29" si="5">F13*2*F76/100</f>
        <v>24016082.15196</v>
      </c>
    </row>
    <row r="14" spans="1:11" s="16" customFormat="1" ht="18" x14ac:dyDescent="0.55000000000000004">
      <c r="A14" s="206">
        <v>2008</v>
      </c>
      <c r="B14" s="211">
        <v>1556526566</v>
      </c>
      <c r="C14" s="80">
        <v>61216925</v>
      </c>
      <c r="D14" s="80">
        <v>40829905</v>
      </c>
      <c r="E14" s="80">
        <v>49359588</v>
      </c>
      <c r="F14" s="199">
        <v>1405120148</v>
      </c>
      <c r="G14" s="51">
        <f t="shared" si="1"/>
        <v>21978155.111919999</v>
      </c>
      <c r="H14" s="52">
        <f>C14*2*C77/100</f>
        <v>10683577.751000002</v>
      </c>
      <c r="I14" s="52">
        <f t="shared" si="3"/>
        <v>8607760.5721000005</v>
      </c>
      <c r="J14" s="52">
        <f t="shared" si="4"/>
        <v>9133498.1635200009</v>
      </c>
      <c r="K14" s="53">
        <f t="shared" si="5"/>
        <v>24280476.157439999</v>
      </c>
    </row>
    <row r="15" spans="1:11" s="16" customFormat="1" ht="18" x14ac:dyDescent="0.55000000000000004">
      <c r="A15" s="206">
        <v>2009</v>
      </c>
      <c r="B15" s="211">
        <v>1563131453</v>
      </c>
      <c r="C15" s="80">
        <v>60493966</v>
      </c>
      <c r="D15" s="80">
        <v>42023031</v>
      </c>
      <c r="E15" s="80">
        <v>47344880</v>
      </c>
      <c r="F15" s="199">
        <v>1413269575</v>
      </c>
      <c r="G15" s="51">
        <f t="shared" si="1"/>
        <v>22227729.261659998</v>
      </c>
      <c r="H15" s="52">
        <f t="shared" si="2"/>
        <v>10673555.361039998</v>
      </c>
      <c r="I15" s="52">
        <f t="shared" si="3"/>
        <v>8709693.4050599989</v>
      </c>
      <c r="J15" s="52">
        <f t="shared" si="4"/>
        <v>8930191.2655999996</v>
      </c>
      <c r="K15" s="53">
        <f t="shared" si="5"/>
        <v>24534359.821999997</v>
      </c>
    </row>
    <row r="16" spans="1:11" s="16" customFormat="1" ht="18" x14ac:dyDescent="0.55000000000000004">
      <c r="A16" s="206">
        <v>2010</v>
      </c>
      <c r="B16" s="211">
        <v>1569091759</v>
      </c>
      <c r="C16" s="80">
        <v>60926350</v>
      </c>
      <c r="D16" s="80">
        <v>41592333</v>
      </c>
      <c r="E16" s="80">
        <v>50063090</v>
      </c>
      <c r="F16" s="199">
        <v>1416509987</v>
      </c>
      <c r="G16" s="51">
        <f t="shared" si="1"/>
        <v>22500775.82406</v>
      </c>
      <c r="H16" s="52">
        <f t="shared" si="2"/>
        <v>10755937.829000002</v>
      </c>
      <c r="I16" s="52">
        <f t="shared" si="3"/>
        <v>8669505.8905200008</v>
      </c>
      <c r="J16" s="52">
        <f t="shared" si="4"/>
        <v>9194587.1093999986</v>
      </c>
      <c r="K16" s="53">
        <f t="shared" si="5"/>
        <v>24788924.772500001</v>
      </c>
    </row>
    <row r="17" spans="1:11" s="16" customFormat="1" ht="18" x14ac:dyDescent="0.55000000000000004">
      <c r="A17" s="206">
        <v>2011</v>
      </c>
      <c r="B17" s="211">
        <v>1574787455</v>
      </c>
      <c r="C17" s="80">
        <v>61371897</v>
      </c>
      <c r="D17" s="80">
        <v>41783305</v>
      </c>
      <c r="E17" s="80">
        <v>53478677</v>
      </c>
      <c r="F17" s="199">
        <v>1418153576</v>
      </c>
      <c r="G17" s="51">
        <f t="shared" si="1"/>
        <v>22897409.595700003</v>
      </c>
      <c r="H17" s="52">
        <f t="shared" si="2"/>
        <v>10841959.32402</v>
      </c>
      <c r="I17" s="52">
        <f t="shared" si="3"/>
        <v>8699284.1009999998</v>
      </c>
      <c r="J17" s="52">
        <f t="shared" si="4"/>
        <v>9523482.8001600001</v>
      </c>
      <c r="K17" s="53">
        <f t="shared" si="5"/>
        <v>25186407.50976</v>
      </c>
    </row>
    <row r="18" spans="1:11" s="16" customFormat="1" ht="18" x14ac:dyDescent="0.55000000000000004">
      <c r="A18" s="206">
        <v>2012</v>
      </c>
      <c r="B18" s="211">
        <v>1583001780</v>
      </c>
      <c r="C18" s="80">
        <v>60718302</v>
      </c>
      <c r="D18" s="80">
        <v>41757111</v>
      </c>
      <c r="E18" s="80">
        <v>55555593</v>
      </c>
      <c r="F18" s="199">
        <v>1424970774</v>
      </c>
      <c r="G18" s="51">
        <f t="shared" si="1"/>
        <v>23016845.881200001</v>
      </c>
      <c r="H18" s="52">
        <f t="shared" si="2"/>
        <v>10697350.446359999</v>
      </c>
      <c r="I18" s="52">
        <f t="shared" si="3"/>
        <v>8723060.4879000001</v>
      </c>
      <c r="J18" s="52">
        <f t="shared" si="4"/>
        <v>9722228.7750000004</v>
      </c>
      <c r="K18" s="53">
        <f t="shared" si="5"/>
        <v>25164983.868839998</v>
      </c>
    </row>
    <row r="19" spans="1:11" s="16" customFormat="1" ht="18" x14ac:dyDescent="0.55000000000000004">
      <c r="A19" s="206">
        <v>2013</v>
      </c>
      <c r="B19" s="211">
        <v>1591965286</v>
      </c>
      <c r="C19" s="80">
        <v>61158949</v>
      </c>
      <c r="D19" s="80">
        <v>41964240</v>
      </c>
      <c r="E19" s="80">
        <v>57651255</v>
      </c>
      <c r="F19" s="199">
        <v>1431190842</v>
      </c>
      <c r="G19" s="51">
        <f t="shared" si="1"/>
        <v>23179014.564160001</v>
      </c>
      <c r="H19" s="52">
        <f t="shared" si="2"/>
        <v>10797000.856459999</v>
      </c>
      <c r="I19" s="52">
        <f t="shared" si="3"/>
        <v>8773044.0143999998</v>
      </c>
      <c r="J19" s="52">
        <f t="shared" si="4"/>
        <v>9892955.3579999991</v>
      </c>
      <c r="K19" s="53">
        <f t="shared" si="5"/>
        <v>25360701.720240001</v>
      </c>
    </row>
    <row r="20" spans="1:11" s="16" customFormat="1" ht="18" x14ac:dyDescent="0.55000000000000004">
      <c r="A20" s="206">
        <v>2014</v>
      </c>
      <c r="B20" s="211">
        <v>1597572518</v>
      </c>
      <c r="C20" s="80">
        <v>67482116</v>
      </c>
      <c r="D20" s="80">
        <v>41503033</v>
      </c>
      <c r="E20" s="80">
        <v>60653887</v>
      </c>
      <c r="F20" s="199">
        <v>1427933483</v>
      </c>
      <c r="G20" s="51">
        <f t="shared" si="1"/>
        <v>19682093.42176</v>
      </c>
      <c r="H20" s="52">
        <f t="shared" si="2"/>
        <v>4279715.79672</v>
      </c>
      <c r="I20" s="52">
        <f t="shared" si="3"/>
        <v>8737218.5071600005</v>
      </c>
      <c r="J20" s="52">
        <f t="shared" si="4"/>
        <v>10178935.316339999</v>
      </c>
      <c r="K20" s="53">
        <f t="shared" si="5"/>
        <v>21790264.950580001</v>
      </c>
    </row>
    <row r="21" spans="1:11" s="16" customFormat="1" ht="18" x14ac:dyDescent="0.55000000000000004">
      <c r="A21" s="206">
        <v>2015</v>
      </c>
      <c r="B21" s="211">
        <v>1600321756</v>
      </c>
      <c r="C21" s="80">
        <v>67669868</v>
      </c>
      <c r="D21" s="80">
        <v>40448966</v>
      </c>
      <c r="E21" s="80">
        <v>62289777</v>
      </c>
      <c r="F21" s="199">
        <v>1429913144</v>
      </c>
      <c r="G21" s="51">
        <f t="shared" si="1"/>
        <v>19875996.209519997</v>
      </c>
      <c r="H21" s="52">
        <f t="shared" si="2"/>
        <v>4034477.5301599996</v>
      </c>
      <c r="I21" s="52">
        <f t="shared" si="3"/>
        <v>8609966.9027600009</v>
      </c>
      <c r="J21" s="52">
        <f t="shared" si="4"/>
        <v>10404884.35008</v>
      </c>
      <c r="K21" s="53">
        <f t="shared" si="5"/>
        <v>22020662.417600002</v>
      </c>
    </row>
    <row r="22" spans="1:11" s="16" customFormat="1" ht="18" x14ac:dyDescent="0.55000000000000004">
      <c r="A22" s="206">
        <v>2016</v>
      </c>
      <c r="B22" s="211">
        <v>1606510090</v>
      </c>
      <c r="C22" s="80">
        <v>68300496</v>
      </c>
      <c r="D22" s="80">
        <v>40868690</v>
      </c>
      <c r="E22" s="80">
        <v>63767185</v>
      </c>
      <c r="F22" s="199">
        <v>1433573719</v>
      </c>
      <c r="G22" s="51">
        <f t="shared" si="1"/>
        <v>20306287.537599999</v>
      </c>
      <c r="H22" s="52">
        <f t="shared" si="2"/>
        <v>4055683.4524799995</v>
      </c>
      <c r="I22" s="52">
        <f t="shared" si="3"/>
        <v>8705030.9700000007</v>
      </c>
      <c r="J22" s="52">
        <f t="shared" si="4"/>
        <v>10564947.2108</v>
      </c>
      <c r="K22" s="53">
        <f t="shared" si="5"/>
        <v>22392421.49078</v>
      </c>
    </row>
    <row r="23" spans="1:11" s="16" customFormat="1" ht="18" x14ac:dyDescent="0.55000000000000004">
      <c r="A23" s="206">
        <v>2017</v>
      </c>
      <c r="B23" s="211">
        <v>1618529152</v>
      </c>
      <c r="C23" s="80">
        <v>68879510</v>
      </c>
      <c r="D23" s="80">
        <v>41277489</v>
      </c>
      <c r="E23" s="80">
        <v>64519979</v>
      </c>
      <c r="F23" s="199">
        <v>1443852173</v>
      </c>
      <c r="G23" s="51">
        <f t="shared" si="1"/>
        <v>20749543.728640001</v>
      </c>
      <c r="H23" s="52">
        <f t="shared" si="2"/>
        <v>4106596.3862000001</v>
      </c>
      <c r="I23" s="52">
        <f t="shared" si="3"/>
        <v>8788802.9578800015</v>
      </c>
      <c r="J23" s="52">
        <f t="shared" si="4"/>
        <v>10657410.131220002</v>
      </c>
      <c r="K23" s="53">
        <f t="shared" si="5"/>
        <v>22841741.37686</v>
      </c>
    </row>
    <row r="24" spans="1:11" s="16" customFormat="1" ht="18" x14ac:dyDescent="0.55000000000000004">
      <c r="A24" s="206">
        <v>2018</v>
      </c>
      <c r="B24" s="211">
        <v>1628911132</v>
      </c>
      <c r="C24" s="80">
        <v>69284841</v>
      </c>
      <c r="D24" s="80">
        <v>42143501</v>
      </c>
      <c r="E24" s="80">
        <v>64806703</v>
      </c>
      <c r="F24" s="199">
        <v>1452676087</v>
      </c>
      <c r="G24" s="51">
        <f t="shared" si="1"/>
        <v>21241001.161279999</v>
      </c>
      <c r="H24" s="52">
        <f t="shared" si="2"/>
        <v>4119676.6458599996</v>
      </c>
      <c r="I24" s="52">
        <f t="shared" si="3"/>
        <v>8912507.5914799999</v>
      </c>
      <c r="J24" s="52">
        <f t="shared" si="4"/>
        <v>10778650.84296</v>
      </c>
      <c r="K24" s="53">
        <f t="shared" si="5"/>
        <v>23213763.87026</v>
      </c>
    </row>
    <row r="25" spans="1:11" s="16" customFormat="1" ht="18" x14ac:dyDescent="0.55000000000000004">
      <c r="A25" s="206">
        <v>2019</v>
      </c>
      <c r="B25" s="211">
        <v>1637822887</v>
      </c>
      <c r="C25" s="80">
        <v>69859916</v>
      </c>
      <c r="D25" s="80">
        <v>43073814</v>
      </c>
      <c r="E25" s="80">
        <v>67499803</v>
      </c>
      <c r="F25" s="199">
        <v>1457389354</v>
      </c>
      <c r="G25" s="51">
        <f t="shared" si="1"/>
        <v>21717531.481620003</v>
      </c>
      <c r="H25" s="52">
        <f t="shared" si="2"/>
        <v>4176225.7784799999</v>
      </c>
      <c r="I25" s="52">
        <f t="shared" si="3"/>
        <v>9036024.7009200007</v>
      </c>
      <c r="J25" s="52">
        <f t="shared" si="4"/>
        <v>11048367.755039999</v>
      </c>
      <c r="K25" s="53">
        <f t="shared" si="5"/>
        <v>23697150.896039996</v>
      </c>
    </row>
    <row r="26" spans="1:11" s="16" customFormat="1" ht="18" x14ac:dyDescent="0.55000000000000004">
      <c r="A26" s="206">
        <v>2020</v>
      </c>
      <c r="B26" s="211">
        <v>1646895204</v>
      </c>
      <c r="C26" s="80">
        <v>69860495</v>
      </c>
      <c r="D26" s="80">
        <v>44677366</v>
      </c>
      <c r="E26" s="80">
        <v>69403355</v>
      </c>
      <c r="F26" s="199">
        <v>1462953989</v>
      </c>
      <c r="G26" s="51">
        <f t="shared" si="1"/>
        <v>22068395.733600002</v>
      </c>
      <c r="H26" s="52">
        <f t="shared" si="2"/>
        <v>4067278.0189</v>
      </c>
      <c r="I26" s="52">
        <f t="shared" si="3"/>
        <v>9165114.8612399995</v>
      </c>
      <c r="J26" s="52">
        <f t="shared" si="4"/>
        <v>11161447.551100001</v>
      </c>
      <c r="K26" s="53">
        <f t="shared" si="5"/>
        <v>24050963.579159997</v>
      </c>
    </row>
    <row r="27" spans="1:11" s="16" customFormat="1" ht="18" x14ac:dyDescent="0.55000000000000004">
      <c r="A27" s="206">
        <v>2021</v>
      </c>
      <c r="B27" s="211">
        <v>1651761680</v>
      </c>
      <c r="C27" s="80">
        <v>70547601</v>
      </c>
      <c r="D27" s="80">
        <v>44845977</v>
      </c>
      <c r="E27" s="80">
        <v>70747933</v>
      </c>
      <c r="F27" s="199">
        <v>1465620169</v>
      </c>
      <c r="G27" s="51">
        <f t="shared" si="1"/>
        <v>22530029.315200001</v>
      </c>
      <c r="H27" s="52">
        <f t="shared" si="2"/>
        <v>4104459.4261799995</v>
      </c>
      <c r="I27" s="52">
        <f t="shared" si="3"/>
        <v>9249931.2160199992</v>
      </c>
      <c r="J27" s="52">
        <f t="shared" si="4"/>
        <v>11350798.370520001</v>
      </c>
      <c r="K27" s="53">
        <f t="shared" si="5"/>
        <v>24446544.418919995</v>
      </c>
    </row>
    <row r="28" spans="1:11" s="16" customFormat="1" ht="18" x14ac:dyDescent="0.55000000000000004">
      <c r="A28" s="206">
        <v>2022</v>
      </c>
      <c r="B28" s="211">
        <v>1660778408</v>
      </c>
      <c r="C28" s="80">
        <v>71288201</v>
      </c>
      <c r="D28" s="80">
        <v>45431242</v>
      </c>
      <c r="E28" s="80">
        <v>72558273</v>
      </c>
      <c r="F28" s="199">
        <v>1471500691</v>
      </c>
      <c r="G28" s="51">
        <f t="shared" si="1"/>
        <v>23151251.007519998</v>
      </c>
      <c r="H28" s="52">
        <f t="shared" si="2"/>
        <v>4147547.53418</v>
      </c>
      <c r="I28" s="52">
        <f t="shared" si="3"/>
        <v>9311587.36032</v>
      </c>
      <c r="J28" s="52">
        <f t="shared" si="4"/>
        <v>11558532.888899999</v>
      </c>
      <c r="K28" s="53">
        <f t="shared" si="5"/>
        <v>25074371.774639998</v>
      </c>
    </row>
    <row r="29" spans="1:11" s="16" customFormat="1" ht="24.75" customHeight="1" thickBot="1" x14ac:dyDescent="0.6">
      <c r="A29" s="206">
        <v>2023</v>
      </c>
      <c r="B29" s="213">
        <v>1662548258</v>
      </c>
      <c r="C29" s="214">
        <v>72051160</v>
      </c>
      <c r="D29" s="214">
        <v>44614668</v>
      </c>
      <c r="E29" s="214">
        <v>72546708</v>
      </c>
      <c r="F29" s="220">
        <v>1473335722</v>
      </c>
      <c r="G29" s="54">
        <f t="shared" si="1"/>
        <v>23541683.333280001</v>
      </c>
      <c r="H29" s="55">
        <f t="shared" si="2"/>
        <v>4055039.2848</v>
      </c>
      <c r="I29" s="55">
        <f t="shared" si="3"/>
        <v>9137084.0064000003</v>
      </c>
      <c r="J29" s="55">
        <f t="shared" si="4"/>
        <v>11610375.148320001</v>
      </c>
      <c r="K29" s="56">
        <f t="shared" si="5"/>
        <v>25400307.847280003</v>
      </c>
    </row>
    <row r="30" spans="1:11" s="16" customFormat="1" ht="18.399999999999999" thickBot="1" x14ac:dyDescent="0.6">
      <c r="A30" s="96" t="s">
        <v>373</v>
      </c>
      <c r="B30" s="97"/>
      <c r="C30" s="97"/>
      <c r="D30" s="97"/>
      <c r="E30" s="97"/>
      <c r="F30" s="98"/>
      <c r="G30" s="57"/>
      <c r="H30" s="57"/>
      <c r="I30" s="57"/>
      <c r="J30" s="57"/>
      <c r="K30" s="57"/>
    </row>
    <row r="31" spans="1:11" s="16" customFormat="1" ht="18" x14ac:dyDescent="0.45">
      <c r="A31" s="60">
        <v>2024</v>
      </c>
      <c r="B31" s="42">
        <f>_xlfn.FORECAST.LINEAR($A31,B$16:B30,$A$16:$A30)</f>
        <v>1673550183.1758232</v>
      </c>
      <c r="C31" s="42">
        <f>_xlfn.FORECAST.LINEAR($A31,C$16:C30,$A$16:$A30)</f>
        <v>74029473</v>
      </c>
      <c r="D31" s="42">
        <f>_xlfn.FORECAST.LINEAR($A31,D$16:D30,$A$16:$A30)</f>
        <v>44870491.736263871</v>
      </c>
      <c r="E31" s="42">
        <f>_xlfn.FORECAST.LINEAR($A31,E$16:E30,$A$16:$A30)</f>
        <v>75841337.032967091</v>
      </c>
      <c r="F31" s="42">
        <f>_xlfn.FORECAST.LINEAR($A31,F$16:F30,$A$16:$A30)</f>
        <v>1478808881.0769224</v>
      </c>
      <c r="G31" s="39"/>
      <c r="H31" s="39"/>
      <c r="I31" s="39"/>
      <c r="J31" s="39"/>
      <c r="K31" s="39"/>
    </row>
    <row r="32" spans="1:11" s="16" customFormat="1" ht="18" x14ac:dyDescent="0.45">
      <c r="A32" s="60">
        <v>2025</v>
      </c>
      <c r="B32" s="42">
        <f>_xlfn.FORECAST.LINEAR($A32,B$16:B31,$A$16:$A31)</f>
        <v>1681161661.265934</v>
      </c>
      <c r="C32" s="42">
        <f>_xlfn.FORECAST.LINEAR($A32,C$16:C31,$A$16:$A31)</f>
        <v>74953405.571428537</v>
      </c>
      <c r="D32" s="42">
        <f>_xlfn.FORECAST.LINEAR($A32,D$16:D31,$A$16:$A31)</f>
        <v>45177207.443956017</v>
      </c>
      <c r="E32" s="42">
        <f>_xlfn.FORECAST.LINEAR($A32,E$16:E31,$A$16:$A31)</f>
        <v>77519779.894505024</v>
      </c>
      <c r="F32" s="42">
        <f>_xlfn.FORECAST.LINEAR($A32,F$16:F31,$A$16:$A31)</f>
        <v>1483511267.9824171</v>
      </c>
      <c r="G32" s="39"/>
      <c r="H32" s="39"/>
      <c r="I32" s="39"/>
      <c r="J32" s="39"/>
      <c r="K32" s="39"/>
    </row>
    <row r="33" spans="1:11" s="16" customFormat="1" ht="18" x14ac:dyDescent="0.45">
      <c r="A33" s="60">
        <v>2026</v>
      </c>
      <c r="B33" s="42">
        <f>_xlfn.FORECAST.LINEAR($A33,B$16:B32,$A$16:$A32)</f>
        <v>1688773139.356041</v>
      </c>
      <c r="C33" s="42">
        <f>_xlfn.FORECAST.LINEAR($A33,C$16:C32,$A$16:$A32)</f>
        <v>75877338.142857313</v>
      </c>
      <c r="D33" s="42">
        <f>_xlfn.FORECAST.LINEAR($A33,D$16:D32,$A$16:$A32)</f>
        <v>45483923.151648402</v>
      </c>
      <c r="E33" s="42">
        <f>_xlfn.FORECAST.LINEAR($A33,E$16:E32,$A$16:$A32)</f>
        <v>79198222.756043911</v>
      </c>
      <c r="F33" s="42">
        <f>_xlfn.FORECAST.LINEAR($A33,F$16:F32,$A$16:$A32)</f>
        <v>1488213654.8879118</v>
      </c>
      <c r="G33" s="39"/>
      <c r="H33" s="39"/>
      <c r="I33" s="39"/>
      <c r="J33" s="39"/>
      <c r="K33" s="39"/>
    </row>
    <row r="34" spans="1:11" s="16" customFormat="1" ht="18" x14ac:dyDescent="0.45">
      <c r="A34" s="60">
        <v>2027</v>
      </c>
      <c r="B34" s="42">
        <f>_xlfn.FORECAST.LINEAR($A34,B$16:B33,$A$16:$A33)</f>
        <v>1696384617.4461536</v>
      </c>
      <c r="C34" s="42">
        <f>_xlfn.FORECAST.LINEAR($A34,C$16:C33,$A$16:$A33)</f>
        <v>76801270.714285851</v>
      </c>
      <c r="D34" s="42">
        <f>_xlfn.FORECAST.LINEAR($A34,D$16:D33,$A$16:$A33)</f>
        <v>45790638.859340668</v>
      </c>
      <c r="E34" s="42">
        <f>_xlfn.FORECAST.LINEAR($A34,E$16:E33,$A$16:$A33)</f>
        <v>80876665.617582321</v>
      </c>
      <c r="F34" s="42">
        <f>_xlfn.FORECAST.LINEAR($A34,F$16:F33,$A$16:$A33)</f>
        <v>1492916041.7934065</v>
      </c>
      <c r="G34" s="39"/>
      <c r="H34" s="39"/>
      <c r="I34" s="39"/>
      <c r="J34" s="39"/>
      <c r="K34" s="39"/>
    </row>
    <row r="35" spans="1:11" s="16" customFormat="1" ht="18" x14ac:dyDescent="0.45">
      <c r="A35" s="60">
        <v>2028</v>
      </c>
      <c r="B35" s="42">
        <f>_xlfn.FORECAST.LINEAR($A35,B$16:B34,$A$16:$A34)</f>
        <v>1703996095.5362625</v>
      </c>
      <c r="C35" s="42">
        <f>_xlfn.FORECAST.LINEAR($A35,C$16:C34,$A$16:$A34)</f>
        <v>77725203.285714388</v>
      </c>
      <c r="D35" s="42">
        <f>_xlfn.FORECAST.LINEAR($A35,D$16:D34,$A$16:$A34)</f>
        <v>46097354.567033052</v>
      </c>
      <c r="E35" s="42">
        <f>_xlfn.FORECAST.LINEAR($A35,E$16:E34,$A$16:$A34)</f>
        <v>82555108.479120731</v>
      </c>
      <c r="F35" s="42">
        <f>_xlfn.FORECAST.LINEAR($A35,F$16:F34,$A$16:$A34)</f>
        <v>1497618428.6989012</v>
      </c>
      <c r="G35" s="39"/>
      <c r="H35" s="39"/>
      <c r="I35" s="39"/>
      <c r="J35" s="39"/>
      <c r="K35" s="39"/>
    </row>
    <row r="36" spans="1:11" s="16" customFormat="1" ht="18" x14ac:dyDescent="0.45">
      <c r="A36" s="60">
        <v>2029</v>
      </c>
      <c r="B36" s="42">
        <f>_xlfn.FORECAST.LINEAR($A36,B$16:B35,$A$16:$A35)</f>
        <v>1711607573.6263733</v>
      </c>
      <c r="C36" s="42">
        <f>_xlfn.FORECAST.LINEAR($A36,C$16:C35,$A$16:$A35)</f>
        <v>78649135.857142925</v>
      </c>
      <c r="D36" s="42">
        <f>_xlfn.FORECAST.LINEAR($A36,D$16:D35,$A$16:$A35)</f>
        <v>46404070.274725318</v>
      </c>
      <c r="E36" s="42">
        <f>_xlfn.FORECAST.LINEAR($A36,E$16:E35,$A$16:$A35)</f>
        <v>84233551.340659142</v>
      </c>
      <c r="F36" s="42">
        <f>_xlfn.FORECAST.LINEAR($A36,F$16:F35,$A$16:$A35)</f>
        <v>1502320815.6043959</v>
      </c>
      <c r="G36" s="39"/>
      <c r="H36" s="39"/>
      <c r="I36" s="39"/>
      <c r="J36" s="39"/>
      <c r="K36" s="39"/>
    </row>
    <row r="37" spans="1:11" s="16" customFormat="1" ht="18" x14ac:dyDescent="0.45">
      <c r="A37" s="60">
        <v>2030</v>
      </c>
      <c r="B37" s="42">
        <f>_xlfn.FORECAST.LINEAR($A37,B$16:B36,$A$16:$A36)</f>
        <v>1719219051.7164822</v>
      </c>
      <c r="C37" s="42">
        <f>_xlfn.FORECAST.LINEAR($A37,C$16:C36,$A$16:$A36)</f>
        <v>79573068.428571463</v>
      </c>
      <c r="D37" s="42">
        <f>_xlfn.FORECAST.LINEAR($A37,D$16:D36,$A$16:$A36)</f>
        <v>46710785.982417583</v>
      </c>
      <c r="E37" s="42">
        <f>_xlfn.FORECAST.LINEAR($A37,E$16:E36,$A$16:$A36)</f>
        <v>85911994.202197552</v>
      </c>
      <c r="F37" s="42">
        <f>_xlfn.FORECAST.LINEAR($A37,F$16:F36,$A$16:$A36)</f>
        <v>1507023202.5098906</v>
      </c>
      <c r="G37" s="39"/>
      <c r="H37" s="39"/>
      <c r="I37" s="39"/>
      <c r="J37" s="39"/>
      <c r="K37" s="39"/>
    </row>
    <row r="38" spans="1:11" s="16" customFormat="1" ht="18" x14ac:dyDescent="0.45">
      <c r="A38" s="60">
        <v>2031</v>
      </c>
      <c r="B38" s="42">
        <f>_xlfn.FORECAST.LINEAR($A38,B$16:B37,$A$16:$A37)</f>
        <v>1726830529.806591</v>
      </c>
      <c r="C38" s="42">
        <f>_xlfn.FORECAST.LINEAR($A38,C$16:C37,$A$16:$A37)</f>
        <v>80497001</v>
      </c>
      <c r="D38" s="42">
        <f>_xlfn.FORECAST.LINEAR($A38,D$16:D37,$A$16:$A37)</f>
        <v>47017501.690109968</v>
      </c>
      <c r="E38" s="42">
        <f>_xlfn.FORECAST.LINEAR($A38,E$16:E37,$A$16:$A37)</f>
        <v>87590437.063735962</v>
      </c>
      <c r="F38" s="42">
        <f>_xlfn.FORECAST.LINEAR($A38,F$16:F37,$A$16:$A37)</f>
        <v>1511725589.4153852</v>
      </c>
      <c r="G38" s="39"/>
      <c r="H38" s="39"/>
      <c r="I38" s="39"/>
      <c r="J38" s="39"/>
      <c r="K38" s="39"/>
    </row>
    <row r="39" spans="1:11" s="16" customFormat="1" ht="18" x14ac:dyDescent="0.45">
      <c r="A39" s="60">
        <v>2032</v>
      </c>
      <c r="B39" s="42">
        <f>_xlfn.FORECAST.LINEAR($A39,B$16:B38,$A$16:$A38)</f>
        <v>1734442007.8967018</v>
      </c>
      <c r="C39" s="42">
        <f>_xlfn.FORECAST.LINEAR($A39,C$16:C38,$A$16:$A38)</f>
        <v>81420933.571428537</v>
      </c>
      <c r="D39" s="42">
        <f>_xlfn.FORECAST.LINEAR($A39,D$16:D38,$A$16:$A38)</f>
        <v>47324217.397802234</v>
      </c>
      <c r="E39" s="42">
        <f>_xlfn.FORECAST.LINEAR($A39,E$16:E38,$A$16:$A38)</f>
        <v>89268879.925274849</v>
      </c>
      <c r="F39" s="42">
        <f>_xlfn.FORECAST.LINEAR($A39,F$16:F38,$A$16:$A38)</f>
        <v>1516427976.320878</v>
      </c>
      <c r="G39" s="39"/>
      <c r="H39" s="39"/>
      <c r="I39" s="39"/>
      <c r="J39" s="39"/>
      <c r="K39" s="39"/>
    </row>
    <row r="40" spans="1:11" s="16" customFormat="1" ht="18" x14ac:dyDescent="0.45">
      <c r="A40" s="60">
        <v>2033</v>
      </c>
      <c r="B40" s="42">
        <f>_xlfn.FORECAST.LINEAR($A40,B$16:B39,$A$16:$A39)</f>
        <v>1742053485.9868126</v>
      </c>
      <c r="C40" s="42">
        <f>_xlfn.FORECAST.LINEAR($A40,C$16:C39,$A$16:$A39)</f>
        <v>82344866.142857313</v>
      </c>
      <c r="D40" s="42">
        <f>_xlfn.FORECAST.LINEAR($A40,D$16:D39,$A$16:$A39)</f>
        <v>47630933.105494499</v>
      </c>
      <c r="E40" s="42">
        <f>_xlfn.FORECAST.LINEAR($A40,E$16:E39,$A$16:$A39)</f>
        <v>90947322.786812782</v>
      </c>
      <c r="F40" s="42">
        <f>_xlfn.FORECAST.LINEAR($A40,F$16:F39,$A$16:$A39)</f>
        <v>1521130363.2263718</v>
      </c>
      <c r="G40" s="39"/>
      <c r="H40" s="39"/>
      <c r="I40" s="39"/>
      <c r="J40" s="39"/>
      <c r="K40" s="39"/>
    </row>
    <row r="41" spans="1:11" s="16" customFormat="1" ht="18" x14ac:dyDescent="0.45">
      <c r="A41" s="60">
        <v>2034</v>
      </c>
      <c r="B41" s="42">
        <f>_xlfn.FORECAST.LINEAR($A41,B$16:B40,$A$16:$A40)</f>
        <v>1749664964.0769215</v>
      </c>
      <c r="C41" s="42">
        <f>_xlfn.FORECAST.LINEAR($A41,C$16:C40,$A$16:$A40)</f>
        <v>83268798.714285851</v>
      </c>
      <c r="D41" s="42">
        <f>_xlfn.FORECAST.LINEAR($A41,D$16:D40,$A$16:$A40)</f>
        <v>47937648.813186884</v>
      </c>
      <c r="E41" s="42">
        <f>_xlfn.FORECAST.LINEAR($A41,E$16:E40,$A$16:$A40)</f>
        <v>92625765.648351669</v>
      </c>
      <c r="F41" s="42">
        <f>_xlfn.FORECAST.LINEAR($A41,F$16:F40,$A$16:$A40)</f>
        <v>1525832750.1318684</v>
      </c>
      <c r="G41" s="39"/>
      <c r="H41" s="39"/>
      <c r="I41" s="39"/>
      <c r="J41" s="39"/>
      <c r="K41" s="39"/>
    </row>
    <row r="42" spans="1:11" s="16" customFormat="1" ht="18" x14ac:dyDescent="0.45">
      <c r="A42" s="60">
        <v>2035</v>
      </c>
      <c r="B42" s="42">
        <f>_xlfn.FORECAST.LINEAR($A42,B$16:B41,$A$16:$A41)</f>
        <v>1757276442.1670322</v>
      </c>
      <c r="C42" s="42">
        <f>_xlfn.FORECAST.LINEAR($A42,C$16:C41,$A$16:$A41)</f>
        <v>84192731.285714388</v>
      </c>
      <c r="D42" s="42">
        <f>_xlfn.FORECAST.LINEAR($A42,D$16:D41,$A$16:$A41)</f>
        <v>48244364.520879149</v>
      </c>
      <c r="E42" s="42">
        <f>_xlfn.FORECAST.LINEAR($A42,E$16:E41,$A$16:$A41)</f>
        <v>94304208.509890079</v>
      </c>
      <c r="F42" s="42">
        <f>_xlfn.FORECAST.LINEAR($A42,F$16:F41,$A$16:$A41)</f>
        <v>1530535137.0373611</v>
      </c>
      <c r="G42" s="39"/>
      <c r="H42" s="39"/>
      <c r="I42" s="39"/>
      <c r="J42" s="39"/>
      <c r="K42" s="39"/>
    </row>
    <row r="43" spans="1:11" s="16" customFormat="1" ht="18" x14ac:dyDescent="0.45">
      <c r="A43" s="60">
        <v>2036</v>
      </c>
      <c r="B43" s="42">
        <f>_xlfn.FORECAST.LINEAR($A43,B$16:B42,$A$16:$A42)</f>
        <v>1764887920.2571411</v>
      </c>
      <c r="C43" s="42">
        <f>_xlfn.FORECAST.LINEAR($A43,C$16:C42,$A$16:$A42)</f>
        <v>85116663.857142925</v>
      </c>
      <c r="D43" s="42">
        <f>_xlfn.FORECAST.LINEAR($A43,D$16:D42,$A$16:$A42)</f>
        <v>48551080.228571534</v>
      </c>
      <c r="E43" s="42">
        <f>_xlfn.FORECAST.LINEAR($A43,E$16:E42,$A$16:$A42)</f>
        <v>95982651.37142849</v>
      </c>
      <c r="F43" s="42">
        <f>_xlfn.FORECAST.LINEAR($A43,F$16:F42,$A$16:$A42)</f>
        <v>1535237523.9428558</v>
      </c>
      <c r="G43" s="39"/>
      <c r="H43" s="39"/>
      <c r="I43" s="39"/>
      <c r="J43" s="39"/>
      <c r="K43" s="39"/>
    </row>
    <row r="44" spans="1:11" s="16" customFormat="1" ht="18" x14ac:dyDescent="0.45">
      <c r="A44" s="60">
        <v>2037</v>
      </c>
      <c r="B44" s="42">
        <f>_xlfn.FORECAST.LINEAR($A44,B$16:B43,$A$16:$A43)</f>
        <v>1772499398.3472519</v>
      </c>
      <c r="C44" s="42">
        <f>_xlfn.FORECAST.LINEAR($A44,C$16:C43,$A$16:$A43)</f>
        <v>86040596.428571463</v>
      </c>
      <c r="D44" s="42">
        <f>_xlfn.FORECAST.LINEAR($A44,D$16:D43,$A$16:$A43)</f>
        <v>48857795.9362638</v>
      </c>
      <c r="E44" s="42">
        <f>_xlfn.FORECAST.LINEAR($A44,E$16:E43,$A$16:$A43)</f>
        <v>97661094.2329669</v>
      </c>
      <c r="F44" s="42">
        <f>_xlfn.FORECAST.LINEAR($A44,F$16:F43,$A$16:$A43)</f>
        <v>1539939910.8483505</v>
      </c>
      <c r="G44" s="39"/>
      <c r="H44" s="39"/>
      <c r="I44" s="39"/>
      <c r="J44" s="39"/>
      <c r="K44" s="39"/>
    </row>
    <row r="45" spans="1:11" s="16" customFormat="1" ht="18" x14ac:dyDescent="0.45">
      <c r="A45" s="60">
        <v>2038</v>
      </c>
      <c r="B45" s="42">
        <f>_xlfn.FORECAST.LINEAR($A45,B$16:B44,$A$16:$A44)</f>
        <v>1780110876.4373608</v>
      </c>
      <c r="C45" s="42">
        <f>_xlfn.FORECAST.LINEAR($A45,C$16:C44,$A$16:$A44)</f>
        <v>86964529</v>
      </c>
      <c r="D45" s="42">
        <f>_xlfn.FORECAST.LINEAR($A45,D$16:D44,$A$16:$A44)</f>
        <v>49164511.643956065</v>
      </c>
      <c r="E45" s="42">
        <f>_xlfn.FORECAST.LINEAR($A45,E$16:E44,$A$16:$A44)</f>
        <v>99339537.09450531</v>
      </c>
      <c r="F45" s="42">
        <f>_xlfn.FORECAST.LINEAR($A45,F$16:F44,$A$16:$A44)</f>
        <v>1544642297.7538452</v>
      </c>
      <c r="G45" s="39"/>
      <c r="H45" s="39"/>
      <c r="I45" s="39"/>
      <c r="J45" s="39"/>
      <c r="K45" s="39"/>
    </row>
    <row r="46" spans="1:11" s="16" customFormat="1" ht="18" x14ac:dyDescent="0.45">
      <c r="A46" s="60">
        <v>2039</v>
      </c>
      <c r="B46" s="42">
        <f>_xlfn.FORECAST.LINEAR($A46,B$16:B45,$A$16:$A45)</f>
        <v>1787722354.5274715</v>
      </c>
      <c r="C46" s="42">
        <f>_xlfn.FORECAST.LINEAR($A46,C$16:C45,$A$16:$A45)</f>
        <v>87888461.571428776</v>
      </c>
      <c r="D46" s="42">
        <f>_xlfn.FORECAST.LINEAR($A46,D$16:D45,$A$16:$A45)</f>
        <v>49471227.35164845</v>
      </c>
      <c r="E46" s="42">
        <f>_xlfn.FORECAST.LINEAR($A46,E$16:E45,$A$16:$A45)</f>
        <v>101017979.95604372</v>
      </c>
      <c r="F46" s="42">
        <f>_xlfn.FORECAST.LINEAR($A46,F$16:F45,$A$16:$A45)</f>
        <v>1549344684.6593399</v>
      </c>
      <c r="G46" s="39"/>
      <c r="H46" s="39"/>
      <c r="I46" s="39"/>
      <c r="J46" s="39"/>
      <c r="K46" s="39"/>
    </row>
    <row r="47" spans="1:11" s="16" customFormat="1" ht="18" x14ac:dyDescent="0.45">
      <c r="A47" s="60">
        <v>2040</v>
      </c>
      <c r="B47" s="42">
        <f>_xlfn.FORECAST.LINEAR($A47,B$16:B46,$A$16:$A46)</f>
        <v>1795333832.6175804</v>
      </c>
      <c r="C47" s="42">
        <f>_xlfn.FORECAST.LINEAR($A47,C$16:C46,$A$16:$A46)</f>
        <v>88812394.142857313</v>
      </c>
      <c r="D47" s="42">
        <f>_xlfn.FORECAST.LINEAR($A47,D$16:D46,$A$16:$A46)</f>
        <v>49777943.059340715</v>
      </c>
      <c r="E47" s="42">
        <f>_xlfn.FORECAST.LINEAR($A47,E$16:E46,$A$16:$A46)</f>
        <v>102696422.81758213</v>
      </c>
      <c r="F47" s="42">
        <f>_xlfn.FORECAST.LINEAR($A47,F$16:F46,$A$16:$A46)</f>
        <v>1554047071.5648346</v>
      </c>
      <c r="G47" s="39"/>
      <c r="H47" s="39"/>
      <c r="I47" s="39"/>
      <c r="J47" s="39"/>
      <c r="K47" s="39"/>
    </row>
    <row r="48" spans="1:11" s="16" customFormat="1" ht="18" x14ac:dyDescent="0.45">
      <c r="A48" s="60">
        <v>2041</v>
      </c>
      <c r="B48" s="42">
        <f>_xlfn.FORECAST.LINEAR($A48,B$16:B47,$A$16:$A47)</f>
        <v>1802945310.7076893</v>
      </c>
      <c r="C48" s="42">
        <f>_xlfn.FORECAST.LINEAR($A48,C$16:C47,$A$16:$A47)</f>
        <v>89736326.714285851</v>
      </c>
      <c r="D48" s="42">
        <f>_xlfn.FORECAST.LINEAR($A48,D$16:D47,$A$16:$A47)</f>
        <v>50084658.767032981</v>
      </c>
      <c r="E48" s="42">
        <f>_xlfn.FORECAST.LINEAR($A48,E$16:E47,$A$16:$A47)</f>
        <v>104374865.67912054</v>
      </c>
      <c r="F48" s="42">
        <f>_xlfn.FORECAST.LINEAR($A48,F$16:F47,$A$16:$A47)</f>
        <v>1558749458.4703283</v>
      </c>
      <c r="G48" s="39"/>
      <c r="H48" s="39"/>
      <c r="I48" s="39"/>
      <c r="J48" s="39"/>
      <c r="K48" s="39"/>
    </row>
    <row r="49" spans="1:11" s="16" customFormat="1" ht="18" x14ac:dyDescent="0.45">
      <c r="A49" s="60">
        <v>2042</v>
      </c>
      <c r="B49" s="42">
        <f>_xlfn.FORECAST.LINEAR($A49,B$16:B48,$A$16:$A48)</f>
        <v>1810556788.7978001</v>
      </c>
      <c r="C49" s="42">
        <f>_xlfn.FORECAST.LINEAR($A49,C$16:C48,$A$16:$A48)</f>
        <v>90660259.285714388</v>
      </c>
      <c r="D49" s="42">
        <f>_xlfn.FORECAST.LINEAR($A49,D$16:D48,$A$16:$A48)</f>
        <v>50391374.474725366</v>
      </c>
      <c r="E49" s="42">
        <f>_xlfn.FORECAST.LINEAR($A49,E$16:E48,$A$16:$A48)</f>
        <v>106053308.54065895</v>
      </c>
      <c r="F49" s="42">
        <f>_xlfn.FORECAST.LINEAR($A49,F$16:F48,$A$16:$A48)</f>
        <v>1563451845.375823</v>
      </c>
      <c r="G49" s="39"/>
      <c r="H49" s="39"/>
      <c r="I49" s="39"/>
      <c r="J49" s="39"/>
      <c r="K49" s="39"/>
    </row>
    <row r="50" spans="1:11" s="16" customFormat="1" ht="18" x14ac:dyDescent="0.45">
      <c r="A50" s="60">
        <v>2043</v>
      </c>
      <c r="B50" s="42">
        <f>_xlfn.FORECAST.LINEAR($A50,B$16:B49,$A$16:$A49)</f>
        <v>1818168266.8879108</v>
      </c>
      <c r="C50" s="42">
        <f>_xlfn.FORECAST.LINEAR($A50,C$16:C49,$A$16:$A49)</f>
        <v>91584191.857142925</v>
      </c>
      <c r="D50" s="42">
        <f>_xlfn.FORECAST.LINEAR($A50,D$16:D49,$A$16:$A49)</f>
        <v>50698090.182417631</v>
      </c>
      <c r="E50" s="42">
        <f>_xlfn.FORECAST.LINEAR($A50,E$16:E49,$A$16:$A49)</f>
        <v>107731751.40219784</v>
      </c>
      <c r="F50" s="42">
        <f>_xlfn.FORECAST.LINEAR($A50,F$16:F49,$A$16:$A49)</f>
        <v>1568154232.2813177</v>
      </c>
      <c r="G50" s="39"/>
      <c r="H50" s="39"/>
      <c r="I50" s="39"/>
      <c r="J50" s="39"/>
      <c r="K50" s="39"/>
    </row>
    <row r="51" spans="1:11" s="16" customFormat="1" ht="18" x14ac:dyDescent="0.45">
      <c r="A51" s="60">
        <v>2044</v>
      </c>
      <c r="B51" s="42">
        <f>_xlfn.FORECAST.LINEAR($A51,B$16:B50,$A$16:$A50)</f>
        <v>1825779744.9780197</v>
      </c>
      <c r="C51" s="42">
        <f>_xlfn.FORECAST.LINEAR($A51,C$16:C50,$A$16:$A50)</f>
        <v>92508124.428571463</v>
      </c>
      <c r="D51" s="42">
        <f>_xlfn.FORECAST.LINEAR($A51,D$16:D50,$A$16:$A50)</f>
        <v>51004805.890110016</v>
      </c>
      <c r="E51" s="42">
        <f>_xlfn.FORECAST.LINEAR($A51,E$16:E50,$A$16:$A50)</f>
        <v>109410194.26373577</v>
      </c>
      <c r="F51" s="42">
        <f>_xlfn.FORECAST.LINEAR($A51,F$16:F50,$A$16:$A50)</f>
        <v>1572856619.1868105</v>
      </c>
      <c r="G51" s="39"/>
      <c r="H51" s="39"/>
      <c r="I51" s="39"/>
      <c r="J51" s="39"/>
      <c r="K51" s="39"/>
    </row>
    <row r="52" spans="1:11" s="16" customFormat="1" ht="18" x14ac:dyDescent="0.45">
      <c r="A52" s="60">
        <v>2045</v>
      </c>
      <c r="B52" s="42">
        <f>_xlfn.FORECAST.LINEAR($A52,B$16:B51,$A$16:$A51)</f>
        <v>1833391223.0681305</v>
      </c>
      <c r="C52" s="42">
        <f>_xlfn.FORECAST.LINEAR($A52,C$16:C51,$A$16:$A51)</f>
        <v>93432057.000000238</v>
      </c>
      <c r="D52" s="42">
        <f>_xlfn.FORECAST.LINEAR($A52,D$16:D51,$A$16:$A51)</f>
        <v>51311521.597802281</v>
      </c>
      <c r="E52" s="42">
        <f>_xlfn.FORECAST.LINEAR($A52,E$16:E51,$A$16:$A51)</f>
        <v>111088637.12527466</v>
      </c>
      <c r="F52" s="42">
        <f>_xlfn.FORECAST.LINEAR($A52,F$16:F51,$A$16:$A51)</f>
        <v>1577559006.0923052</v>
      </c>
      <c r="G52" s="39"/>
      <c r="H52" s="39"/>
      <c r="I52" s="39"/>
      <c r="J52" s="39"/>
      <c r="K52" s="39"/>
    </row>
    <row r="53" spans="1:11" s="16" customFormat="1" ht="18" x14ac:dyDescent="0.45">
      <c r="A53" s="60">
        <v>2046</v>
      </c>
      <c r="B53" s="42">
        <f>_xlfn.FORECAST.LINEAR($A53,B$16:B52,$A$16:$A52)</f>
        <v>1841002701.1582394</v>
      </c>
      <c r="C53" s="42">
        <f>_xlfn.FORECAST.LINEAR($A53,C$16:C52,$A$16:$A52)</f>
        <v>94355989.571428776</v>
      </c>
      <c r="D53" s="42">
        <f>_xlfn.FORECAST.LINEAR($A53,D$16:D52,$A$16:$A52)</f>
        <v>51618237.305494547</v>
      </c>
      <c r="E53" s="42">
        <f>_xlfn.FORECAST.LINEAR($A53,E$16:E52,$A$16:$A52)</f>
        <v>112767079.98681307</v>
      </c>
      <c r="F53" s="42">
        <f>_xlfn.FORECAST.LINEAR($A53,F$16:F52,$A$16:$A52)</f>
        <v>1582261392.9977999</v>
      </c>
      <c r="G53" s="39"/>
      <c r="H53" s="39"/>
      <c r="I53" s="39"/>
      <c r="J53" s="39"/>
      <c r="K53" s="39"/>
    </row>
    <row r="54" spans="1:11" s="16" customFormat="1" ht="18" x14ac:dyDescent="0.45">
      <c r="A54" s="60">
        <v>2047</v>
      </c>
      <c r="B54" s="42">
        <f>_xlfn.FORECAST.LINEAR($A54,B$16:B53,$A$16:$A53)</f>
        <v>1848614179.2483501</v>
      </c>
      <c r="C54" s="42">
        <f>_xlfn.FORECAST.LINEAR($A54,C$16:C53,$A$16:$A53)</f>
        <v>95279922.142857313</v>
      </c>
      <c r="D54" s="42">
        <f>_xlfn.FORECAST.LINEAR($A54,D$16:D53,$A$16:$A53)</f>
        <v>51924953.013186812</v>
      </c>
      <c r="E54" s="42">
        <f>_xlfn.FORECAST.LINEAR($A54,E$16:E53,$A$16:$A53)</f>
        <v>114445522.84835148</v>
      </c>
      <c r="F54" s="42">
        <f>_xlfn.FORECAST.LINEAR($A54,F$16:F53,$A$16:$A53)</f>
        <v>1586963779.9032946</v>
      </c>
      <c r="G54" s="39"/>
      <c r="H54" s="39"/>
      <c r="I54" s="39"/>
      <c r="J54" s="39"/>
      <c r="K54" s="39"/>
    </row>
    <row r="55" spans="1:11" s="16" customFormat="1" ht="18" x14ac:dyDescent="0.45">
      <c r="A55" s="60">
        <v>2048</v>
      </c>
      <c r="B55" s="42">
        <f>_xlfn.FORECAST.LINEAR($A55,B$16:B54,$A$16:$A54)</f>
        <v>1856225657.338459</v>
      </c>
      <c r="C55" s="42">
        <f>_xlfn.FORECAST.LINEAR($A55,C$16:C54,$A$16:$A54)</f>
        <v>96203854.714285851</v>
      </c>
      <c r="D55" s="42">
        <f>_xlfn.FORECAST.LINEAR($A55,D$16:D54,$A$16:$A54)</f>
        <v>52231668.720879197</v>
      </c>
      <c r="E55" s="42">
        <f>_xlfn.FORECAST.LINEAR($A55,E$16:E54,$A$16:$A54)</f>
        <v>116123965.70988989</v>
      </c>
      <c r="F55" s="42">
        <f>_xlfn.FORECAST.LINEAR($A55,F$16:F54,$A$16:$A54)</f>
        <v>1591666166.8087912</v>
      </c>
      <c r="G55" s="39"/>
      <c r="H55" s="39"/>
      <c r="I55" s="39"/>
      <c r="J55" s="39"/>
      <c r="K55" s="39"/>
    </row>
    <row r="56" spans="1:11" s="16" customFormat="1" ht="18" x14ac:dyDescent="0.45">
      <c r="A56" s="60">
        <v>2049</v>
      </c>
      <c r="B56" s="42">
        <f>_xlfn.FORECAST.LINEAR($A56,B$16:B55,$A$16:$A55)</f>
        <v>1863837135.4285679</v>
      </c>
      <c r="C56" s="42">
        <f>_xlfn.FORECAST.LINEAR($A56,C$16:C55,$A$16:$A55)</f>
        <v>97127787.285714388</v>
      </c>
      <c r="D56" s="42">
        <f>_xlfn.FORECAST.LINEAR($A56,D$16:D55,$A$16:$A55)</f>
        <v>52538384.428571463</v>
      </c>
      <c r="E56" s="42">
        <f>_xlfn.FORECAST.LINEAR($A56,E$16:E55,$A$16:$A55)</f>
        <v>117802408.5714283</v>
      </c>
      <c r="F56" s="42">
        <f>_xlfn.FORECAST.LINEAR($A56,F$16:F55,$A$16:$A55)</f>
        <v>1596368553.7142859</v>
      </c>
      <c r="G56" s="39"/>
      <c r="H56" s="39"/>
      <c r="I56" s="39"/>
      <c r="J56" s="39"/>
      <c r="K56" s="39"/>
    </row>
    <row r="57" spans="1:11" s="16" customFormat="1" ht="18" x14ac:dyDescent="0.45">
      <c r="A57" s="60">
        <v>2050</v>
      </c>
      <c r="B57" s="42">
        <f>_xlfn.FORECAST.LINEAR($A57,B$16:B56,$A$16:$A56)</f>
        <v>1871448613.5186787</v>
      </c>
      <c r="C57" s="42">
        <f>_xlfn.FORECAST.LINEAR($A57,C$16:C56,$A$16:$A56)</f>
        <v>98051719.857142687</v>
      </c>
      <c r="D57" s="42">
        <f>_xlfn.FORECAST.LINEAR($A57,D$16:D56,$A$16:$A56)</f>
        <v>52845100.136263728</v>
      </c>
      <c r="E57" s="42">
        <f>_xlfn.FORECAST.LINEAR($A57,E$16:E56,$A$16:$A56)</f>
        <v>119480851.43296671</v>
      </c>
      <c r="F57" s="42">
        <f>_xlfn.FORECAST.LINEAR($A57,F$16:F56,$A$16:$A56)</f>
        <v>1601070940.6197796</v>
      </c>
      <c r="G57" s="39"/>
      <c r="H57" s="39"/>
      <c r="I57" s="39"/>
      <c r="J57" s="39"/>
      <c r="K57" s="39"/>
    </row>
    <row r="58" spans="1:11" s="16" customFormat="1" ht="18" x14ac:dyDescent="0.45">
      <c r="A58" s="60">
        <v>2051</v>
      </c>
      <c r="B58" s="42">
        <f>_xlfn.FORECAST.LINEAR($A58,B$16:B57,$A$16:$A57)</f>
        <v>1879060091.6087875</v>
      </c>
      <c r="C58" s="42">
        <f>_xlfn.FORECAST.LINEAR($A58,C$16:C57,$A$16:$A57)</f>
        <v>98975652.428571463</v>
      </c>
      <c r="D58" s="42">
        <f>_xlfn.FORECAST.LINEAR($A58,D$16:D57,$A$16:$A57)</f>
        <v>53151815.843956113</v>
      </c>
      <c r="E58" s="42">
        <f>_xlfn.FORECAST.LINEAR($A58,E$16:E57,$A$16:$A57)</f>
        <v>121159294.29450512</v>
      </c>
      <c r="F58" s="42">
        <f>_xlfn.FORECAST.LINEAR($A58,F$16:F57,$A$16:$A57)</f>
        <v>1605773327.5252743</v>
      </c>
      <c r="G58" s="39"/>
      <c r="H58" s="39"/>
      <c r="I58" s="39"/>
      <c r="J58" s="39"/>
      <c r="K58" s="39"/>
    </row>
    <row r="59" spans="1:11" s="16" customFormat="1" ht="18" x14ac:dyDescent="0.45">
      <c r="A59" s="60">
        <v>2052</v>
      </c>
      <c r="B59" s="42">
        <f>_xlfn.FORECAST.LINEAR($A59,B$16:B58,$A$16:$A58)</f>
        <v>1886671569.6988983</v>
      </c>
      <c r="C59" s="42">
        <f>_xlfn.FORECAST.LINEAR($A59,C$16:C58,$A$16:$A58)</f>
        <v>99899585.000000238</v>
      </c>
      <c r="D59" s="42">
        <f>_xlfn.FORECAST.LINEAR($A59,D$16:D58,$A$16:$A58)</f>
        <v>53458531.551648378</v>
      </c>
      <c r="E59" s="42">
        <f>_xlfn.FORECAST.LINEAR($A59,E$16:E58,$A$16:$A58)</f>
        <v>122837737.15604353</v>
      </c>
      <c r="F59" s="42">
        <f>_xlfn.FORECAST.LINEAR($A59,F$16:F58,$A$16:$A58)</f>
        <v>1610475714.430769</v>
      </c>
      <c r="G59" s="39"/>
      <c r="H59" s="39"/>
      <c r="I59" s="39"/>
      <c r="J59" s="39"/>
      <c r="K59" s="39"/>
    </row>
    <row r="60" spans="1:11" s="16" customFormat="1" ht="18" x14ac:dyDescent="0.45">
      <c r="A60" s="60">
        <v>2053</v>
      </c>
      <c r="B60" s="42">
        <f>_xlfn.FORECAST.LINEAR($A60,B$16:B59,$A$16:$A59)</f>
        <v>1894283047.7890072</v>
      </c>
      <c r="C60" s="42">
        <f>_xlfn.FORECAST.LINEAR($A60,C$16:C59,$A$16:$A59)</f>
        <v>100823517.57142878</v>
      </c>
      <c r="D60" s="42">
        <f>_xlfn.FORECAST.LINEAR($A60,D$16:D59,$A$16:$A59)</f>
        <v>53765247.259340644</v>
      </c>
      <c r="E60" s="42">
        <f>_xlfn.FORECAST.LINEAR($A60,E$16:E59,$A$16:$A59)</f>
        <v>124516180.01758194</v>
      </c>
      <c r="F60" s="42">
        <f>_xlfn.FORECAST.LINEAR($A60,F$16:F59,$A$16:$A59)</f>
        <v>1615178101.3362617</v>
      </c>
      <c r="G60" s="39"/>
      <c r="H60" s="39"/>
      <c r="I60" s="39"/>
      <c r="J60" s="39"/>
      <c r="K60" s="39"/>
    </row>
    <row r="61" spans="1:11" s="16" customFormat="1" ht="18" x14ac:dyDescent="0.45">
      <c r="A61" s="60">
        <v>2054</v>
      </c>
      <c r="B61" s="42">
        <f>_xlfn.FORECAST.LINEAR($A61,B$16:B60,$A$16:$A60)</f>
        <v>1901894525.879118</v>
      </c>
      <c r="C61" s="42">
        <f>_xlfn.FORECAST.LINEAR($A61,C$16:C60,$A$16:$A60)</f>
        <v>101747450.14285731</v>
      </c>
      <c r="D61" s="42">
        <f>_xlfn.FORECAST.LINEAR($A61,D$16:D60,$A$16:$A60)</f>
        <v>54071962.967033029</v>
      </c>
      <c r="E61" s="42">
        <f>_xlfn.FORECAST.LINEAR($A61,E$16:E60,$A$16:$A60)</f>
        <v>126194622.87912083</v>
      </c>
      <c r="F61" s="42">
        <f>_xlfn.FORECAST.LINEAR($A61,F$16:F60,$A$16:$A60)</f>
        <v>1619880488.2417564</v>
      </c>
      <c r="G61" s="39"/>
      <c r="H61" s="39"/>
      <c r="I61" s="39"/>
      <c r="J61" s="39"/>
      <c r="K61" s="39"/>
    </row>
    <row r="62" spans="1:11" s="16" customFormat="1" x14ac:dyDescent="0.45"/>
    <row r="63" spans="1:11" s="16" customFormat="1" x14ac:dyDescent="0.45"/>
    <row r="64" spans="1:11" s="16" customFormat="1" x14ac:dyDescent="0.45"/>
    <row r="65" spans="1:11" s="16" customFormat="1" ht="23.25" x14ac:dyDescent="0.45">
      <c r="A65" s="17" t="s">
        <v>374</v>
      </c>
    </row>
    <row r="66" spans="1:11" s="16" customFormat="1" ht="23.65" thickBot="1" x14ac:dyDescent="0.5">
      <c r="A66" s="18" t="s">
        <v>375</v>
      </c>
      <c r="G66" s="17" t="s">
        <v>376</v>
      </c>
    </row>
    <row r="67" spans="1:11" s="16" customFormat="1" ht="42.75" customHeight="1" thickTop="1" thickBot="1" x14ac:dyDescent="0.5">
      <c r="A67" s="28"/>
      <c r="B67" s="430" t="s">
        <v>377</v>
      </c>
      <c r="C67" s="431"/>
      <c r="D67" s="431"/>
      <c r="E67" s="431"/>
      <c r="F67" s="438"/>
      <c r="G67" s="300" t="s">
        <v>377</v>
      </c>
      <c r="H67" s="301"/>
      <c r="I67" s="301"/>
      <c r="J67" s="301"/>
      <c r="K67" s="302"/>
    </row>
    <row r="68" spans="1:11" s="16" customFormat="1" ht="18.399999999999999" thickBot="1" x14ac:dyDescent="0.5">
      <c r="A68" s="157" t="s">
        <v>365</v>
      </c>
      <c r="B68" s="158" t="s">
        <v>355</v>
      </c>
      <c r="C68" s="158" t="s">
        <v>378</v>
      </c>
      <c r="D68" s="158" t="s">
        <v>379</v>
      </c>
      <c r="E68" s="158" t="s">
        <v>380</v>
      </c>
      <c r="F68" s="310" t="s">
        <v>359</v>
      </c>
      <c r="G68" s="173" t="s">
        <v>355</v>
      </c>
      <c r="H68" s="174" t="s">
        <v>378</v>
      </c>
      <c r="I68" s="174" t="s">
        <v>379</v>
      </c>
      <c r="J68" s="174" t="s">
        <v>380</v>
      </c>
      <c r="K68" s="175" t="s">
        <v>359</v>
      </c>
    </row>
    <row r="69" spans="1:11" s="16" customFormat="1" ht="18" x14ac:dyDescent="0.45">
      <c r="A69" s="194">
        <v>2000</v>
      </c>
      <c r="B69" s="195">
        <v>0.73499999999999999</v>
      </c>
      <c r="C69" s="151">
        <v>9.0410000000000004</v>
      </c>
      <c r="D69" s="151">
        <v>9.9890000000000008</v>
      </c>
      <c r="E69" s="151">
        <v>10.483000000000001</v>
      </c>
      <c r="F69" s="307">
        <v>0.878</v>
      </c>
      <c r="G69" s="290"/>
      <c r="H69" s="286"/>
      <c r="I69" s="286"/>
      <c r="J69" s="286"/>
      <c r="K69" s="291"/>
    </row>
    <row r="70" spans="1:11" s="16" customFormat="1" ht="18" x14ac:dyDescent="0.45">
      <c r="A70" s="194">
        <v>2001</v>
      </c>
      <c r="B70" s="196">
        <v>0.72099999999999997</v>
      </c>
      <c r="C70" s="127">
        <v>8.9019999999999992</v>
      </c>
      <c r="D70" s="127">
        <v>10.031000000000001</v>
      </c>
      <c r="E70" s="127">
        <v>10.423</v>
      </c>
      <c r="F70" s="308">
        <v>0.86599999999999999</v>
      </c>
      <c r="G70" s="290">
        <f>IF(ABS(B7 - B6) &gt;SQRT(G7^2 + G6^2), 1, 0)</f>
        <v>0</v>
      </c>
      <c r="H70" s="286">
        <f>IF(ABS(C7 - C6) &gt; SQRT(H7^2 + H6^2), 1, 0)</f>
        <v>0</v>
      </c>
      <c r="I70" s="286">
        <f>IF(ABS(D7 - D6) &gt; SQRT(I7^2 + I6^2), 1, 0)</f>
        <v>0</v>
      </c>
      <c r="J70" s="286">
        <f>IF(ABS(E7 - E6) &gt; SQRT(J7^2 + J6^2), 1, 0)</f>
        <v>0</v>
      </c>
      <c r="K70" s="291">
        <f>IF(ABS(F7 - F6) &gt; SQRT(K7^2 + K6^2), 1, 0)</f>
        <v>0</v>
      </c>
    </row>
    <row r="71" spans="1:11" s="16" customFormat="1" ht="18" x14ac:dyDescent="0.45">
      <c r="A71" s="194">
        <v>2002</v>
      </c>
      <c r="B71" s="196">
        <v>0.71399999999999997</v>
      </c>
      <c r="C71" s="127">
        <v>8.8190000000000008</v>
      </c>
      <c r="D71" s="127">
        <v>10.007999999999999</v>
      </c>
      <c r="E71" s="127">
        <v>10.414</v>
      </c>
      <c r="F71" s="308">
        <v>0.86099999999999999</v>
      </c>
      <c r="G71" s="290">
        <f t="shared" ref="G71:G92" si="6">IF(ABS(B8 - B7) &gt;SQRT(G8^2 + G7^2), 1, 0)</f>
        <v>0</v>
      </c>
      <c r="H71" s="286">
        <f t="shared" ref="H71:H92" si="7">IF(ABS(C8 - C7) &gt; SQRT(H8^2 + H7^2), 1, 0)</f>
        <v>0</v>
      </c>
      <c r="I71" s="286">
        <f t="shared" ref="I71:I92" si="8">IF(ABS(D8 - D7) &gt; SQRT(I8^2 + I7^2), 1, 0)</f>
        <v>0</v>
      </c>
      <c r="J71" s="286">
        <f t="shared" ref="J71:J92" si="9">IF(ABS(E8 - E7) &gt; SQRT(J8^2 + J7^2), 1, 0)</f>
        <v>0</v>
      </c>
      <c r="K71" s="291">
        <f t="shared" ref="K71:K92" si="10">IF(ABS(F8 - F7) &gt; SQRT(K8^2 + K7^2), 1, 0)</f>
        <v>0</v>
      </c>
    </row>
    <row r="72" spans="1:11" s="16" customFormat="1" ht="18" x14ac:dyDescent="0.45">
      <c r="A72" s="194">
        <v>2003</v>
      </c>
      <c r="B72" s="196">
        <v>0.70299999999999996</v>
      </c>
      <c r="C72" s="127">
        <v>8.8409999999999993</v>
      </c>
      <c r="D72" s="127">
        <v>9.9390000000000001</v>
      </c>
      <c r="E72" s="127">
        <v>10.515000000000001</v>
      </c>
      <c r="F72" s="308">
        <v>0.85</v>
      </c>
      <c r="G72" s="290">
        <f t="shared" si="6"/>
        <v>0</v>
      </c>
      <c r="H72" s="286">
        <f t="shared" si="7"/>
        <v>0</v>
      </c>
      <c r="I72" s="286">
        <f t="shared" si="8"/>
        <v>0</v>
      </c>
      <c r="J72" s="286">
        <f t="shared" si="9"/>
        <v>0</v>
      </c>
      <c r="K72" s="291">
        <f t="shared" si="10"/>
        <v>0</v>
      </c>
    </row>
    <row r="73" spans="1:11" s="16" customFormat="1" ht="18" x14ac:dyDescent="0.45">
      <c r="A73" s="194">
        <v>2004</v>
      </c>
      <c r="B73" s="196">
        <v>0.69899999999999995</v>
      </c>
      <c r="C73" s="127">
        <v>8.8960000000000008</v>
      </c>
      <c r="D73" s="127">
        <v>10.125</v>
      </c>
      <c r="E73" s="127">
        <v>9.8789999999999996</v>
      </c>
      <c r="F73" s="308">
        <v>0.85</v>
      </c>
      <c r="G73" s="290">
        <f t="shared" si="6"/>
        <v>0</v>
      </c>
      <c r="H73" s="286">
        <f t="shared" si="7"/>
        <v>0</v>
      </c>
      <c r="I73" s="286">
        <f t="shared" si="8"/>
        <v>0</v>
      </c>
      <c r="J73" s="286">
        <f t="shared" si="9"/>
        <v>0</v>
      </c>
      <c r="K73" s="291">
        <f t="shared" si="10"/>
        <v>0</v>
      </c>
    </row>
    <row r="74" spans="1:11" s="16" customFormat="1" ht="18" x14ac:dyDescent="0.45">
      <c r="A74" s="194">
        <v>2005</v>
      </c>
      <c r="B74" s="196">
        <v>0.69799999999999995</v>
      </c>
      <c r="C74" s="127">
        <v>8.7409999999999997</v>
      </c>
      <c r="D74" s="127">
        <v>10.074</v>
      </c>
      <c r="E74" s="127">
        <v>9.7289999999999992</v>
      </c>
      <c r="F74" s="308">
        <v>0.85199999999999998</v>
      </c>
      <c r="G74" s="290">
        <f t="shared" si="6"/>
        <v>0</v>
      </c>
      <c r="H74" s="286">
        <f t="shared" si="7"/>
        <v>0</v>
      </c>
      <c r="I74" s="286">
        <f t="shared" si="8"/>
        <v>0</v>
      </c>
      <c r="J74" s="286">
        <f t="shared" si="9"/>
        <v>0</v>
      </c>
      <c r="K74" s="291">
        <f t="shared" si="10"/>
        <v>0</v>
      </c>
    </row>
    <row r="75" spans="1:11" s="16" customFormat="1" ht="18" x14ac:dyDescent="0.45">
      <c r="A75" s="194">
        <v>2006</v>
      </c>
      <c r="B75" s="196">
        <v>0.69599999999999995</v>
      </c>
      <c r="C75" s="127">
        <v>8.702</v>
      </c>
      <c r="D75" s="127">
        <v>10.327</v>
      </c>
      <c r="E75" s="127">
        <v>9.6110000000000007</v>
      </c>
      <c r="F75" s="308">
        <v>0.84899999999999998</v>
      </c>
      <c r="G75" s="290">
        <f t="shared" si="6"/>
        <v>0</v>
      </c>
      <c r="H75" s="286">
        <f t="shared" si="7"/>
        <v>0</v>
      </c>
      <c r="I75" s="286">
        <f t="shared" si="8"/>
        <v>0</v>
      </c>
      <c r="J75" s="286">
        <f t="shared" si="9"/>
        <v>0</v>
      </c>
      <c r="K75" s="291">
        <f t="shared" si="10"/>
        <v>0</v>
      </c>
    </row>
    <row r="76" spans="1:11" s="16" customFormat="1" ht="18" x14ac:dyDescent="0.45">
      <c r="A76" s="194">
        <v>2007</v>
      </c>
      <c r="B76" s="196">
        <v>0.70099999999999996</v>
      </c>
      <c r="C76" s="127">
        <v>8.7490000000000006</v>
      </c>
      <c r="D76" s="127">
        <v>10.47</v>
      </c>
      <c r="E76" s="127">
        <v>9.2859999999999996</v>
      </c>
      <c r="F76" s="308">
        <v>0.85899999999999999</v>
      </c>
      <c r="G76" s="290">
        <f t="shared" si="6"/>
        <v>0</v>
      </c>
      <c r="H76" s="286">
        <f t="shared" si="7"/>
        <v>0</v>
      </c>
      <c r="I76" s="286">
        <f t="shared" si="8"/>
        <v>0</v>
      </c>
      <c r="J76" s="286">
        <f t="shared" si="9"/>
        <v>0</v>
      </c>
      <c r="K76" s="291">
        <f t="shared" si="10"/>
        <v>0</v>
      </c>
    </row>
    <row r="77" spans="1:11" s="16" customFormat="1" ht="18" x14ac:dyDescent="0.45">
      <c r="A77" s="194">
        <v>2008</v>
      </c>
      <c r="B77" s="196">
        <v>0.70599999999999996</v>
      </c>
      <c r="C77" s="127">
        <v>8.7260000000000009</v>
      </c>
      <c r="D77" s="127">
        <v>10.541</v>
      </c>
      <c r="E77" s="127">
        <v>9.2520000000000007</v>
      </c>
      <c r="F77" s="308">
        <v>0.86399999999999999</v>
      </c>
      <c r="G77" s="290">
        <f t="shared" si="6"/>
        <v>0</v>
      </c>
      <c r="H77" s="286">
        <f t="shared" si="7"/>
        <v>0</v>
      </c>
      <c r="I77" s="286">
        <f t="shared" si="8"/>
        <v>0</v>
      </c>
      <c r="J77" s="286">
        <f t="shared" si="9"/>
        <v>0</v>
      </c>
      <c r="K77" s="291">
        <f t="shared" si="10"/>
        <v>0</v>
      </c>
    </row>
    <row r="78" spans="1:11" s="16" customFormat="1" ht="18" x14ac:dyDescent="0.45">
      <c r="A78" s="194">
        <v>2009</v>
      </c>
      <c r="B78" s="196">
        <v>0.71099999999999997</v>
      </c>
      <c r="C78" s="127">
        <v>8.8219999999999992</v>
      </c>
      <c r="D78" s="127">
        <v>10.363</v>
      </c>
      <c r="E78" s="127">
        <v>9.4309999999999992</v>
      </c>
      <c r="F78" s="308">
        <v>0.86799999999999999</v>
      </c>
      <c r="G78" s="290">
        <f t="shared" si="6"/>
        <v>0</v>
      </c>
      <c r="H78" s="286">
        <f t="shared" si="7"/>
        <v>0</v>
      </c>
      <c r="I78" s="286">
        <f t="shared" si="8"/>
        <v>0</v>
      </c>
      <c r="J78" s="286">
        <f t="shared" si="9"/>
        <v>0</v>
      </c>
      <c r="K78" s="291">
        <f t="shared" si="10"/>
        <v>0</v>
      </c>
    </row>
    <row r="79" spans="1:11" s="16" customFormat="1" ht="18" x14ac:dyDescent="0.45">
      <c r="A79" s="194">
        <v>2010</v>
      </c>
      <c r="B79" s="196">
        <v>0.71699999999999997</v>
      </c>
      <c r="C79" s="127">
        <v>8.827</v>
      </c>
      <c r="D79" s="127">
        <v>10.422000000000001</v>
      </c>
      <c r="E79" s="127">
        <v>9.1829999999999998</v>
      </c>
      <c r="F79" s="308">
        <v>0.875</v>
      </c>
      <c r="G79" s="290">
        <f t="shared" si="6"/>
        <v>0</v>
      </c>
      <c r="H79" s="286">
        <f t="shared" si="7"/>
        <v>0</v>
      </c>
      <c r="I79" s="286">
        <f t="shared" si="8"/>
        <v>0</v>
      </c>
      <c r="J79" s="286">
        <f t="shared" si="9"/>
        <v>0</v>
      </c>
      <c r="K79" s="291">
        <f t="shared" si="10"/>
        <v>0</v>
      </c>
    </row>
    <row r="80" spans="1:11" s="16" customFormat="1" ht="18" x14ac:dyDescent="0.45">
      <c r="A80" s="194">
        <v>2011</v>
      </c>
      <c r="B80" s="196">
        <v>0.72699999999999998</v>
      </c>
      <c r="C80" s="127">
        <v>8.8330000000000002</v>
      </c>
      <c r="D80" s="127">
        <v>10.41</v>
      </c>
      <c r="E80" s="127">
        <v>8.9039999999999999</v>
      </c>
      <c r="F80" s="308">
        <v>0.88800000000000001</v>
      </c>
      <c r="G80" s="290">
        <f t="shared" si="6"/>
        <v>0</v>
      </c>
      <c r="H80" s="286">
        <f t="shared" si="7"/>
        <v>0</v>
      </c>
      <c r="I80" s="286">
        <f t="shared" si="8"/>
        <v>0</v>
      </c>
      <c r="J80" s="286">
        <f t="shared" si="9"/>
        <v>0</v>
      </c>
      <c r="K80" s="291">
        <f t="shared" si="10"/>
        <v>0</v>
      </c>
    </row>
    <row r="81" spans="1:41" s="16" customFormat="1" ht="18" x14ac:dyDescent="0.45">
      <c r="A81" s="194">
        <v>2012</v>
      </c>
      <c r="B81" s="196">
        <v>0.72699999999999998</v>
      </c>
      <c r="C81" s="127">
        <v>8.8089999999999993</v>
      </c>
      <c r="D81" s="127">
        <v>10.445</v>
      </c>
      <c r="E81" s="127">
        <v>8.75</v>
      </c>
      <c r="F81" s="308">
        <v>0.88300000000000001</v>
      </c>
      <c r="G81" s="290">
        <f t="shared" si="6"/>
        <v>0</v>
      </c>
      <c r="H81" s="286">
        <f t="shared" si="7"/>
        <v>0</v>
      </c>
      <c r="I81" s="286">
        <f t="shared" si="8"/>
        <v>0</v>
      </c>
      <c r="J81" s="286">
        <f t="shared" si="9"/>
        <v>0</v>
      </c>
      <c r="K81" s="291">
        <f t="shared" si="10"/>
        <v>0</v>
      </c>
    </row>
    <row r="82" spans="1:41" s="16" customFormat="1" ht="18" x14ac:dyDescent="0.45">
      <c r="A82" s="194">
        <v>2013</v>
      </c>
      <c r="B82" s="196">
        <v>0.72799999999999998</v>
      </c>
      <c r="C82" s="127">
        <v>8.827</v>
      </c>
      <c r="D82" s="127">
        <v>10.452999999999999</v>
      </c>
      <c r="E82" s="127">
        <v>8.58</v>
      </c>
      <c r="F82" s="308">
        <v>0.88600000000000001</v>
      </c>
      <c r="G82" s="290">
        <f t="shared" si="6"/>
        <v>0</v>
      </c>
      <c r="H82" s="286">
        <f t="shared" si="7"/>
        <v>0</v>
      </c>
      <c r="I82" s="286">
        <f t="shared" si="8"/>
        <v>0</v>
      </c>
      <c r="J82" s="286">
        <f t="shared" si="9"/>
        <v>0</v>
      </c>
      <c r="K82" s="291">
        <f t="shared" si="10"/>
        <v>0</v>
      </c>
    </row>
    <row r="83" spans="1:41" s="16" customFormat="1" ht="18" x14ac:dyDescent="0.45">
      <c r="A83" s="194">
        <v>2014</v>
      </c>
      <c r="B83" s="196">
        <v>0.61599999999999999</v>
      </c>
      <c r="C83" s="127">
        <v>3.1709999999999998</v>
      </c>
      <c r="D83" s="127">
        <v>10.526</v>
      </c>
      <c r="E83" s="127">
        <v>8.391</v>
      </c>
      <c r="F83" s="308">
        <v>0.76300000000000001</v>
      </c>
      <c r="G83" s="290">
        <f t="shared" si="6"/>
        <v>0</v>
      </c>
      <c r="H83" s="286">
        <f t="shared" si="7"/>
        <v>0</v>
      </c>
      <c r="I83" s="286">
        <f t="shared" si="8"/>
        <v>0</v>
      </c>
      <c r="J83" s="286">
        <f t="shared" si="9"/>
        <v>0</v>
      </c>
      <c r="K83" s="291">
        <f t="shared" si="10"/>
        <v>0</v>
      </c>
    </row>
    <row r="84" spans="1:41" s="16" customFormat="1" ht="18" x14ac:dyDescent="0.45">
      <c r="A84" s="194">
        <v>2015</v>
      </c>
      <c r="B84" s="196">
        <v>0.621</v>
      </c>
      <c r="C84" s="127">
        <v>2.9809999999999999</v>
      </c>
      <c r="D84" s="127">
        <v>10.643000000000001</v>
      </c>
      <c r="E84" s="127">
        <v>8.3520000000000003</v>
      </c>
      <c r="F84" s="308">
        <v>0.77</v>
      </c>
      <c r="G84" s="290">
        <f t="shared" si="6"/>
        <v>0</v>
      </c>
      <c r="H84" s="286">
        <f t="shared" si="7"/>
        <v>0</v>
      </c>
      <c r="I84" s="286">
        <f t="shared" si="8"/>
        <v>0</v>
      </c>
      <c r="J84" s="286">
        <f t="shared" si="9"/>
        <v>0</v>
      </c>
      <c r="K84" s="291">
        <f t="shared" si="10"/>
        <v>0</v>
      </c>
    </row>
    <row r="85" spans="1:41" s="16" customFormat="1" ht="18" x14ac:dyDescent="0.45">
      <c r="A85" s="194">
        <v>2016</v>
      </c>
      <c r="B85" s="196">
        <v>0.63200000000000001</v>
      </c>
      <c r="C85" s="127">
        <v>2.9689999999999999</v>
      </c>
      <c r="D85" s="127">
        <v>10.65</v>
      </c>
      <c r="E85" s="127">
        <v>8.2840000000000007</v>
      </c>
      <c r="F85" s="308">
        <v>0.78100000000000003</v>
      </c>
      <c r="G85" s="290">
        <f t="shared" si="6"/>
        <v>0</v>
      </c>
      <c r="H85" s="286">
        <f t="shared" si="7"/>
        <v>0</v>
      </c>
      <c r="I85" s="286">
        <f t="shared" si="8"/>
        <v>0</v>
      </c>
      <c r="J85" s="286">
        <f t="shared" si="9"/>
        <v>0</v>
      </c>
      <c r="K85" s="291">
        <f t="shared" si="10"/>
        <v>0</v>
      </c>
    </row>
    <row r="86" spans="1:41" s="16" customFormat="1" ht="18" x14ac:dyDescent="0.45">
      <c r="A86" s="194">
        <v>2017</v>
      </c>
      <c r="B86" s="196">
        <v>0.64100000000000001</v>
      </c>
      <c r="C86" s="127">
        <v>2.9809999999999999</v>
      </c>
      <c r="D86" s="127">
        <v>10.646000000000001</v>
      </c>
      <c r="E86" s="127">
        <v>8.2590000000000003</v>
      </c>
      <c r="F86" s="308">
        <v>0.79100000000000004</v>
      </c>
      <c r="G86" s="290">
        <f t="shared" si="6"/>
        <v>0</v>
      </c>
      <c r="H86" s="286">
        <f t="shared" si="7"/>
        <v>0</v>
      </c>
      <c r="I86" s="286">
        <f t="shared" si="8"/>
        <v>0</v>
      </c>
      <c r="J86" s="286">
        <f t="shared" si="9"/>
        <v>0</v>
      </c>
      <c r="K86" s="291">
        <f t="shared" si="10"/>
        <v>0</v>
      </c>
    </row>
    <row r="87" spans="1:41" s="16" customFormat="1" ht="18" x14ac:dyDescent="0.45">
      <c r="A87" s="194">
        <v>2018</v>
      </c>
      <c r="B87" s="196">
        <v>0.65200000000000002</v>
      </c>
      <c r="C87" s="127">
        <v>2.9729999999999999</v>
      </c>
      <c r="D87" s="127">
        <v>10.574</v>
      </c>
      <c r="E87" s="127">
        <v>8.3160000000000007</v>
      </c>
      <c r="F87" s="308">
        <v>0.79900000000000004</v>
      </c>
      <c r="G87" s="290">
        <f t="shared" si="6"/>
        <v>0</v>
      </c>
      <c r="H87" s="286">
        <f t="shared" si="7"/>
        <v>0</v>
      </c>
      <c r="I87" s="286">
        <f t="shared" si="8"/>
        <v>0</v>
      </c>
      <c r="J87" s="286">
        <f t="shared" si="9"/>
        <v>0</v>
      </c>
      <c r="K87" s="291">
        <f t="shared" si="10"/>
        <v>0</v>
      </c>
    </row>
    <row r="88" spans="1:41" s="16" customFormat="1" ht="18" x14ac:dyDescent="0.45">
      <c r="A88" s="194">
        <v>2019</v>
      </c>
      <c r="B88" s="196">
        <v>0.66300000000000003</v>
      </c>
      <c r="C88" s="127">
        <v>2.9889999999999999</v>
      </c>
      <c r="D88" s="127">
        <v>10.489000000000001</v>
      </c>
      <c r="E88" s="127">
        <v>8.1839999999999993</v>
      </c>
      <c r="F88" s="308">
        <v>0.81299999999999994</v>
      </c>
      <c r="G88" s="290">
        <f t="shared" si="6"/>
        <v>0</v>
      </c>
      <c r="H88" s="286">
        <f t="shared" si="7"/>
        <v>0</v>
      </c>
      <c r="I88" s="286">
        <f t="shared" si="8"/>
        <v>0</v>
      </c>
      <c r="J88" s="286">
        <f t="shared" si="9"/>
        <v>0</v>
      </c>
      <c r="K88" s="291">
        <f t="shared" si="10"/>
        <v>0</v>
      </c>
    </row>
    <row r="89" spans="1:41" s="16" customFormat="1" ht="18" x14ac:dyDescent="0.45">
      <c r="A89" s="194">
        <v>2020</v>
      </c>
      <c r="B89" s="196">
        <v>0.67</v>
      </c>
      <c r="C89" s="127">
        <v>2.911</v>
      </c>
      <c r="D89" s="127">
        <v>10.257</v>
      </c>
      <c r="E89" s="127">
        <v>8.0410000000000004</v>
      </c>
      <c r="F89" s="308">
        <v>0.82199999999999995</v>
      </c>
      <c r="G89" s="290">
        <f t="shared" si="6"/>
        <v>0</v>
      </c>
      <c r="H89" s="286">
        <f t="shared" si="7"/>
        <v>0</v>
      </c>
      <c r="I89" s="286">
        <f t="shared" si="8"/>
        <v>0</v>
      </c>
      <c r="J89" s="286">
        <f t="shared" si="9"/>
        <v>0</v>
      </c>
      <c r="K89" s="291">
        <f t="shared" si="10"/>
        <v>0</v>
      </c>
    </row>
    <row r="90" spans="1:41" s="16" customFormat="1" ht="18" x14ac:dyDescent="0.45">
      <c r="A90" s="194">
        <v>2021</v>
      </c>
      <c r="B90" s="196">
        <v>0.68200000000000005</v>
      </c>
      <c r="C90" s="127">
        <v>2.9089999999999998</v>
      </c>
      <c r="D90" s="127">
        <v>10.313000000000001</v>
      </c>
      <c r="E90" s="127">
        <v>8.0220000000000002</v>
      </c>
      <c r="F90" s="308">
        <v>0.83399999999999996</v>
      </c>
      <c r="G90" s="290">
        <f t="shared" si="6"/>
        <v>0</v>
      </c>
      <c r="H90" s="286">
        <f t="shared" si="7"/>
        <v>0</v>
      </c>
      <c r="I90" s="286">
        <f t="shared" si="8"/>
        <v>0</v>
      </c>
      <c r="J90" s="286">
        <f t="shared" si="9"/>
        <v>0</v>
      </c>
      <c r="K90" s="291">
        <f t="shared" si="10"/>
        <v>0</v>
      </c>
    </row>
    <row r="91" spans="1:41" s="16" customFormat="1" ht="18" x14ac:dyDescent="0.45">
      <c r="A91" s="194">
        <v>2022</v>
      </c>
      <c r="B91" s="196">
        <v>0.69699999999999995</v>
      </c>
      <c r="C91" s="127">
        <v>2.9089999999999998</v>
      </c>
      <c r="D91" s="127">
        <v>10.247999999999999</v>
      </c>
      <c r="E91" s="127">
        <v>7.9649999999999999</v>
      </c>
      <c r="F91" s="308">
        <v>0.85199999999999998</v>
      </c>
      <c r="G91" s="290">
        <f t="shared" si="6"/>
        <v>0</v>
      </c>
      <c r="H91" s="286">
        <f t="shared" si="7"/>
        <v>0</v>
      </c>
      <c r="I91" s="286">
        <f t="shared" si="8"/>
        <v>0</v>
      </c>
      <c r="J91" s="286">
        <f t="shared" si="9"/>
        <v>0</v>
      </c>
      <c r="K91" s="291">
        <f t="shared" si="10"/>
        <v>0</v>
      </c>
    </row>
    <row r="92" spans="1:41" s="16" customFormat="1" ht="18.399999999999999" thickBot="1" x14ac:dyDescent="0.5">
      <c r="A92" s="194">
        <v>2023</v>
      </c>
      <c r="B92" s="197">
        <v>0.70799999999999996</v>
      </c>
      <c r="C92" s="163">
        <v>2.8140000000000001</v>
      </c>
      <c r="D92" s="163">
        <v>10.24</v>
      </c>
      <c r="E92" s="163">
        <v>8.0020000000000007</v>
      </c>
      <c r="F92" s="309">
        <v>0.86199999999999999</v>
      </c>
      <c r="G92" s="290">
        <f t="shared" si="6"/>
        <v>0</v>
      </c>
      <c r="H92" s="286">
        <f t="shared" si="7"/>
        <v>0</v>
      </c>
      <c r="I92" s="286">
        <f t="shared" si="8"/>
        <v>0</v>
      </c>
      <c r="J92" s="286">
        <f t="shared" si="9"/>
        <v>0</v>
      </c>
      <c r="K92" s="291">
        <f t="shared" si="10"/>
        <v>0</v>
      </c>
    </row>
    <row r="93" spans="1:41" s="16" customFormat="1" x14ac:dyDescent="0.45"/>
    <row r="94" spans="1:41" s="16" customFormat="1" x14ac:dyDescent="0.45"/>
    <row r="95" spans="1:41" s="16" customFormat="1" x14ac:dyDescent="0.45"/>
    <row r="96" spans="1:41" s="16" customFormat="1" ht="14.65" thickBot="1" x14ac:dyDescent="0.5">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row>
    <row r="97" spans="1:41" s="16" customFormat="1" ht="27.4" thickTop="1" thickBot="1" x14ac:dyDescent="0.9">
      <c r="B97" s="432" t="s">
        <v>400</v>
      </c>
      <c r="C97" s="433"/>
      <c r="D97" s="433"/>
      <c r="E97" s="433"/>
      <c r="F97" s="433"/>
      <c r="G97" s="433"/>
      <c r="H97" s="434"/>
    </row>
    <row r="98" spans="1:41" s="43" customFormat="1" ht="21.4" thickBot="1" x14ac:dyDescent="0.7">
      <c r="A98" s="16"/>
      <c r="B98" s="141"/>
      <c r="C98" s="142"/>
      <c r="D98" s="142"/>
      <c r="E98" s="142"/>
      <c r="F98" s="143"/>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row>
    <row r="99" spans="1:41" s="16" customFormat="1" ht="57.75" customHeight="1" thickBot="1" x14ac:dyDescent="0.7">
      <c r="A99" s="44"/>
      <c r="B99" s="168" t="s">
        <v>1</v>
      </c>
      <c r="C99" s="169"/>
      <c r="D99" s="169"/>
      <c r="E99" s="169"/>
      <c r="F99" s="170"/>
      <c r="G99" s="171" t="s">
        <v>2</v>
      </c>
      <c r="H99" s="169"/>
      <c r="I99" s="169"/>
      <c r="J99" s="169"/>
      <c r="K99" s="170"/>
      <c r="L99" s="168" t="s">
        <v>3</v>
      </c>
      <c r="M99" s="169"/>
      <c r="N99" s="169"/>
      <c r="O99" s="169"/>
      <c r="P99" s="170"/>
      <c r="Q99" s="168" t="s">
        <v>4</v>
      </c>
      <c r="R99" s="169"/>
      <c r="S99" s="169"/>
      <c r="T99" s="169"/>
      <c r="U99" s="170"/>
      <c r="V99" s="168" t="s">
        <v>5</v>
      </c>
      <c r="W99" s="169"/>
      <c r="X99" s="169"/>
      <c r="Y99" s="169"/>
      <c r="Z99" s="170"/>
      <c r="AA99" s="43"/>
      <c r="AB99" s="43"/>
      <c r="AC99" s="43"/>
      <c r="AD99" s="43"/>
      <c r="AE99" s="43"/>
      <c r="AF99" s="43"/>
      <c r="AG99" s="43"/>
      <c r="AH99" s="43"/>
      <c r="AI99" s="43"/>
      <c r="AJ99" s="43"/>
      <c r="AK99" s="43"/>
      <c r="AL99" s="43"/>
      <c r="AM99" s="43"/>
      <c r="AN99" s="43"/>
      <c r="AO99" s="43"/>
    </row>
    <row r="100" spans="1:41" s="16" customFormat="1" ht="18.399999999999999" thickBot="1" x14ac:dyDescent="0.5">
      <c r="A100" s="172" t="s">
        <v>382</v>
      </c>
      <c r="B100" s="181" t="s">
        <v>355</v>
      </c>
      <c r="C100" s="182" t="s">
        <v>378</v>
      </c>
      <c r="D100" s="182" t="s">
        <v>379</v>
      </c>
      <c r="E100" s="182" t="s">
        <v>380</v>
      </c>
      <c r="F100" s="183" t="s">
        <v>359</v>
      </c>
      <c r="G100" s="181" t="s">
        <v>355</v>
      </c>
      <c r="H100" s="182" t="s">
        <v>378</v>
      </c>
      <c r="I100" s="182" t="s">
        <v>379</v>
      </c>
      <c r="J100" s="182" t="s">
        <v>380</v>
      </c>
      <c r="K100" s="183" t="s">
        <v>359</v>
      </c>
      <c r="L100" s="190" t="s">
        <v>355</v>
      </c>
      <c r="M100" s="187" t="s">
        <v>378</v>
      </c>
      <c r="N100" s="187" t="s">
        <v>379</v>
      </c>
      <c r="O100" s="187" t="s">
        <v>380</v>
      </c>
      <c r="P100" s="188" t="s">
        <v>359</v>
      </c>
      <c r="Q100" s="181" t="s">
        <v>355</v>
      </c>
      <c r="R100" s="182" t="s">
        <v>378</v>
      </c>
      <c r="S100" s="182" t="s">
        <v>379</v>
      </c>
      <c r="T100" s="182" t="s">
        <v>380</v>
      </c>
      <c r="U100" s="183" t="s">
        <v>359</v>
      </c>
      <c r="V100" s="173" t="s">
        <v>355</v>
      </c>
      <c r="W100" s="174" t="s">
        <v>378</v>
      </c>
      <c r="X100" s="174" t="s">
        <v>379</v>
      </c>
      <c r="Y100" s="174" t="s">
        <v>380</v>
      </c>
      <c r="Z100" s="175" t="s">
        <v>359</v>
      </c>
    </row>
    <row r="101" spans="1:41" s="16" customFormat="1" ht="18.399999999999999" thickTop="1" x14ac:dyDescent="0.45">
      <c r="A101" s="194">
        <v>2000</v>
      </c>
      <c r="B101" s="76">
        <v>474187993</v>
      </c>
      <c r="C101" s="77">
        <v>19608622</v>
      </c>
      <c r="D101" s="77">
        <v>14835639</v>
      </c>
      <c r="E101" s="77">
        <v>12080955</v>
      </c>
      <c r="F101" s="78">
        <v>427662777</v>
      </c>
      <c r="G101" s="76">
        <v>87701275</v>
      </c>
      <c r="H101" s="77">
        <v>3498960</v>
      </c>
      <c r="I101" s="77">
        <v>2951269</v>
      </c>
      <c r="J101" s="77">
        <v>2180285</v>
      </c>
      <c r="K101" s="78">
        <v>79070761</v>
      </c>
      <c r="L101" s="76">
        <v>107322824</v>
      </c>
      <c r="M101" s="77">
        <v>3757284</v>
      </c>
      <c r="N101" s="77">
        <v>3321759</v>
      </c>
      <c r="O101" s="77">
        <v>2582485</v>
      </c>
      <c r="P101" s="78">
        <v>97661297</v>
      </c>
      <c r="Q101" s="76">
        <v>68834387</v>
      </c>
      <c r="R101" s="77">
        <v>2581237</v>
      </c>
      <c r="S101" s="77">
        <v>1956511</v>
      </c>
      <c r="T101" s="77">
        <v>1752673</v>
      </c>
      <c r="U101" s="78">
        <v>62543964</v>
      </c>
      <c r="V101" s="76">
        <v>781336325</v>
      </c>
      <c r="W101" s="77">
        <v>24862374</v>
      </c>
      <c r="X101" s="77">
        <v>18932866</v>
      </c>
      <c r="Y101" s="77">
        <v>18549255</v>
      </c>
      <c r="Z101" s="78">
        <v>718991831</v>
      </c>
    </row>
    <row r="102" spans="1:41" s="16" customFormat="1" ht="18" x14ac:dyDescent="0.45">
      <c r="A102" s="194">
        <v>2001</v>
      </c>
      <c r="B102" s="79">
        <v>475391936</v>
      </c>
      <c r="C102" s="80">
        <v>20087026</v>
      </c>
      <c r="D102" s="80">
        <v>14787536</v>
      </c>
      <c r="E102" s="80">
        <v>11885851</v>
      </c>
      <c r="F102" s="81">
        <v>428631523</v>
      </c>
      <c r="G102" s="79">
        <v>87942984</v>
      </c>
      <c r="H102" s="80">
        <v>3583334</v>
      </c>
      <c r="I102" s="80">
        <v>2944397</v>
      </c>
      <c r="J102" s="80">
        <v>2149221</v>
      </c>
      <c r="K102" s="81">
        <v>79266032</v>
      </c>
      <c r="L102" s="79">
        <v>107746823</v>
      </c>
      <c r="M102" s="80">
        <v>3787697</v>
      </c>
      <c r="N102" s="80">
        <v>3520160</v>
      </c>
      <c r="O102" s="80">
        <v>2623474</v>
      </c>
      <c r="P102" s="81">
        <v>97815492</v>
      </c>
      <c r="Q102" s="79">
        <v>68787042</v>
      </c>
      <c r="R102" s="80">
        <v>2629392</v>
      </c>
      <c r="S102" s="80">
        <v>1943534</v>
      </c>
      <c r="T102" s="80">
        <v>1734904</v>
      </c>
      <c r="U102" s="81">
        <v>62479213</v>
      </c>
      <c r="V102" s="79">
        <v>780860855</v>
      </c>
      <c r="W102" s="80">
        <v>25436327</v>
      </c>
      <c r="X102" s="80">
        <v>18842153</v>
      </c>
      <c r="Y102" s="80">
        <v>18450014</v>
      </c>
      <c r="Z102" s="81">
        <v>718132361</v>
      </c>
    </row>
    <row r="103" spans="1:41" s="16" customFormat="1" ht="18" x14ac:dyDescent="0.45">
      <c r="A103" s="194">
        <v>2002</v>
      </c>
      <c r="B103" s="79">
        <v>479648818</v>
      </c>
      <c r="C103" s="80">
        <v>20645423</v>
      </c>
      <c r="D103" s="80">
        <v>15099523</v>
      </c>
      <c r="E103" s="80">
        <v>12286614</v>
      </c>
      <c r="F103" s="81">
        <v>431617259</v>
      </c>
      <c r="G103" s="79">
        <v>88910705</v>
      </c>
      <c r="H103" s="80">
        <v>3701506</v>
      </c>
      <c r="I103" s="80">
        <v>3010530</v>
      </c>
      <c r="J103" s="80">
        <v>2224264</v>
      </c>
      <c r="K103" s="81">
        <v>79974405</v>
      </c>
      <c r="L103" s="79">
        <v>108157974</v>
      </c>
      <c r="M103" s="80">
        <v>3886428</v>
      </c>
      <c r="N103" s="80">
        <v>3557913</v>
      </c>
      <c r="O103" s="80">
        <v>2670206</v>
      </c>
      <c r="P103" s="81">
        <v>98043427</v>
      </c>
      <c r="Q103" s="79">
        <v>68902336</v>
      </c>
      <c r="R103" s="80">
        <v>2680743</v>
      </c>
      <c r="S103" s="80">
        <v>1962465</v>
      </c>
      <c r="T103" s="80">
        <v>1751679</v>
      </c>
      <c r="U103" s="81">
        <v>62507450</v>
      </c>
      <c r="V103" s="79">
        <v>778498523</v>
      </c>
      <c r="W103" s="80">
        <v>25957658</v>
      </c>
      <c r="X103" s="80">
        <v>18913365</v>
      </c>
      <c r="Y103" s="80">
        <v>18497275</v>
      </c>
      <c r="Z103" s="81">
        <v>715130225</v>
      </c>
    </row>
    <row r="104" spans="1:41" s="16" customFormat="1" ht="18" x14ac:dyDescent="0.45">
      <c r="A104" s="194">
        <v>2003</v>
      </c>
      <c r="B104" s="79">
        <v>478074628</v>
      </c>
      <c r="C104" s="80">
        <v>20574341</v>
      </c>
      <c r="D104" s="80">
        <v>15391489</v>
      </c>
      <c r="E104" s="80">
        <v>12269465</v>
      </c>
      <c r="F104" s="81">
        <v>429839333</v>
      </c>
      <c r="G104" s="79">
        <v>88850400</v>
      </c>
      <c r="H104" s="80">
        <v>3690940</v>
      </c>
      <c r="I104" s="80">
        <v>3084748</v>
      </c>
      <c r="J104" s="80">
        <v>2230193</v>
      </c>
      <c r="K104" s="81">
        <v>79844518</v>
      </c>
      <c r="L104" s="79">
        <v>107892635</v>
      </c>
      <c r="M104" s="80">
        <v>4110149</v>
      </c>
      <c r="N104" s="80">
        <v>3611807</v>
      </c>
      <c r="O104" s="80">
        <v>2711957</v>
      </c>
      <c r="P104" s="81">
        <v>97458722</v>
      </c>
      <c r="Q104" s="79">
        <v>68453993</v>
      </c>
      <c r="R104" s="80">
        <v>2690912</v>
      </c>
      <c r="S104" s="80">
        <v>1996744</v>
      </c>
      <c r="T104" s="80">
        <v>1684449</v>
      </c>
      <c r="U104" s="81">
        <v>62081888</v>
      </c>
      <c r="V104" s="79">
        <v>774614273</v>
      </c>
      <c r="W104" s="80">
        <v>25862221</v>
      </c>
      <c r="X104" s="80">
        <v>19197412</v>
      </c>
      <c r="Y104" s="80">
        <v>17743273</v>
      </c>
      <c r="Z104" s="81">
        <v>711811368</v>
      </c>
    </row>
    <row r="105" spans="1:41" s="16" customFormat="1" ht="18" x14ac:dyDescent="0.45">
      <c r="A105" s="194">
        <v>2004</v>
      </c>
      <c r="B105" s="79">
        <v>483886144</v>
      </c>
      <c r="C105" s="80">
        <v>21251073</v>
      </c>
      <c r="D105" s="80">
        <v>15498202</v>
      </c>
      <c r="E105" s="80">
        <v>14154171</v>
      </c>
      <c r="F105" s="81">
        <v>432982697</v>
      </c>
      <c r="G105" s="79">
        <v>90159630</v>
      </c>
      <c r="H105" s="80">
        <v>3831241</v>
      </c>
      <c r="I105" s="80">
        <v>3108602</v>
      </c>
      <c r="J105" s="80">
        <v>2610734</v>
      </c>
      <c r="K105" s="81">
        <v>80609053</v>
      </c>
      <c r="L105" s="79">
        <v>109013041</v>
      </c>
      <c r="M105" s="80">
        <v>4172717</v>
      </c>
      <c r="N105" s="80">
        <v>3667282</v>
      </c>
      <c r="O105" s="80">
        <v>3112413</v>
      </c>
      <c r="P105" s="81">
        <v>98060629</v>
      </c>
      <c r="Q105" s="79">
        <v>68619486</v>
      </c>
      <c r="R105" s="80">
        <v>2678428</v>
      </c>
      <c r="S105" s="80">
        <v>1946706</v>
      </c>
      <c r="T105" s="80">
        <v>1865749</v>
      </c>
      <c r="U105" s="81">
        <v>62128603</v>
      </c>
      <c r="V105" s="79">
        <v>774904928</v>
      </c>
      <c r="W105" s="80">
        <v>25535597</v>
      </c>
      <c r="X105" s="80">
        <v>18411659</v>
      </c>
      <c r="Y105" s="80">
        <v>20005010</v>
      </c>
      <c r="Z105" s="81">
        <v>710952661</v>
      </c>
    </row>
    <row r="106" spans="1:41" s="16" customFormat="1" ht="18" x14ac:dyDescent="0.45">
      <c r="A106" s="194">
        <v>2005</v>
      </c>
      <c r="B106" s="79">
        <v>490105650</v>
      </c>
      <c r="C106" s="80">
        <v>22377447</v>
      </c>
      <c r="D106" s="80">
        <v>15798457</v>
      </c>
      <c r="E106" s="80">
        <v>14514147</v>
      </c>
      <c r="F106" s="81">
        <v>437415599</v>
      </c>
      <c r="G106" s="79">
        <v>91442981</v>
      </c>
      <c r="H106" s="80">
        <v>4054830</v>
      </c>
      <c r="I106" s="80">
        <v>3163608</v>
      </c>
      <c r="J106" s="80">
        <v>2673853</v>
      </c>
      <c r="K106" s="81">
        <v>81550691</v>
      </c>
      <c r="L106" s="79">
        <v>109797205</v>
      </c>
      <c r="M106" s="80">
        <v>4430110</v>
      </c>
      <c r="N106" s="80">
        <v>3690362</v>
      </c>
      <c r="O106" s="80">
        <v>3179712</v>
      </c>
      <c r="P106" s="81">
        <v>98497022</v>
      </c>
      <c r="Q106" s="79">
        <v>68797036</v>
      </c>
      <c r="R106" s="80">
        <v>2749314</v>
      </c>
      <c r="S106" s="80">
        <v>1964623</v>
      </c>
      <c r="T106" s="80">
        <v>1922555</v>
      </c>
      <c r="U106" s="81">
        <v>62160543</v>
      </c>
      <c r="V106" s="79">
        <v>774719735</v>
      </c>
      <c r="W106" s="80">
        <v>26461588</v>
      </c>
      <c r="X106" s="80">
        <v>18716640</v>
      </c>
      <c r="Y106" s="80">
        <v>20713603</v>
      </c>
      <c r="Z106" s="81">
        <v>708827903</v>
      </c>
    </row>
    <row r="107" spans="1:41" s="16" customFormat="1" ht="18" x14ac:dyDescent="0.45">
      <c r="A107" s="194">
        <v>2006</v>
      </c>
      <c r="B107" s="79">
        <v>496297051</v>
      </c>
      <c r="C107" s="80">
        <v>22936155</v>
      </c>
      <c r="D107" s="80">
        <v>15190330</v>
      </c>
      <c r="E107" s="80">
        <v>15101914</v>
      </c>
      <c r="F107" s="81">
        <v>443068652</v>
      </c>
      <c r="G107" s="79">
        <v>92543158</v>
      </c>
      <c r="H107" s="80">
        <v>4138334</v>
      </c>
      <c r="I107" s="80">
        <v>3039282</v>
      </c>
      <c r="J107" s="80">
        <v>2802749</v>
      </c>
      <c r="K107" s="81">
        <v>82562793</v>
      </c>
      <c r="L107" s="79">
        <v>110327261</v>
      </c>
      <c r="M107" s="80">
        <v>4584117</v>
      </c>
      <c r="N107" s="80">
        <v>3465204</v>
      </c>
      <c r="O107" s="80">
        <v>3273763</v>
      </c>
      <c r="P107" s="81">
        <v>99004176</v>
      </c>
      <c r="Q107" s="79">
        <v>68789744</v>
      </c>
      <c r="R107" s="80">
        <v>2773713</v>
      </c>
      <c r="S107" s="80">
        <v>1890311</v>
      </c>
      <c r="T107" s="80">
        <v>1991833</v>
      </c>
      <c r="U107" s="81">
        <v>62133887</v>
      </c>
      <c r="V107" s="79">
        <v>772024356</v>
      </c>
      <c r="W107" s="80">
        <v>26530268</v>
      </c>
      <c r="X107" s="80">
        <v>17965938</v>
      </c>
      <c r="Y107" s="80">
        <v>21089672</v>
      </c>
      <c r="Z107" s="81">
        <v>706438478</v>
      </c>
    </row>
    <row r="108" spans="1:41" s="16" customFormat="1" ht="18" x14ac:dyDescent="0.45">
      <c r="A108" s="194">
        <v>2007</v>
      </c>
      <c r="B108" s="79">
        <v>501957774</v>
      </c>
      <c r="C108" s="80">
        <v>22887871</v>
      </c>
      <c r="D108" s="80">
        <v>15012159</v>
      </c>
      <c r="E108" s="80">
        <v>16417685</v>
      </c>
      <c r="F108" s="81">
        <v>447640059</v>
      </c>
      <c r="G108" s="79">
        <v>93553881</v>
      </c>
      <c r="H108" s="80">
        <v>4127106</v>
      </c>
      <c r="I108" s="80">
        <v>2988395</v>
      </c>
      <c r="J108" s="80">
        <v>3066486</v>
      </c>
      <c r="K108" s="81">
        <v>83371894</v>
      </c>
      <c r="L108" s="79">
        <v>111074524</v>
      </c>
      <c r="M108" s="80">
        <v>4592257</v>
      </c>
      <c r="N108" s="80">
        <v>3396482</v>
      </c>
      <c r="O108" s="80">
        <v>3462780</v>
      </c>
      <c r="P108" s="81">
        <v>99623005</v>
      </c>
      <c r="Q108" s="79">
        <v>68922457</v>
      </c>
      <c r="R108" s="80">
        <v>2750840</v>
      </c>
      <c r="S108" s="80">
        <v>1851867</v>
      </c>
      <c r="T108" s="80">
        <v>2143462</v>
      </c>
      <c r="U108" s="81">
        <v>62176288</v>
      </c>
      <c r="V108" s="79">
        <v>771725598</v>
      </c>
      <c r="W108" s="80">
        <v>26265975</v>
      </c>
      <c r="X108" s="80">
        <v>17808327</v>
      </c>
      <c r="Y108" s="80">
        <v>22553221</v>
      </c>
      <c r="Z108" s="81">
        <v>705098075</v>
      </c>
    </row>
    <row r="109" spans="1:41" s="16" customFormat="1" ht="18" x14ac:dyDescent="0.45">
      <c r="A109" s="194">
        <v>2008</v>
      </c>
      <c r="B109" s="79">
        <v>509428658</v>
      </c>
      <c r="C109" s="80">
        <v>23259633</v>
      </c>
      <c r="D109" s="80">
        <v>15039002</v>
      </c>
      <c r="E109" s="80">
        <v>17345154</v>
      </c>
      <c r="F109" s="81">
        <v>453784870</v>
      </c>
      <c r="G109" s="79">
        <v>94878720</v>
      </c>
      <c r="H109" s="80">
        <v>4184788</v>
      </c>
      <c r="I109" s="80">
        <v>3000577</v>
      </c>
      <c r="J109" s="80">
        <v>3239042</v>
      </c>
      <c r="K109" s="81">
        <v>84454313</v>
      </c>
      <c r="L109" s="79">
        <v>112797075</v>
      </c>
      <c r="M109" s="80">
        <v>4554185</v>
      </c>
      <c r="N109" s="80">
        <v>3385516</v>
      </c>
      <c r="O109" s="80">
        <v>3677214</v>
      </c>
      <c r="P109" s="81">
        <v>101180160</v>
      </c>
      <c r="Q109" s="79">
        <v>69127007</v>
      </c>
      <c r="R109" s="80">
        <v>2767179</v>
      </c>
      <c r="S109" s="80">
        <v>1840384</v>
      </c>
      <c r="T109" s="80">
        <v>2223577</v>
      </c>
      <c r="U109" s="81">
        <v>62295866</v>
      </c>
      <c r="V109" s="79">
        <v>770295106</v>
      </c>
      <c r="W109" s="80">
        <v>26451140</v>
      </c>
      <c r="X109" s="80">
        <v>17564426</v>
      </c>
      <c r="Y109" s="80">
        <v>22874601</v>
      </c>
      <c r="Z109" s="81">
        <v>703404939</v>
      </c>
    </row>
    <row r="110" spans="1:41" s="16" customFormat="1" ht="18" x14ac:dyDescent="0.45">
      <c r="A110" s="194">
        <v>2009</v>
      </c>
      <c r="B110" s="79">
        <v>514125030</v>
      </c>
      <c r="C110" s="80">
        <v>23108152</v>
      </c>
      <c r="D110" s="80">
        <v>15492416</v>
      </c>
      <c r="E110" s="80">
        <v>16718149</v>
      </c>
      <c r="F110" s="81">
        <v>458806313</v>
      </c>
      <c r="G110" s="79">
        <v>95736973</v>
      </c>
      <c r="H110" s="80">
        <v>4182996</v>
      </c>
      <c r="I110" s="80">
        <v>3082982</v>
      </c>
      <c r="J110" s="80">
        <v>3117780</v>
      </c>
      <c r="K110" s="81">
        <v>85353215</v>
      </c>
      <c r="L110" s="79">
        <v>113813045</v>
      </c>
      <c r="M110" s="80">
        <v>4600182</v>
      </c>
      <c r="N110" s="80">
        <v>3410623</v>
      </c>
      <c r="O110" s="80">
        <v>3512513</v>
      </c>
      <c r="P110" s="81">
        <v>102289727</v>
      </c>
      <c r="Q110" s="79">
        <v>69174841</v>
      </c>
      <c r="R110" s="80">
        <v>2714819</v>
      </c>
      <c r="S110" s="80">
        <v>1903451</v>
      </c>
      <c r="T110" s="80">
        <v>2111562</v>
      </c>
      <c r="U110" s="81">
        <v>62445010</v>
      </c>
      <c r="V110" s="79">
        <v>770281564</v>
      </c>
      <c r="W110" s="80">
        <v>25887818</v>
      </c>
      <c r="X110" s="80">
        <v>18133560</v>
      </c>
      <c r="Y110" s="80">
        <v>21884875</v>
      </c>
      <c r="Z110" s="81">
        <v>704375310</v>
      </c>
    </row>
    <row r="111" spans="1:41" s="16" customFormat="1" ht="18" x14ac:dyDescent="0.45">
      <c r="A111" s="194">
        <v>2010</v>
      </c>
      <c r="B111" s="79">
        <v>518831122</v>
      </c>
      <c r="C111" s="80">
        <v>23493272</v>
      </c>
      <c r="D111" s="80">
        <v>15259859</v>
      </c>
      <c r="E111" s="80">
        <v>17712569</v>
      </c>
      <c r="F111" s="81">
        <v>462365421</v>
      </c>
      <c r="G111" s="79">
        <v>96728598</v>
      </c>
      <c r="H111" s="80">
        <v>4259659</v>
      </c>
      <c r="I111" s="80">
        <v>3028014</v>
      </c>
      <c r="J111" s="80">
        <v>3308008</v>
      </c>
      <c r="K111" s="81">
        <v>86132917</v>
      </c>
      <c r="L111" s="79">
        <v>114777674</v>
      </c>
      <c r="M111" s="80">
        <v>4585355</v>
      </c>
      <c r="N111" s="80">
        <v>3453554</v>
      </c>
      <c r="O111" s="80">
        <v>3711040</v>
      </c>
      <c r="P111" s="81">
        <v>103027725</v>
      </c>
      <c r="Q111" s="79">
        <v>69266892</v>
      </c>
      <c r="R111" s="80">
        <v>2719103</v>
      </c>
      <c r="S111" s="80">
        <v>1883903</v>
      </c>
      <c r="T111" s="80">
        <v>2237739</v>
      </c>
      <c r="U111" s="81">
        <v>62426147</v>
      </c>
      <c r="V111" s="79">
        <v>769487474</v>
      </c>
      <c r="W111" s="80">
        <v>25868960</v>
      </c>
      <c r="X111" s="80">
        <v>17967001</v>
      </c>
      <c r="Y111" s="80">
        <v>23093734</v>
      </c>
      <c r="Z111" s="81">
        <v>702557778</v>
      </c>
    </row>
    <row r="112" spans="1:41" s="16" customFormat="1" ht="18" x14ac:dyDescent="0.45">
      <c r="A112" s="194">
        <v>2011</v>
      </c>
      <c r="B112" s="79">
        <v>523518071</v>
      </c>
      <c r="C112" s="80">
        <v>23887788</v>
      </c>
      <c r="D112" s="80">
        <v>15367054</v>
      </c>
      <c r="E112" s="80">
        <v>19056894</v>
      </c>
      <c r="F112" s="81">
        <v>465206334</v>
      </c>
      <c r="G112" s="79">
        <v>97785221</v>
      </c>
      <c r="H112" s="80">
        <v>4329097</v>
      </c>
      <c r="I112" s="80">
        <v>3052067</v>
      </c>
      <c r="J112" s="80">
        <v>3566730</v>
      </c>
      <c r="K112" s="81">
        <v>86837327</v>
      </c>
      <c r="L112" s="79">
        <v>115659139</v>
      </c>
      <c r="M112" s="80">
        <v>4597227</v>
      </c>
      <c r="N112" s="80">
        <v>3394099</v>
      </c>
      <c r="O112" s="80">
        <v>4000480</v>
      </c>
      <c r="P112" s="81">
        <v>103667334</v>
      </c>
      <c r="Q112" s="79">
        <v>69311434</v>
      </c>
      <c r="R112" s="80">
        <v>2718901</v>
      </c>
      <c r="S112" s="80">
        <v>1882247</v>
      </c>
      <c r="T112" s="80">
        <v>2390859</v>
      </c>
      <c r="U112" s="81">
        <v>62319426</v>
      </c>
      <c r="V112" s="79">
        <v>768513589</v>
      </c>
      <c r="W112" s="80">
        <v>25838884</v>
      </c>
      <c r="X112" s="80">
        <v>18087837</v>
      </c>
      <c r="Y112" s="80">
        <v>24463713</v>
      </c>
      <c r="Z112" s="81">
        <v>700123155</v>
      </c>
    </row>
    <row r="113" spans="1:26" s="16" customFormat="1" ht="18" x14ac:dyDescent="0.45">
      <c r="A113" s="194">
        <v>2012</v>
      </c>
      <c r="B113" s="79">
        <v>529448116</v>
      </c>
      <c r="C113" s="80">
        <v>23786873</v>
      </c>
      <c r="D113" s="80">
        <v>15431827</v>
      </c>
      <c r="E113" s="80">
        <v>20064385</v>
      </c>
      <c r="F113" s="81">
        <v>470165032</v>
      </c>
      <c r="G113" s="79">
        <v>99123786</v>
      </c>
      <c r="H113" s="80">
        <v>4325601</v>
      </c>
      <c r="I113" s="80">
        <v>3078565</v>
      </c>
      <c r="J113" s="80">
        <v>3758607</v>
      </c>
      <c r="K113" s="81">
        <v>87961014</v>
      </c>
      <c r="L113" s="79">
        <v>116929340</v>
      </c>
      <c r="M113" s="80">
        <v>4633626</v>
      </c>
      <c r="N113" s="80">
        <v>3390948</v>
      </c>
      <c r="O113" s="80">
        <v>4180660</v>
      </c>
      <c r="P113" s="81">
        <v>104724106</v>
      </c>
      <c r="Q113" s="79">
        <v>69269137</v>
      </c>
      <c r="R113" s="80">
        <v>2678031</v>
      </c>
      <c r="S113" s="80">
        <v>1884810</v>
      </c>
      <c r="T113" s="80">
        <v>2474282</v>
      </c>
      <c r="U113" s="81">
        <v>62232014</v>
      </c>
      <c r="V113" s="79">
        <v>768231400</v>
      </c>
      <c r="W113" s="80">
        <v>25294171</v>
      </c>
      <c r="X113" s="80">
        <v>17970961</v>
      </c>
      <c r="Y113" s="80">
        <v>25077659</v>
      </c>
      <c r="Z113" s="81">
        <v>699888609</v>
      </c>
    </row>
    <row r="114" spans="1:26" s="16" customFormat="1" ht="18" x14ac:dyDescent="0.45">
      <c r="A114" s="194">
        <v>2013</v>
      </c>
      <c r="B114" s="79">
        <v>536227883</v>
      </c>
      <c r="C114" s="80">
        <v>24188824</v>
      </c>
      <c r="D114" s="80">
        <v>15499501</v>
      </c>
      <c r="E114" s="80">
        <v>20894164</v>
      </c>
      <c r="F114" s="81">
        <v>475645393</v>
      </c>
      <c r="G114" s="79">
        <v>100675899</v>
      </c>
      <c r="H114" s="80">
        <v>4411254</v>
      </c>
      <c r="I114" s="80">
        <v>3092834</v>
      </c>
      <c r="J114" s="80">
        <v>3938873</v>
      </c>
      <c r="K114" s="81">
        <v>89232938</v>
      </c>
      <c r="L114" s="79">
        <v>118072582</v>
      </c>
      <c r="M114" s="80">
        <v>4659894</v>
      </c>
      <c r="N114" s="80">
        <v>3445568</v>
      </c>
      <c r="O114" s="80">
        <v>4337802</v>
      </c>
      <c r="P114" s="81">
        <v>105629318</v>
      </c>
      <c r="Q114" s="79">
        <v>69464672</v>
      </c>
      <c r="R114" s="80">
        <v>2677708</v>
      </c>
      <c r="S114" s="80">
        <v>1896031</v>
      </c>
      <c r="T114" s="80">
        <v>2554448</v>
      </c>
      <c r="U114" s="81">
        <v>62336484</v>
      </c>
      <c r="V114" s="79">
        <v>767524251</v>
      </c>
      <c r="W114" s="80">
        <v>25221268</v>
      </c>
      <c r="X114" s="80">
        <v>18030307</v>
      </c>
      <c r="Y114" s="80">
        <v>25925968</v>
      </c>
      <c r="Z114" s="81">
        <v>698346708</v>
      </c>
    </row>
    <row r="115" spans="1:26" s="16" customFormat="1" ht="18" x14ac:dyDescent="0.45">
      <c r="A115" s="194">
        <v>2014</v>
      </c>
      <c r="B115" s="79">
        <v>540871852</v>
      </c>
      <c r="C115" s="80">
        <v>26977618</v>
      </c>
      <c r="D115" s="80">
        <v>15411265</v>
      </c>
      <c r="E115" s="80">
        <v>22177555</v>
      </c>
      <c r="F115" s="81">
        <v>476305415</v>
      </c>
      <c r="G115" s="79">
        <v>101725079</v>
      </c>
      <c r="H115" s="80">
        <v>4881829</v>
      </c>
      <c r="I115" s="80">
        <v>3073685</v>
      </c>
      <c r="J115" s="80">
        <v>4185581</v>
      </c>
      <c r="K115" s="81">
        <v>89583984</v>
      </c>
      <c r="L115" s="79">
        <v>118494489</v>
      </c>
      <c r="M115" s="80">
        <v>5283497</v>
      </c>
      <c r="N115" s="80">
        <v>3402555</v>
      </c>
      <c r="O115" s="80">
        <v>4621289</v>
      </c>
      <c r="P115" s="81">
        <v>105187148</v>
      </c>
      <c r="Q115" s="79">
        <v>69583635</v>
      </c>
      <c r="R115" s="80">
        <v>2906099</v>
      </c>
      <c r="S115" s="80">
        <v>1850486</v>
      </c>
      <c r="T115" s="80">
        <v>2684789</v>
      </c>
      <c r="U115" s="81">
        <v>62142260</v>
      </c>
      <c r="V115" s="79">
        <v>766897463</v>
      </c>
      <c r="W115" s="80">
        <v>27433073</v>
      </c>
      <c r="X115" s="80">
        <v>17765042</v>
      </c>
      <c r="Y115" s="80">
        <v>26984672</v>
      </c>
      <c r="Z115" s="81">
        <v>694714676</v>
      </c>
    </row>
    <row r="116" spans="1:26" s="16" customFormat="1" ht="18" x14ac:dyDescent="0.45">
      <c r="A116" s="194">
        <v>2015</v>
      </c>
      <c r="B116" s="79">
        <v>544921471</v>
      </c>
      <c r="C116" s="80">
        <v>26953260</v>
      </c>
      <c r="D116" s="80">
        <v>14968612</v>
      </c>
      <c r="E116" s="80">
        <v>23241139</v>
      </c>
      <c r="F116" s="81">
        <v>479758460</v>
      </c>
      <c r="G116" s="79">
        <v>102677717</v>
      </c>
      <c r="H116" s="80">
        <v>4879379</v>
      </c>
      <c r="I116" s="80">
        <v>2994610</v>
      </c>
      <c r="J116" s="80">
        <v>4389406</v>
      </c>
      <c r="K116" s="81">
        <v>90414322</v>
      </c>
      <c r="L116" s="79">
        <v>119255640</v>
      </c>
      <c r="M116" s="80">
        <v>5328659</v>
      </c>
      <c r="N116" s="80">
        <v>3309069</v>
      </c>
      <c r="O116" s="80">
        <v>4794260</v>
      </c>
      <c r="P116" s="81">
        <v>105823653</v>
      </c>
      <c r="Q116" s="79">
        <v>69493895</v>
      </c>
      <c r="R116" s="80">
        <v>2914649</v>
      </c>
      <c r="S116" s="80">
        <v>1816707</v>
      </c>
      <c r="T116" s="80">
        <v>2725807</v>
      </c>
      <c r="U116" s="81">
        <v>62036731</v>
      </c>
      <c r="V116" s="79">
        <v>763973032</v>
      </c>
      <c r="W116" s="80">
        <v>27593921</v>
      </c>
      <c r="X116" s="80">
        <v>17359968</v>
      </c>
      <c r="Y116" s="80">
        <v>27139164</v>
      </c>
      <c r="Z116" s="81">
        <v>691879978</v>
      </c>
    </row>
    <row r="117" spans="1:26" s="16" customFormat="1" ht="18" x14ac:dyDescent="0.45">
      <c r="A117" s="194">
        <v>2016</v>
      </c>
      <c r="B117" s="79">
        <v>550274001</v>
      </c>
      <c r="C117" s="80">
        <v>27337275</v>
      </c>
      <c r="D117" s="80">
        <v>15232824</v>
      </c>
      <c r="E117" s="80">
        <v>23904651</v>
      </c>
      <c r="F117" s="81">
        <v>483799251</v>
      </c>
      <c r="G117" s="79">
        <v>103826242</v>
      </c>
      <c r="H117" s="80">
        <v>4951869</v>
      </c>
      <c r="I117" s="80">
        <v>3044872</v>
      </c>
      <c r="J117" s="80">
        <v>4524371</v>
      </c>
      <c r="K117" s="81">
        <v>91305130</v>
      </c>
      <c r="L117" s="79">
        <v>121281848</v>
      </c>
      <c r="M117" s="80">
        <v>5456979</v>
      </c>
      <c r="N117" s="80">
        <v>3334577</v>
      </c>
      <c r="O117" s="80">
        <v>5082021</v>
      </c>
      <c r="P117" s="81">
        <v>107408271</v>
      </c>
      <c r="Q117" s="79">
        <v>69443221</v>
      </c>
      <c r="R117" s="80">
        <v>2918092</v>
      </c>
      <c r="S117" s="80">
        <v>1833416</v>
      </c>
      <c r="T117" s="80">
        <v>2754045</v>
      </c>
      <c r="U117" s="81">
        <v>61937668</v>
      </c>
      <c r="V117" s="79">
        <v>761684779</v>
      </c>
      <c r="W117" s="80">
        <v>27636281</v>
      </c>
      <c r="X117" s="80">
        <v>17423002</v>
      </c>
      <c r="Y117" s="80">
        <v>27502097</v>
      </c>
      <c r="Z117" s="81">
        <v>689123399</v>
      </c>
    </row>
    <row r="118" spans="1:26" s="16" customFormat="1" ht="18" x14ac:dyDescent="0.45">
      <c r="A118" s="194">
        <v>2017</v>
      </c>
      <c r="B118" s="79">
        <v>559437496</v>
      </c>
      <c r="C118" s="80">
        <v>27735240</v>
      </c>
      <c r="D118" s="80">
        <v>15461139</v>
      </c>
      <c r="E118" s="80">
        <v>24267622</v>
      </c>
      <c r="F118" s="81">
        <v>491973495</v>
      </c>
      <c r="G118" s="79">
        <v>105739705</v>
      </c>
      <c r="H118" s="80">
        <v>5031074</v>
      </c>
      <c r="I118" s="80">
        <v>3102866</v>
      </c>
      <c r="J118" s="80">
        <v>4587286</v>
      </c>
      <c r="K118" s="81">
        <v>93018479</v>
      </c>
      <c r="L118" s="79">
        <v>123626177</v>
      </c>
      <c r="M118" s="80">
        <v>5597136</v>
      </c>
      <c r="N118" s="80">
        <v>3440758</v>
      </c>
      <c r="O118" s="80">
        <v>5227807</v>
      </c>
      <c r="P118" s="81">
        <v>109360477</v>
      </c>
      <c r="Q118" s="79">
        <v>69520346</v>
      </c>
      <c r="R118" s="80">
        <v>2911196</v>
      </c>
      <c r="S118" s="80">
        <v>1843421</v>
      </c>
      <c r="T118" s="80">
        <v>2774101</v>
      </c>
      <c r="U118" s="81">
        <v>61991627</v>
      </c>
      <c r="V118" s="79">
        <v>760205428</v>
      </c>
      <c r="W118" s="80">
        <v>27604865</v>
      </c>
      <c r="X118" s="80">
        <v>17429305</v>
      </c>
      <c r="Y118" s="80">
        <v>27663163</v>
      </c>
      <c r="Z118" s="81">
        <v>687508095</v>
      </c>
    </row>
    <row r="119" spans="1:26" s="16" customFormat="1" ht="18" x14ac:dyDescent="0.45">
      <c r="A119" s="194">
        <v>2018</v>
      </c>
      <c r="B119" s="79">
        <v>568088181</v>
      </c>
      <c r="C119" s="80">
        <v>28170048</v>
      </c>
      <c r="D119" s="80">
        <v>15801269</v>
      </c>
      <c r="E119" s="80">
        <v>24683635</v>
      </c>
      <c r="F119" s="81">
        <v>499433230</v>
      </c>
      <c r="G119" s="79">
        <v>107627860</v>
      </c>
      <c r="H119" s="80">
        <v>5117636</v>
      </c>
      <c r="I119" s="80">
        <v>3175394</v>
      </c>
      <c r="J119" s="80">
        <v>4656214</v>
      </c>
      <c r="K119" s="81">
        <v>94678616</v>
      </c>
      <c r="L119" s="79">
        <v>125828031</v>
      </c>
      <c r="M119" s="80">
        <v>5725740</v>
      </c>
      <c r="N119" s="80">
        <v>3493128</v>
      </c>
      <c r="O119" s="80">
        <v>5415914</v>
      </c>
      <c r="P119" s="81">
        <v>111193249</v>
      </c>
      <c r="Q119" s="79">
        <v>69481720</v>
      </c>
      <c r="R119" s="80">
        <v>2883398</v>
      </c>
      <c r="S119" s="80">
        <v>1884303</v>
      </c>
      <c r="T119" s="80">
        <v>2732726</v>
      </c>
      <c r="U119" s="81">
        <v>61981293</v>
      </c>
      <c r="V119" s="79">
        <v>757885340</v>
      </c>
      <c r="W119" s="80">
        <v>27388019</v>
      </c>
      <c r="X119" s="80">
        <v>17789407</v>
      </c>
      <c r="Y119" s="80">
        <v>27318215</v>
      </c>
      <c r="Z119" s="81">
        <v>685389699</v>
      </c>
    </row>
    <row r="120" spans="1:26" s="16" customFormat="1" ht="18" x14ac:dyDescent="0.45">
      <c r="A120" s="194">
        <v>2019</v>
      </c>
      <c r="B120" s="79">
        <v>574149284</v>
      </c>
      <c r="C120" s="80">
        <v>28464328</v>
      </c>
      <c r="D120" s="80">
        <v>15960893</v>
      </c>
      <c r="E120" s="80">
        <v>25879514</v>
      </c>
      <c r="F120" s="81">
        <v>503844550</v>
      </c>
      <c r="G120" s="79">
        <v>109021208</v>
      </c>
      <c r="H120" s="80">
        <v>5176455</v>
      </c>
      <c r="I120" s="80">
        <v>3214533</v>
      </c>
      <c r="J120" s="80">
        <v>4882426</v>
      </c>
      <c r="K120" s="81">
        <v>95747793</v>
      </c>
      <c r="L120" s="79">
        <v>128674862</v>
      </c>
      <c r="M120" s="80">
        <v>5947336</v>
      </c>
      <c r="N120" s="80">
        <v>3604576</v>
      </c>
      <c r="O120" s="80">
        <v>5817319</v>
      </c>
      <c r="P120" s="81">
        <v>113305630</v>
      </c>
      <c r="Q120" s="79">
        <v>69434804</v>
      </c>
      <c r="R120" s="80">
        <v>2874171</v>
      </c>
      <c r="S120" s="80">
        <v>1939353</v>
      </c>
      <c r="T120" s="80">
        <v>2801603</v>
      </c>
      <c r="U120" s="81">
        <v>61819677</v>
      </c>
      <c r="V120" s="79">
        <v>756542730</v>
      </c>
      <c r="W120" s="80">
        <v>27397626</v>
      </c>
      <c r="X120" s="80">
        <v>18354458</v>
      </c>
      <c r="Y120" s="80">
        <v>28118942</v>
      </c>
      <c r="Z120" s="81">
        <v>682671703</v>
      </c>
    </row>
    <row r="121" spans="1:26" s="16" customFormat="1" ht="18" x14ac:dyDescent="0.45">
      <c r="A121" s="194">
        <v>2020</v>
      </c>
      <c r="B121" s="79">
        <v>579812062</v>
      </c>
      <c r="C121" s="80">
        <v>28608876</v>
      </c>
      <c r="D121" s="80">
        <v>16556068</v>
      </c>
      <c r="E121" s="80">
        <v>26367262</v>
      </c>
      <c r="F121" s="81">
        <v>508279856</v>
      </c>
      <c r="G121" s="79">
        <v>110374498</v>
      </c>
      <c r="H121" s="80">
        <v>5201438</v>
      </c>
      <c r="I121" s="80">
        <v>3338506</v>
      </c>
      <c r="J121" s="80">
        <v>5013301</v>
      </c>
      <c r="K121" s="81">
        <v>96821253</v>
      </c>
      <c r="L121" s="79">
        <v>131039749</v>
      </c>
      <c r="M121" s="80">
        <v>5998944</v>
      </c>
      <c r="N121" s="80">
        <v>3684438</v>
      </c>
      <c r="O121" s="80">
        <v>6042616</v>
      </c>
      <c r="P121" s="81">
        <v>115313751</v>
      </c>
      <c r="Q121" s="79">
        <v>69515768</v>
      </c>
      <c r="R121" s="80">
        <v>2848719</v>
      </c>
      <c r="S121" s="80">
        <v>2044498</v>
      </c>
      <c r="T121" s="80">
        <v>2903848</v>
      </c>
      <c r="U121" s="81">
        <v>61718703</v>
      </c>
      <c r="V121" s="79">
        <v>756153127</v>
      </c>
      <c r="W121" s="80">
        <v>27202518</v>
      </c>
      <c r="X121" s="80">
        <v>19053855</v>
      </c>
      <c r="Y121" s="80">
        <v>29076328</v>
      </c>
      <c r="Z121" s="81">
        <v>680820426</v>
      </c>
    </row>
    <row r="122" spans="1:26" s="16" customFormat="1" ht="18" x14ac:dyDescent="0.45">
      <c r="A122" s="194">
        <v>2021</v>
      </c>
      <c r="B122" s="79">
        <v>584501628</v>
      </c>
      <c r="C122" s="80">
        <v>29110384</v>
      </c>
      <c r="D122" s="80">
        <v>16649373</v>
      </c>
      <c r="E122" s="80">
        <v>27139435</v>
      </c>
      <c r="F122" s="81">
        <v>511602437</v>
      </c>
      <c r="G122" s="79">
        <v>111520577</v>
      </c>
      <c r="H122" s="80">
        <v>5305927</v>
      </c>
      <c r="I122" s="80">
        <v>3373585</v>
      </c>
      <c r="J122" s="80">
        <v>5177381</v>
      </c>
      <c r="K122" s="81">
        <v>97663685</v>
      </c>
      <c r="L122" s="79">
        <v>132106184</v>
      </c>
      <c r="M122" s="80">
        <v>6110355</v>
      </c>
      <c r="N122" s="80">
        <v>3772740</v>
      </c>
      <c r="O122" s="80">
        <v>6123986</v>
      </c>
      <c r="P122" s="81">
        <v>116099104</v>
      </c>
      <c r="Q122" s="79">
        <v>69379192</v>
      </c>
      <c r="R122" s="80">
        <v>2847304</v>
      </c>
      <c r="S122" s="80">
        <v>2045355</v>
      </c>
      <c r="T122" s="80">
        <v>2934438</v>
      </c>
      <c r="U122" s="81">
        <v>61552095</v>
      </c>
      <c r="V122" s="79">
        <v>754254099</v>
      </c>
      <c r="W122" s="80">
        <v>27173631</v>
      </c>
      <c r="X122" s="80">
        <v>19004924</v>
      </c>
      <c r="Y122" s="80">
        <v>29372694</v>
      </c>
      <c r="Z122" s="81">
        <v>678702849</v>
      </c>
    </row>
    <row r="123" spans="1:26" s="16" customFormat="1" ht="18" x14ac:dyDescent="0.45">
      <c r="A123" s="194">
        <v>2022</v>
      </c>
      <c r="B123" s="79">
        <v>592633622</v>
      </c>
      <c r="C123" s="80">
        <v>29551286</v>
      </c>
      <c r="D123" s="80">
        <v>16883693</v>
      </c>
      <c r="E123" s="80">
        <v>28005402</v>
      </c>
      <c r="F123" s="81">
        <v>518193241</v>
      </c>
      <c r="G123" s="79">
        <v>113210433</v>
      </c>
      <c r="H123" s="80">
        <v>5386426</v>
      </c>
      <c r="I123" s="80">
        <v>3413464</v>
      </c>
      <c r="J123" s="80">
        <v>5369442</v>
      </c>
      <c r="K123" s="81">
        <v>99041101</v>
      </c>
      <c r="L123" s="79">
        <v>133647260</v>
      </c>
      <c r="M123" s="80">
        <v>6276313</v>
      </c>
      <c r="N123" s="80">
        <v>3817270</v>
      </c>
      <c r="O123" s="80">
        <v>6306645</v>
      </c>
      <c r="P123" s="81">
        <v>117247032</v>
      </c>
      <c r="Q123" s="79">
        <v>69363791</v>
      </c>
      <c r="R123" s="80">
        <v>2856141</v>
      </c>
      <c r="S123" s="80">
        <v>2073933</v>
      </c>
      <c r="T123" s="80">
        <v>3000297</v>
      </c>
      <c r="U123" s="81">
        <v>61433420</v>
      </c>
      <c r="V123" s="79">
        <v>751923301</v>
      </c>
      <c r="W123" s="80">
        <v>27218035</v>
      </c>
      <c r="X123" s="80">
        <v>19242882</v>
      </c>
      <c r="Y123" s="80">
        <v>29876488</v>
      </c>
      <c r="Z123" s="81">
        <v>675585896</v>
      </c>
    </row>
    <row r="124" spans="1:26" s="16" customFormat="1" ht="18.399999999999999" thickBot="1" x14ac:dyDescent="0.5">
      <c r="A124" s="194">
        <v>2023</v>
      </c>
      <c r="B124" s="82">
        <v>594737227</v>
      </c>
      <c r="C124" s="83">
        <v>30103997</v>
      </c>
      <c r="D124" s="83">
        <v>16275210</v>
      </c>
      <c r="E124" s="83">
        <v>28092026</v>
      </c>
      <c r="F124" s="84">
        <v>520265993</v>
      </c>
      <c r="G124" s="82">
        <v>113629135</v>
      </c>
      <c r="H124" s="83">
        <v>5500308</v>
      </c>
      <c r="I124" s="83">
        <v>3286394</v>
      </c>
      <c r="J124" s="83">
        <v>5391782</v>
      </c>
      <c r="K124" s="84">
        <v>99450651</v>
      </c>
      <c r="L124" s="82">
        <v>134714051</v>
      </c>
      <c r="M124" s="83">
        <v>6312413</v>
      </c>
      <c r="N124" s="83">
        <v>3706967</v>
      </c>
      <c r="O124" s="83">
        <v>6247583</v>
      </c>
      <c r="P124" s="84">
        <v>118447087</v>
      </c>
      <c r="Q124" s="82">
        <v>69101904</v>
      </c>
      <c r="R124" s="83">
        <v>2852549</v>
      </c>
      <c r="S124" s="83">
        <v>2043349</v>
      </c>
      <c r="T124" s="83">
        <v>2990767</v>
      </c>
      <c r="U124" s="84">
        <v>61215239</v>
      </c>
      <c r="V124" s="82">
        <v>750365942</v>
      </c>
      <c r="W124" s="83">
        <v>27281892</v>
      </c>
      <c r="X124" s="83">
        <v>19302748</v>
      </c>
      <c r="Y124" s="83">
        <v>29824550</v>
      </c>
      <c r="Z124" s="84">
        <v>673956752</v>
      </c>
    </row>
    <row r="125" spans="1:26" s="16" customFormat="1" ht="14.65" thickTop="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s="16" customFormat="1" x14ac:dyDescent="0.45"/>
    <row r="185" spans="1:41" s="16" customFormat="1" x14ac:dyDescent="0.45"/>
    <row r="186" spans="1:41" s="16" customFormat="1" x14ac:dyDescent="0.45"/>
    <row r="187" spans="1:41" s="16" customFormat="1" x14ac:dyDescent="0.45"/>
    <row r="188" spans="1:41" s="16" customFormat="1" x14ac:dyDescent="0.45"/>
    <row r="189" spans="1:41" s="16" customFormat="1" x14ac:dyDescent="0.45"/>
    <row r="190" spans="1:41" s="16" customFormat="1" x14ac:dyDescent="0.45"/>
    <row r="191" spans="1:41" x14ac:dyDescent="0.4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row>
  </sheetData>
  <sheetProtection algorithmName="SHA-512" hashValue="kaluFSR6baasNkQHuqpzdligoXIRKgPceAF5sh7x9NYjdAOXhFa4I+ZzxpKf9IfDCo3j7T8T37L2bc/s60QZlA==" saltValue="8fXUqW2vd88a2UYZYW7H+w==" spinCount="100000" sheet="1" objects="1" scenarios="1"/>
  <mergeCells count="5">
    <mergeCell ref="A1:K1"/>
    <mergeCell ref="A3:F3"/>
    <mergeCell ref="G3:K3"/>
    <mergeCell ref="B67:F67"/>
    <mergeCell ref="B97:H9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D12C-D470-4EEC-94E4-D15288281D04}">
  <dimension ref="A1:AO176"/>
  <sheetViews>
    <sheetView zoomScale="70" zoomScaleNormal="70" workbookViewId="0">
      <selection activeCell="O79" sqref="O79"/>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401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2005</v>
      </c>
      <c r="B6" s="216">
        <v>1531219627</v>
      </c>
      <c r="C6" s="117">
        <v>1135703327</v>
      </c>
      <c r="D6" s="117">
        <v>62515873</v>
      </c>
      <c r="E6" s="117">
        <v>129302139</v>
      </c>
      <c r="F6" s="204">
        <v>203698288</v>
      </c>
      <c r="G6" s="48">
        <f t="shared" ref="G6:G24" si="0">B6*2*B64/100</f>
        <v>87463265.094239995</v>
      </c>
      <c r="H6" s="49">
        <f t="shared" ref="H6:H24" si="1">C6*2*C64/100</f>
        <v>90265700.429959998</v>
      </c>
      <c r="I6" s="49">
        <f t="shared" ref="I6:I24" si="2">D6*2*D64/100</f>
        <v>25200148.406300001</v>
      </c>
      <c r="J6" s="49">
        <f t="shared" ref="J6:J24" si="3">E6*2*E64/100</f>
        <v>36357175.444020003</v>
      </c>
      <c r="K6" s="50">
        <f t="shared" ref="K6:K24" si="4">F6*2*F64/100</f>
        <v>38519346.260799997</v>
      </c>
    </row>
    <row r="7" spans="1:11" s="16" customFormat="1" ht="18" x14ac:dyDescent="0.55000000000000004">
      <c r="A7" s="206">
        <v>2006</v>
      </c>
      <c r="B7" s="122">
        <v>1568483615</v>
      </c>
      <c r="C7" s="122">
        <v>1166481274</v>
      </c>
      <c r="D7" s="122">
        <v>63462123</v>
      </c>
      <c r="E7" s="122">
        <v>130482123</v>
      </c>
      <c r="F7" s="128">
        <v>208058094</v>
      </c>
      <c r="G7" s="51">
        <f t="shared" si="0"/>
        <v>68511364.303200006</v>
      </c>
      <c r="H7" s="52">
        <f t="shared" si="1"/>
        <v>71551961.347160012</v>
      </c>
      <c r="I7" s="52">
        <f t="shared" si="2"/>
        <v>21088463.472899996</v>
      </c>
      <c r="J7" s="52">
        <f t="shared" si="3"/>
        <v>29762972.256299995</v>
      </c>
      <c r="K7" s="53">
        <f t="shared" si="4"/>
        <v>32885662.337639999</v>
      </c>
    </row>
    <row r="8" spans="1:11" s="16" customFormat="1" ht="18" x14ac:dyDescent="0.55000000000000004">
      <c r="A8" s="206">
        <v>2007</v>
      </c>
      <c r="B8" s="218">
        <v>1598710849</v>
      </c>
      <c r="C8" s="145">
        <v>1192862498</v>
      </c>
      <c r="D8" s="145">
        <v>67799453</v>
      </c>
      <c r="E8" s="145">
        <v>125285663</v>
      </c>
      <c r="F8" s="203">
        <v>212763235</v>
      </c>
      <c r="G8" s="51">
        <f t="shared" si="0"/>
        <v>58480842.856420003</v>
      </c>
      <c r="H8" s="52">
        <f t="shared" si="1"/>
        <v>62267422.395599991</v>
      </c>
      <c r="I8" s="52">
        <f t="shared" si="2"/>
        <v>18418399.401979998</v>
      </c>
      <c r="J8" s="52">
        <f t="shared" si="3"/>
        <v>25768755.16584</v>
      </c>
      <c r="K8" s="53">
        <f t="shared" si="4"/>
        <v>28080491.7553</v>
      </c>
    </row>
    <row r="9" spans="1:11" s="16" customFormat="1" ht="18" x14ac:dyDescent="0.55000000000000004">
      <c r="A9" s="206">
        <v>2008</v>
      </c>
      <c r="B9" s="211">
        <v>1575410777</v>
      </c>
      <c r="C9" s="80">
        <v>1170660353</v>
      </c>
      <c r="D9" s="80">
        <v>64303422</v>
      </c>
      <c r="E9" s="80">
        <v>117043619</v>
      </c>
      <c r="F9" s="199">
        <v>223403384</v>
      </c>
      <c r="G9" s="51">
        <f t="shared" si="0"/>
        <v>51831014.563299999</v>
      </c>
      <c r="H9" s="52">
        <f t="shared" si="1"/>
        <v>55559540.353380002</v>
      </c>
      <c r="I9" s="52">
        <f t="shared" si="2"/>
        <v>16123440.032280002</v>
      </c>
      <c r="J9" s="52">
        <f t="shared" si="3"/>
        <v>22083790.032919999</v>
      </c>
      <c r="K9" s="53">
        <f t="shared" si="4"/>
        <v>26178408.53712</v>
      </c>
    </row>
    <row r="10" spans="1:11" s="16" customFormat="1" ht="18" x14ac:dyDescent="0.55000000000000004">
      <c r="A10" s="206">
        <v>2009</v>
      </c>
      <c r="B10" s="211">
        <v>1579290701</v>
      </c>
      <c r="C10" s="80">
        <v>1169694093</v>
      </c>
      <c r="D10" s="80">
        <v>69363123</v>
      </c>
      <c r="E10" s="80">
        <v>115624007</v>
      </c>
      <c r="F10" s="199">
        <v>224609479</v>
      </c>
      <c r="G10" s="51">
        <f t="shared" si="0"/>
        <v>46810176.377640001</v>
      </c>
      <c r="H10" s="52">
        <f t="shared" si="1"/>
        <v>50320239.880859993</v>
      </c>
      <c r="I10" s="52">
        <f t="shared" si="2"/>
        <v>15105900.92694</v>
      </c>
      <c r="J10" s="52">
        <f t="shared" si="3"/>
        <v>20238826.185280003</v>
      </c>
      <c r="K10" s="53">
        <f t="shared" si="4"/>
        <v>24172472.129980002</v>
      </c>
    </row>
    <row r="11" spans="1:11" s="16" customFormat="1" ht="18" x14ac:dyDescent="0.55000000000000004">
      <c r="A11" s="206">
        <v>2010</v>
      </c>
      <c r="B11" s="211">
        <v>1594680731</v>
      </c>
      <c r="C11" s="80">
        <v>1181018751</v>
      </c>
      <c r="D11" s="80">
        <v>68728479</v>
      </c>
      <c r="E11" s="80">
        <v>109681452</v>
      </c>
      <c r="F11" s="199">
        <v>235252049</v>
      </c>
      <c r="G11" s="51">
        <f t="shared" si="0"/>
        <v>43279635.039339997</v>
      </c>
      <c r="H11" s="52">
        <f t="shared" si="1"/>
        <v>46650240.664499998</v>
      </c>
      <c r="I11" s="52">
        <f t="shared" si="2"/>
        <v>13836417.392280001</v>
      </c>
      <c r="J11" s="52">
        <f t="shared" si="3"/>
        <v>18354094.177680001</v>
      </c>
      <c r="K11" s="53">
        <f t="shared" si="4"/>
        <v>22988830.22828</v>
      </c>
    </row>
    <row r="12" spans="1:11" s="16" customFormat="1" ht="18" x14ac:dyDescent="0.55000000000000004">
      <c r="A12" s="206">
        <v>2011</v>
      </c>
      <c r="B12" s="211">
        <v>1606664058</v>
      </c>
      <c r="C12" s="80">
        <v>1185758312</v>
      </c>
      <c r="D12" s="80">
        <v>69705258</v>
      </c>
      <c r="E12" s="80">
        <v>108024025</v>
      </c>
      <c r="F12" s="199">
        <v>243176463</v>
      </c>
      <c r="G12" s="51">
        <f t="shared" si="0"/>
        <v>40520067.542759992</v>
      </c>
      <c r="H12" s="52">
        <f t="shared" si="1"/>
        <v>43730766.546560004</v>
      </c>
      <c r="I12" s="52">
        <f t="shared" si="2"/>
        <v>13161746.81556</v>
      </c>
      <c r="J12" s="52">
        <f t="shared" si="3"/>
        <v>16946809.041999999</v>
      </c>
      <c r="K12" s="53">
        <f t="shared" si="4"/>
        <v>21657295.794780001</v>
      </c>
    </row>
    <row r="13" spans="1:11" s="16" customFormat="1" ht="18" x14ac:dyDescent="0.55000000000000004">
      <c r="A13" s="206">
        <v>2012</v>
      </c>
      <c r="B13" s="211">
        <v>1623599052</v>
      </c>
      <c r="C13" s="80">
        <v>1206728958</v>
      </c>
      <c r="D13" s="80">
        <v>67594426</v>
      </c>
      <c r="E13" s="80">
        <v>104835612</v>
      </c>
      <c r="F13" s="199">
        <v>244440057</v>
      </c>
      <c r="G13" s="51">
        <f t="shared" si="0"/>
        <v>38187049.703039996</v>
      </c>
      <c r="H13" s="52">
        <f t="shared" si="1"/>
        <v>41608014.471840002</v>
      </c>
      <c r="I13" s="52">
        <f t="shared" si="2"/>
        <v>12254869.433799999</v>
      </c>
      <c r="J13" s="52">
        <f t="shared" si="3"/>
        <v>15586958.792160001</v>
      </c>
      <c r="K13" s="53">
        <f t="shared" si="4"/>
        <v>20425411.162920002</v>
      </c>
    </row>
    <row r="14" spans="1:11" s="16" customFormat="1" ht="18" x14ac:dyDescent="0.55000000000000004">
      <c r="A14" s="206">
        <v>2013</v>
      </c>
      <c r="B14" s="211">
        <v>1623012423</v>
      </c>
      <c r="C14" s="80">
        <v>1204031165</v>
      </c>
      <c r="D14" s="80">
        <v>66651817</v>
      </c>
      <c r="E14" s="80">
        <v>107379205</v>
      </c>
      <c r="F14" s="199">
        <v>244950237</v>
      </c>
      <c r="G14" s="51">
        <f t="shared" si="0"/>
        <v>36193177.032899998</v>
      </c>
      <c r="H14" s="52">
        <f t="shared" si="1"/>
        <v>39540383.4586</v>
      </c>
      <c r="I14" s="52">
        <f t="shared" si="2"/>
        <v>11565423.285840001</v>
      </c>
      <c r="J14" s="52">
        <f t="shared" si="3"/>
        <v>15048121.788699999</v>
      </c>
      <c r="K14" s="53">
        <f t="shared" si="4"/>
        <v>19429452.798840001</v>
      </c>
    </row>
    <row r="15" spans="1:11" s="16" customFormat="1" ht="18" x14ac:dyDescent="0.55000000000000004">
      <c r="A15" s="206">
        <v>2014</v>
      </c>
      <c r="B15" s="211">
        <v>1628242855</v>
      </c>
      <c r="C15" s="80">
        <v>1209371853</v>
      </c>
      <c r="D15" s="80">
        <v>65923399</v>
      </c>
      <c r="E15" s="80">
        <v>108738688</v>
      </c>
      <c r="F15" s="199">
        <v>244208915</v>
      </c>
      <c r="G15" s="51">
        <f t="shared" si="0"/>
        <v>36212121.095200002</v>
      </c>
      <c r="H15" s="52">
        <f t="shared" si="1"/>
        <v>39570647.030159995</v>
      </c>
      <c r="I15" s="52">
        <f t="shared" si="2"/>
        <v>11475945.29792</v>
      </c>
      <c r="J15" s="52">
        <f t="shared" si="3"/>
        <v>15210367.677439999</v>
      </c>
      <c r="K15" s="53">
        <f t="shared" si="4"/>
        <v>19424377.099099997</v>
      </c>
    </row>
    <row r="16" spans="1:11" s="16" customFormat="1" ht="18" x14ac:dyDescent="0.55000000000000004">
      <c r="A16" s="206">
        <v>2015</v>
      </c>
      <c r="B16" s="211">
        <v>1638968811</v>
      </c>
      <c r="C16" s="80">
        <v>1218396960</v>
      </c>
      <c r="D16" s="80">
        <v>66753936</v>
      </c>
      <c r="E16" s="80">
        <v>108267495</v>
      </c>
      <c r="F16" s="199">
        <v>245550420</v>
      </c>
      <c r="G16" s="51">
        <f t="shared" si="0"/>
        <v>36253990.099320002</v>
      </c>
      <c r="H16" s="52">
        <f t="shared" si="1"/>
        <v>39719740.895999998</v>
      </c>
      <c r="I16" s="52">
        <f t="shared" si="2"/>
        <v>11640551.359679999</v>
      </c>
      <c r="J16" s="52">
        <f t="shared" si="3"/>
        <v>15122803.7016</v>
      </c>
      <c r="K16" s="53">
        <f t="shared" si="4"/>
        <v>19481970.322799999</v>
      </c>
    </row>
    <row r="17" spans="1:11" s="16" customFormat="1" ht="18" x14ac:dyDescent="0.55000000000000004">
      <c r="A17" s="206">
        <v>2016</v>
      </c>
      <c r="B17" s="211">
        <v>1641056753</v>
      </c>
      <c r="C17" s="80">
        <v>1220883065</v>
      </c>
      <c r="D17" s="80">
        <v>66727822</v>
      </c>
      <c r="E17" s="80">
        <v>108960591</v>
      </c>
      <c r="F17" s="199">
        <v>244485274</v>
      </c>
      <c r="G17" s="51">
        <f t="shared" si="0"/>
        <v>36332996.511419997</v>
      </c>
      <c r="H17" s="52">
        <f t="shared" si="1"/>
        <v>39800787.919</v>
      </c>
      <c r="I17" s="52">
        <f t="shared" si="2"/>
        <v>11631993.931039998</v>
      </c>
      <c r="J17" s="52">
        <f t="shared" si="3"/>
        <v>15108475.54806</v>
      </c>
      <c r="K17" s="53">
        <f t="shared" si="4"/>
        <v>19514814.57068</v>
      </c>
    </row>
    <row r="18" spans="1:11" s="16" customFormat="1" ht="18" x14ac:dyDescent="0.55000000000000004">
      <c r="A18" s="206">
        <v>2017</v>
      </c>
      <c r="B18" s="211">
        <v>1646784844</v>
      </c>
      <c r="C18" s="80">
        <v>1223471578</v>
      </c>
      <c r="D18" s="80">
        <v>68186661</v>
      </c>
      <c r="E18" s="80">
        <v>108388875</v>
      </c>
      <c r="F18" s="199">
        <v>246737730</v>
      </c>
      <c r="G18" s="51">
        <f t="shared" si="0"/>
        <v>36361009.355520003</v>
      </c>
      <c r="H18" s="52">
        <f t="shared" si="1"/>
        <v>39811765.148120001</v>
      </c>
      <c r="I18" s="52">
        <f t="shared" si="2"/>
        <v>11782655.020800002</v>
      </c>
      <c r="J18" s="52">
        <f t="shared" si="3"/>
        <v>14933819.1975</v>
      </c>
      <c r="K18" s="53">
        <f t="shared" si="4"/>
        <v>19734083.645399999</v>
      </c>
    </row>
    <row r="19" spans="1:11" s="16" customFormat="1" ht="18" x14ac:dyDescent="0.55000000000000004">
      <c r="A19" s="206">
        <v>2018</v>
      </c>
      <c r="B19" s="211">
        <v>1647477144</v>
      </c>
      <c r="C19" s="80">
        <v>1229461866</v>
      </c>
      <c r="D19" s="80">
        <v>68667240</v>
      </c>
      <c r="E19" s="80">
        <v>108289314</v>
      </c>
      <c r="F19" s="199">
        <v>241058724</v>
      </c>
      <c r="G19" s="51">
        <f t="shared" si="0"/>
        <v>36409244.882399999</v>
      </c>
      <c r="H19" s="52">
        <f t="shared" si="1"/>
        <v>39859153.695720002</v>
      </c>
      <c r="I19" s="52">
        <f t="shared" si="2"/>
        <v>11849218.9344</v>
      </c>
      <c r="J19" s="52">
        <f t="shared" si="3"/>
        <v>14946091.118280001</v>
      </c>
      <c r="K19" s="53">
        <f t="shared" si="4"/>
        <v>19472723.724719997</v>
      </c>
    </row>
    <row r="20" spans="1:11" s="16" customFormat="1" ht="18" x14ac:dyDescent="0.55000000000000004">
      <c r="A20" s="206">
        <v>2019</v>
      </c>
      <c r="B20" s="211">
        <v>1657525135</v>
      </c>
      <c r="C20" s="80">
        <v>1233305017</v>
      </c>
      <c r="D20" s="80">
        <v>71137965</v>
      </c>
      <c r="E20" s="80">
        <v>106976681</v>
      </c>
      <c r="F20" s="199">
        <v>246105471</v>
      </c>
      <c r="G20" s="51">
        <f t="shared" si="0"/>
        <v>32686395.662199996</v>
      </c>
      <c r="H20" s="52">
        <f t="shared" si="1"/>
        <v>34310545.572939999</v>
      </c>
      <c r="I20" s="52">
        <f t="shared" si="2"/>
        <v>11880040.154999999</v>
      </c>
      <c r="J20" s="52">
        <f t="shared" si="3"/>
        <v>14570223.952200001</v>
      </c>
      <c r="K20" s="53">
        <f t="shared" si="4"/>
        <v>12644899.099979999</v>
      </c>
    </row>
    <row r="21" spans="1:11" s="16" customFormat="1" ht="18" x14ac:dyDescent="0.55000000000000004">
      <c r="A21" s="206">
        <v>2020</v>
      </c>
      <c r="B21" s="211">
        <v>1655530791</v>
      </c>
      <c r="C21" s="80">
        <v>1231432972</v>
      </c>
      <c r="D21" s="80">
        <v>72746763</v>
      </c>
      <c r="E21" s="80">
        <v>108016709</v>
      </c>
      <c r="F21" s="199">
        <v>243334347</v>
      </c>
      <c r="G21" s="51">
        <f t="shared" si="0"/>
        <v>32812620.277620003</v>
      </c>
      <c r="H21" s="52">
        <f t="shared" si="1"/>
        <v>34480123.215999998</v>
      </c>
      <c r="I21" s="52">
        <f t="shared" si="2"/>
        <v>12048318.88806</v>
      </c>
      <c r="J21" s="52">
        <f t="shared" si="3"/>
        <v>14703234.42908</v>
      </c>
      <c r="K21" s="53">
        <f t="shared" si="4"/>
        <v>12108317.106719999</v>
      </c>
    </row>
    <row r="22" spans="1:11" s="16" customFormat="1" ht="18" x14ac:dyDescent="0.55000000000000004">
      <c r="A22" s="206">
        <v>2021</v>
      </c>
      <c r="B22" s="211">
        <v>1653207426</v>
      </c>
      <c r="C22" s="80">
        <v>1228706517</v>
      </c>
      <c r="D22" s="80">
        <v>72835551</v>
      </c>
      <c r="E22" s="80">
        <v>107116523</v>
      </c>
      <c r="F22" s="199">
        <v>244548835</v>
      </c>
      <c r="G22" s="51">
        <f t="shared" si="0"/>
        <v>32601250.440719999</v>
      </c>
      <c r="H22" s="52">
        <f t="shared" si="1"/>
        <v>34158041.172600001</v>
      </c>
      <c r="I22" s="52">
        <f t="shared" si="2"/>
        <v>12063023.956620002</v>
      </c>
      <c r="J22" s="52">
        <f t="shared" si="3"/>
        <v>14659967.337779999</v>
      </c>
      <c r="K22" s="53">
        <f t="shared" si="4"/>
        <v>11850836.544100001</v>
      </c>
    </row>
    <row r="23" spans="1:11" s="16" customFormat="1" ht="18" x14ac:dyDescent="0.55000000000000004">
      <c r="A23" s="206">
        <v>2022</v>
      </c>
      <c r="B23" s="211">
        <v>1643152449</v>
      </c>
      <c r="C23" s="80">
        <v>1226712332</v>
      </c>
      <c r="D23" s="80">
        <v>72853665</v>
      </c>
      <c r="E23" s="80">
        <v>107634083</v>
      </c>
      <c r="F23" s="199">
        <v>235952369</v>
      </c>
      <c r="G23" s="51">
        <f t="shared" si="0"/>
        <v>32633007.637139998</v>
      </c>
      <c r="H23" s="52">
        <f t="shared" si="1"/>
        <v>34053534.336319998</v>
      </c>
      <c r="I23" s="52">
        <f t="shared" si="2"/>
        <v>12057281.557499999</v>
      </c>
      <c r="J23" s="52">
        <f t="shared" si="3"/>
        <v>14720037.19108</v>
      </c>
      <c r="K23" s="53">
        <f t="shared" si="4"/>
        <v>12189299.382540002</v>
      </c>
    </row>
    <row r="24" spans="1:11" s="16" customFormat="1" ht="24.75" customHeight="1" thickBot="1" x14ac:dyDescent="0.6">
      <c r="A24" s="206">
        <v>2023</v>
      </c>
      <c r="B24" s="213">
        <v>1640461717</v>
      </c>
      <c r="C24" s="214">
        <v>1224859290</v>
      </c>
      <c r="D24" s="214">
        <v>72587979</v>
      </c>
      <c r="E24" s="214">
        <v>108257246</v>
      </c>
      <c r="F24" s="220">
        <v>234757202</v>
      </c>
      <c r="G24" s="54">
        <f t="shared" si="0"/>
        <v>32546760.46528</v>
      </c>
      <c r="H24" s="55">
        <f t="shared" si="1"/>
        <v>34002093.8904</v>
      </c>
      <c r="I24" s="55">
        <f t="shared" si="2"/>
        <v>12075736.18644</v>
      </c>
      <c r="J24" s="55">
        <f t="shared" si="3"/>
        <v>14664526.543159999</v>
      </c>
      <c r="K24" s="56">
        <f t="shared" si="4"/>
        <v>12010178.454319999</v>
      </c>
    </row>
    <row r="25" spans="1:11" s="16" customFormat="1" ht="18.399999999999999" thickBot="1" x14ac:dyDescent="0.6">
      <c r="A25" s="96" t="s">
        <v>373</v>
      </c>
      <c r="B25" s="97"/>
      <c r="C25" s="97"/>
      <c r="D25" s="97"/>
      <c r="E25" s="97"/>
      <c r="F25" s="98"/>
      <c r="G25" s="57"/>
      <c r="H25" s="57"/>
      <c r="I25" s="57"/>
      <c r="J25" s="57"/>
      <c r="K25" s="57"/>
    </row>
    <row r="26" spans="1:11" s="16" customFormat="1" ht="18" x14ac:dyDescent="0.45">
      <c r="A26" s="60">
        <v>2024</v>
      </c>
      <c r="B26" s="42">
        <f>_xlfn.FORECAST.LINEAR(A26,$B$11:B25,$A$11:A25)</f>
        <v>1663239643.4615393</v>
      </c>
      <c r="C26" s="42">
        <f>_xlfn.FORECAST.LINEAR(A26,$C$11:C25,$A$11:A25)</f>
        <v>1241814533.7472525</v>
      </c>
      <c r="D26" s="42">
        <f>_xlfn.FORECAST.LINEAR($A26,D$11:D25,A$11:A25)</f>
        <v>72791480.263736248</v>
      </c>
      <c r="E26" s="42">
        <f>_xlfn.FORECAST.LINEAR($A26,E$11:E25,B$11:B25)</f>
        <v>127842570.7646025</v>
      </c>
      <c r="F26" s="42">
        <f>_xlfn.FORECAST.LINEAR($A26,F$11:F25,$A$11:A25)</f>
        <v>240853543.04395598</v>
      </c>
      <c r="G26" s="39"/>
      <c r="H26" s="39"/>
      <c r="I26" s="39"/>
      <c r="J26" s="39"/>
      <c r="K26" s="39"/>
    </row>
    <row r="27" spans="1:11" s="16" customFormat="1" ht="18" x14ac:dyDescent="0.45">
      <c r="A27" s="60">
        <v>2025</v>
      </c>
      <c r="B27" s="42">
        <f>_xlfn.FORECAST.LINEAR(A27,$B$11:B26,$A$11:A26)</f>
        <v>1666906222.6945057</v>
      </c>
      <c r="C27" s="42">
        <f>_xlfn.FORECAST.LINEAR(A27,$C$11:C26,$A$11:A26)</f>
        <v>1245255151.2373619</v>
      </c>
      <c r="D27" s="42">
        <f>_xlfn.FORECAST.LINEAR($A27,D$11:D26,A$11:A26)</f>
        <v>73248430.384615302</v>
      </c>
      <c r="E27" s="42">
        <f>_xlfn.FORECAST.LINEAR($A27,$E$10:E26,$A$10:$A26)</f>
        <v>111828927.91615063</v>
      </c>
      <c r="F27" s="42">
        <f>_xlfn.FORECAST.LINEAR($A27,F$11:F26,$A$11:A26)</f>
        <v>240638224.08791214</v>
      </c>
      <c r="G27" s="39"/>
      <c r="H27" s="39"/>
      <c r="I27" s="39"/>
      <c r="J27" s="39"/>
      <c r="K27" s="39"/>
    </row>
    <row r="28" spans="1:11" s="16" customFormat="1" ht="18" x14ac:dyDescent="0.45">
      <c r="A28" s="60">
        <v>2026</v>
      </c>
      <c r="B28" s="42">
        <f>_xlfn.FORECAST.LINEAR(A28,$B$11:B27,$A$11:A27)</f>
        <v>1670572801.9274721</v>
      </c>
      <c r="C28" s="42">
        <f>_xlfn.FORECAST.LINEAR(A28,$C$11:C27,$A$11:A27)</f>
        <v>1248695768.7274723</v>
      </c>
      <c r="D28" s="42">
        <f>_xlfn.FORECAST.LINEAR($A28,D$11:D27,A$11:A27)</f>
        <v>73705380.505494475</v>
      </c>
      <c r="E28" s="42">
        <f>_xlfn.FORECAST.LINEAR($A28,$E$10:E26,$A$10:$A26)</f>
        <v>112087970.34184045</v>
      </c>
      <c r="F28" s="42">
        <f>_xlfn.FORECAST.LINEAR($A28,F$11:F27,$A$11:A27)</f>
        <v>240422905.13186806</v>
      </c>
      <c r="G28" s="39"/>
      <c r="H28" s="39"/>
      <c r="I28" s="39"/>
      <c r="J28" s="39"/>
      <c r="K28" s="39"/>
    </row>
    <row r="29" spans="1:11" s="16" customFormat="1" ht="18" x14ac:dyDescent="0.45">
      <c r="A29" s="60">
        <v>2027</v>
      </c>
      <c r="B29" s="42">
        <f>_xlfn.FORECAST.LINEAR(A29,$B$11:B28,$A$11:A28)</f>
        <v>1674239381.1604385</v>
      </c>
      <c r="C29" s="42">
        <f>_xlfn.FORECAST.LINEAR(A29,$C$11:C28,$A$11:A28)</f>
        <v>1252136386.2175827</v>
      </c>
      <c r="D29" s="42">
        <f>_xlfn.FORECAST.LINEAR($A29,D$11:D28,A$11:A28)</f>
        <v>74162330.626373649</v>
      </c>
      <c r="E29" s="42">
        <f>_xlfn.FORECAST.LINEAR($A29,$E$10:E28,$A$10:$A28)</f>
        <v>112347012.76753014</v>
      </c>
      <c r="F29" s="42">
        <f>_xlfn.FORECAST.LINEAR($A29,F$11:F28,$A$11:A28)</f>
        <v>240207586.17582422</v>
      </c>
      <c r="G29" s="39"/>
      <c r="H29" s="39"/>
      <c r="I29" s="39"/>
      <c r="J29" s="39"/>
      <c r="K29" s="39"/>
    </row>
    <row r="30" spans="1:11" s="16" customFormat="1" ht="18" x14ac:dyDescent="0.45">
      <c r="A30" s="60">
        <v>2028</v>
      </c>
      <c r="B30" s="42">
        <f>_xlfn.FORECAST.LINEAR(A30,$B$11:B29,$A$11:A29)</f>
        <v>1677905960.3934059</v>
      </c>
      <c r="C30" s="42">
        <f>_xlfn.FORECAST.LINEAR(A30,$C$11:C29,$A$11:A29)</f>
        <v>1255577003.7076921</v>
      </c>
      <c r="D30" s="42">
        <f>_xlfn.FORECAST.LINEAR($A30,D$11:D29,A$11:A29)</f>
        <v>74619280.747252822</v>
      </c>
      <c r="E30" s="42">
        <f>_xlfn.FORECAST.LINEAR($A30,$E$10:E29,$A$10:$A29)</f>
        <v>112606055.19321996</v>
      </c>
      <c r="F30" s="42">
        <f>_xlfn.FORECAST.LINEAR($A30,F$11:F29,$A$11:A29)</f>
        <v>239992267.21978021</v>
      </c>
      <c r="G30" s="39"/>
      <c r="H30" s="39"/>
      <c r="I30" s="39"/>
      <c r="J30" s="39"/>
      <c r="K30" s="39"/>
    </row>
    <row r="31" spans="1:11" s="16" customFormat="1" ht="18" x14ac:dyDescent="0.45">
      <c r="A31" s="60">
        <v>2029</v>
      </c>
      <c r="B31" s="42">
        <f>_xlfn.FORECAST.LINEAR(A31,$B$11:B30,$A$11:A30)</f>
        <v>1681572539.6263733</v>
      </c>
      <c r="C31" s="42">
        <f>_xlfn.FORECAST.LINEAR(A31,$C$11:C30,$A$11:A30)</f>
        <v>1259017621.1978016</v>
      </c>
      <c r="D31" s="42">
        <f>_xlfn.FORECAST.LINEAR($A31,D$11:D30,A$11:A30)</f>
        <v>75076230.868131876</v>
      </c>
      <c r="E31" s="42">
        <f>_xlfn.FORECAST.LINEAR($A31,$E$10:E30,$A$10:$A30)</f>
        <v>112865097.61890966</v>
      </c>
      <c r="F31" s="42">
        <f>_xlfn.FORECAST.LINEAR($A31,F$11:F30,$A$11:A30)</f>
        <v>239776948.26373613</v>
      </c>
      <c r="G31" s="39"/>
      <c r="H31" s="39"/>
      <c r="I31" s="39"/>
      <c r="J31" s="39"/>
      <c r="K31" s="39"/>
    </row>
    <row r="32" spans="1:11" s="16" customFormat="1" ht="18" x14ac:dyDescent="0.45">
      <c r="A32" s="60">
        <v>2030</v>
      </c>
      <c r="B32" s="42">
        <f>_xlfn.FORECAST.LINEAR(A32,$B$11:B31,$A$11:A31)</f>
        <v>1685239118.8593407</v>
      </c>
      <c r="C32" s="42">
        <f>_xlfn.FORECAST.LINEAR(A32,$C$11:C31,$A$11:A31)</f>
        <v>1262458238.687912</v>
      </c>
      <c r="D32" s="42">
        <f>_xlfn.FORECAST.LINEAR($A32,D$11:D31,A$11:A31)</f>
        <v>75533180.989011049</v>
      </c>
      <c r="E32" s="42">
        <f>_xlfn.FORECAST.LINEAR($A32,$E$10:E31,$A$10:$A31)</f>
        <v>113124140.04459947</v>
      </c>
      <c r="F32" s="42">
        <f>_xlfn.FORECAST.LINEAR($A32,F$11:F31,$A$11:A31)</f>
        <v>239561629.30769223</v>
      </c>
      <c r="G32" s="39"/>
      <c r="H32" s="39"/>
      <c r="I32" s="39"/>
      <c r="J32" s="39"/>
      <c r="K32" s="39"/>
    </row>
    <row r="33" spans="1:11" s="16" customFormat="1" ht="18" x14ac:dyDescent="0.45">
      <c r="A33" s="60">
        <v>2031</v>
      </c>
      <c r="B33" s="42">
        <f>_xlfn.FORECAST.LINEAR(A33,$B$11:B32,$A$11:A32)</f>
        <v>1688905698.0923071</v>
      </c>
      <c r="C33" s="42">
        <f>_xlfn.FORECAST.LINEAR(A33,$C$11:C32,$A$11:A32)</f>
        <v>1265898856.1780214</v>
      </c>
      <c r="D33" s="42">
        <f>_xlfn.FORECAST.LINEAR($A33,D$11:D32,A$11:A32)</f>
        <v>75990131.109890103</v>
      </c>
      <c r="E33" s="42">
        <f>_xlfn.FORECAST.LINEAR($A33,$E$10:E32,$A$10:$A32)</f>
        <v>113383182.47028917</v>
      </c>
      <c r="F33" s="42">
        <f>_xlfn.FORECAST.LINEAR($A33,F$11:F32,$A$11:A32)</f>
        <v>239346310.35164827</v>
      </c>
      <c r="G33" s="39"/>
      <c r="H33" s="39"/>
      <c r="I33" s="39"/>
      <c r="J33" s="39"/>
      <c r="K33" s="39"/>
    </row>
    <row r="34" spans="1:11" s="16" customFormat="1" ht="18" x14ac:dyDescent="0.45">
      <c r="A34" s="60">
        <v>2032</v>
      </c>
      <c r="B34" s="42">
        <f>_xlfn.FORECAST.LINEAR(A34,$B$11:B33,$A$11:A33)</f>
        <v>1692572277.3252735</v>
      </c>
      <c r="C34" s="42">
        <f>_xlfn.FORECAST.LINEAR(A34,$C$11:C33,$A$11:A33)</f>
        <v>1269339473.6681318</v>
      </c>
      <c r="D34" s="42">
        <f>_xlfn.FORECAST.LINEAR($A34,D$11:D33,A$11:A33)</f>
        <v>76447081.230769277</v>
      </c>
      <c r="E34" s="42">
        <f>_xlfn.FORECAST.LINEAR($A34,$E$10:E33,$A$10:$A33)</f>
        <v>113642224.89597899</v>
      </c>
      <c r="F34" s="42">
        <f>_xlfn.FORECAST.LINEAR($A34,F$11:F33,$A$11:A33)</f>
        <v>239130991.39560431</v>
      </c>
      <c r="G34" s="39"/>
      <c r="H34" s="39"/>
      <c r="I34" s="39"/>
      <c r="J34" s="39"/>
      <c r="K34" s="39"/>
    </row>
    <row r="35" spans="1:11" s="16" customFormat="1" ht="18" x14ac:dyDescent="0.45">
      <c r="A35" s="60">
        <v>2033</v>
      </c>
      <c r="B35" s="42">
        <f>_xlfn.FORECAST.LINEAR(A35,$B$11:B34,$A$11:A34)</f>
        <v>1696238856.5582409</v>
      </c>
      <c r="C35" s="42">
        <f>_xlfn.FORECAST.LINEAR(A35,$C$11:C34,$A$11:A34)</f>
        <v>1272780091.1582413</v>
      </c>
      <c r="D35" s="42">
        <f>_xlfn.FORECAST.LINEAR($A35,D$11:D34,A$11:A34)</f>
        <v>76904031.351648331</v>
      </c>
      <c r="E35" s="42">
        <f>_xlfn.FORECAST.LINEAR($A35,$E$10:E34,$A$10:$A34)</f>
        <v>113901267.32166874</v>
      </c>
      <c r="F35" s="42">
        <f>_xlfn.FORECAST.LINEAR($A35,F$11:F34,$A$11:A34)</f>
        <v>238915672.43956041</v>
      </c>
      <c r="G35" s="39"/>
      <c r="H35" s="39"/>
      <c r="I35" s="39"/>
      <c r="J35" s="39"/>
      <c r="K35" s="39"/>
    </row>
    <row r="36" spans="1:11" s="16" customFormat="1" ht="18" x14ac:dyDescent="0.45">
      <c r="A36" s="60">
        <v>2034</v>
      </c>
      <c r="B36" s="42">
        <f>_xlfn.FORECAST.LINEAR(A36,$B$11:B35,$A$11:A35)</f>
        <v>1699905435.7912083</v>
      </c>
      <c r="C36" s="42">
        <f>_xlfn.FORECAST.LINEAR(A36,$C$11:C35,$A$11:A35)</f>
        <v>1276220708.6483517</v>
      </c>
      <c r="D36" s="42">
        <f>_xlfn.FORECAST.LINEAR($A36,D$11:D35,A$11:A35)</f>
        <v>77360981.472527504</v>
      </c>
      <c r="E36" s="42">
        <f>_xlfn.FORECAST.LINEAR($A36,$E$10:E35,$A$10:$A35)</f>
        <v>114160309.7473585</v>
      </c>
      <c r="F36" s="42">
        <f>_xlfn.FORECAST.LINEAR($A36,F$11:F35,$A$11:A35)</f>
        <v>238700353.48351645</v>
      </c>
      <c r="G36" s="39"/>
      <c r="H36" s="39"/>
      <c r="I36" s="39"/>
      <c r="J36" s="39"/>
      <c r="K36" s="39"/>
    </row>
    <row r="37" spans="1:11" s="16" customFormat="1" ht="18" x14ac:dyDescent="0.45">
      <c r="A37" s="60">
        <v>2035</v>
      </c>
      <c r="B37" s="42">
        <f>_xlfn.FORECAST.LINEAR(A37,$B$11:B36,$A$11:A36)</f>
        <v>1703572015.0241756</v>
      </c>
      <c r="C37" s="42">
        <f>_xlfn.FORECAST.LINEAR(A37,$C$11:C36,$A$11:A36)</f>
        <v>1279661326.1384611</v>
      </c>
      <c r="D37" s="42">
        <f>_xlfn.FORECAST.LINEAR($A37,D$11:D36,A$11:A36)</f>
        <v>77817931.593406677</v>
      </c>
      <c r="E37" s="42">
        <f>_xlfn.FORECAST.LINEAR($A37,$E$10:E36,$A$10:$A36)</f>
        <v>114419352.17304826</v>
      </c>
      <c r="F37" s="42">
        <f>_xlfn.FORECAST.LINEAR($A37,F$11:F36,$A$11:A36)</f>
        <v>238485034.52747244</v>
      </c>
      <c r="G37" s="39"/>
      <c r="H37" s="39"/>
      <c r="I37" s="39"/>
      <c r="J37" s="39"/>
      <c r="K37" s="39"/>
    </row>
    <row r="38" spans="1:11" s="16" customFormat="1" ht="18" x14ac:dyDescent="0.45">
      <c r="A38" s="60">
        <v>2036</v>
      </c>
      <c r="B38" s="42">
        <f>_xlfn.FORECAST.LINEAR(A38,$B$11:B37,$A$11:A37)</f>
        <v>1707238594.2571421</v>
      </c>
      <c r="C38" s="42">
        <f>_xlfn.FORECAST.LINEAR(A38,$C$11:C37,$A$11:A37)</f>
        <v>1283101943.6285715</v>
      </c>
      <c r="D38" s="42">
        <f>_xlfn.FORECAST.LINEAR($A38,D$11:D37,A$11:A37)</f>
        <v>78274881.714285731</v>
      </c>
      <c r="E38" s="42">
        <f>_xlfn.FORECAST.LINEAR($A38,$E$10:E37,$A$10:$A37)</f>
        <v>114678394.59873801</v>
      </c>
      <c r="F38" s="42">
        <f>_xlfn.FORECAST.LINEAR($A38,F$11:F37,$A$11:A37)</f>
        <v>238269715.57142848</v>
      </c>
      <c r="G38" s="39"/>
      <c r="H38" s="39"/>
      <c r="I38" s="39"/>
      <c r="J38" s="39"/>
      <c r="K38" s="39"/>
    </row>
    <row r="39" spans="1:11" s="16" customFormat="1" ht="18" x14ac:dyDescent="0.45">
      <c r="A39" s="60">
        <v>2037</v>
      </c>
      <c r="B39" s="42">
        <f>_xlfn.FORECAST.LINEAR(A39,$B$11:B38,$A$11:A38)</f>
        <v>1710905173.4901085</v>
      </c>
      <c r="C39" s="42">
        <f>_xlfn.FORECAST.LINEAR(A39,$C$11:C38,$A$11:A38)</f>
        <v>1286542561.118681</v>
      </c>
      <c r="D39" s="42">
        <f>_xlfn.FORECAST.LINEAR($A39,D$11:D38,A$11:A38)</f>
        <v>78731831.835164905</v>
      </c>
      <c r="E39" s="42">
        <f>_xlfn.FORECAST.LINEAR($A39,$E$10:E38,$A$10:$A38)</f>
        <v>114937437.02442783</v>
      </c>
      <c r="F39" s="42">
        <f>_xlfn.FORECAST.LINEAR($A39,F$11:F38,$A$11:A38)</f>
        <v>238054396.61538458</v>
      </c>
      <c r="G39" s="39"/>
      <c r="H39" s="39"/>
      <c r="I39" s="39"/>
      <c r="J39" s="39"/>
      <c r="K39" s="39"/>
    </row>
    <row r="40" spans="1:11" s="16" customFormat="1" ht="18" x14ac:dyDescent="0.45">
      <c r="A40" s="60">
        <v>2038</v>
      </c>
      <c r="B40" s="42">
        <f>_xlfn.FORECAST.LINEAR(A40,$B$11:B39,$A$11:A39)</f>
        <v>1714571752.7230759</v>
      </c>
      <c r="C40" s="42">
        <f>_xlfn.FORECAST.LINEAR(A40,$C$11:C39,$A$11:A39)</f>
        <v>1289983178.6087904</v>
      </c>
      <c r="D40" s="42">
        <f>_xlfn.FORECAST.LINEAR($A40,D$11:D39,A$11:A39)</f>
        <v>79188781.956044078</v>
      </c>
      <c r="E40" s="42">
        <f>_xlfn.FORECAST.LINEAR($A40,$E$10:E39,$A$10:$A39)</f>
        <v>115196479.45011753</v>
      </c>
      <c r="F40" s="42">
        <f>_xlfn.FORECAST.LINEAR($A40,F$11:F39,$A$11:A39)</f>
        <v>237839077.65934062</v>
      </c>
      <c r="G40" s="39"/>
      <c r="H40" s="39"/>
      <c r="I40" s="39"/>
      <c r="J40" s="39"/>
      <c r="K40" s="39"/>
    </row>
    <row r="41" spans="1:11" s="16" customFormat="1" ht="18" x14ac:dyDescent="0.45">
      <c r="A41" s="60">
        <v>2039</v>
      </c>
      <c r="B41" s="42">
        <f>_xlfn.FORECAST.LINEAR(A41,$B$11:B40,$A$11:A40)</f>
        <v>1718238331.9560432</v>
      </c>
      <c r="C41" s="42">
        <f>_xlfn.FORECAST.LINEAR(A41,$C$11:C40,$A$11:A40)</f>
        <v>1293423796.0989008</v>
      </c>
      <c r="D41" s="42">
        <f>_xlfn.FORECAST.LINEAR($A41,D$11:D40,A$11:A40)</f>
        <v>79645732.076923132</v>
      </c>
      <c r="E41" s="42">
        <f>_xlfn.FORECAST.LINEAR($A41,$E$10:E40,$A$10:$A40)</f>
        <v>115455521.87580734</v>
      </c>
      <c r="F41" s="42">
        <f>_xlfn.FORECAST.LINEAR($A41,F$11:F40,$A$11:A40)</f>
        <v>237623758.7032966</v>
      </c>
      <c r="G41" s="39"/>
      <c r="H41" s="39"/>
      <c r="I41" s="39"/>
      <c r="J41" s="39"/>
      <c r="K41" s="39"/>
    </row>
    <row r="42" spans="1:11" s="16" customFormat="1" ht="18" x14ac:dyDescent="0.45">
      <c r="A42" s="60">
        <v>2040</v>
      </c>
      <c r="B42" s="42">
        <f>_xlfn.FORECAST.LINEAR(A42,$B$11:B41,$A$11:A41)</f>
        <v>1721904911.1890106</v>
      </c>
      <c r="C42" s="42">
        <f>_xlfn.FORECAST.LINEAR(A42,$C$11:C41,$A$11:A41)</f>
        <v>1296864413.5890102</v>
      </c>
      <c r="D42" s="42">
        <f>_xlfn.FORECAST.LINEAR($A42,D$11:D41,A$11:A41)</f>
        <v>80102682.197802186</v>
      </c>
      <c r="E42" s="42">
        <f>_xlfn.FORECAST.LINEAR($A42,$E$10:E41,$A$10:$A41)</f>
        <v>115714564.30149704</v>
      </c>
      <c r="F42" s="42">
        <f>_xlfn.FORECAST.LINEAR($A42,F$11:F41,$A$11:A41)</f>
        <v>237408439.74725264</v>
      </c>
      <c r="G42" s="39"/>
      <c r="H42" s="39"/>
      <c r="I42" s="39"/>
      <c r="J42" s="39"/>
      <c r="K42" s="39"/>
    </row>
    <row r="43" spans="1:11" s="16" customFormat="1" ht="18" x14ac:dyDescent="0.45">
      <c r="A43" s="60">
        <v>2041</v>
      </c>
      <c r="B43" s="42">
        <f>_xlfn.FORECAST.LINEAR(A43,$B$11:B42,$A$11:A42)</f>
        <v>1725571490.421977</v>
      </c>
      <c r="C43" s="42">
        <f>_xlfn.FORECAST.LINEAR(A43,$C$11:C42,$A$11:A42)</f>
        <v>1300305031.0791206</v>
      </c>
      <c r="D43" s="42">
        <f>_xlfn.FORECAST.LINEAR($A43,D$11:D42,A$11:A42)</f>
        <v>80559632.318681359</v>
      </c>
      <c r="E43" s="42">
        <f>_xlfn.FORECAST.LINEAR($A43,$E$10:E42,$A$10:$A42)</f>
        <v>115973606.72718686</v>
      </c>
      <c r="F43" s="42">
        <f>_xlfn.FORECAST.LINEAR($A43,F$11:F42,$A$11:A42)</f>
        <v>237193120.79120868</v>
      </c>
      <c r="G43" s="39"/>
      <c r="H43" s="39"/>
      <c r="I43" s="39"/>
      <c r="J43" s="39"/>
      <c r="K43" s="39"/>
    </row>
    <row r="44" spans="1:11" s="16" customFormat="1" ht="18" x14ac:dyDescent="0.45">
      <c r="A44" s="60">
        <v>2042</v>
      </c>
      <c r="B44" s="42">
        <f>_xlfn.FORECAST.LINEAR(A44,$B$11:B43,$A$11:A43)</f>
        <v>1729238069.6549435</v>
      </c>
      <c r="C44" s="42">
        <f>_xlfn.FORECAST.LINEAR(A44,$C$11:C43,$A$11:A43)</f>
        <v>1303745648.569231</v>
      </c>
      <c r="D44" s="42">
        <f>_xlfn.FORECAST.LINEAR($A44,D$11:D43,A$11:A43)</f>
        <v>81016582.439560533</v>
      </c>
      <c r="E44" s="42">
        <f>_xlfn.FORECAST.LINEAR($A44,$E$10:E43,$A$10:$A43)</f>
        <v>116232649.15287656</v>
      </c>
      <c r="F44" s="42">
        <f>_xlfn.FORECAST.LINEAR($A44,F$11:F43,$A$11:A43)</f>
        <v>236977801.83516473</v>
      </c>
      <c r="G44" s="39"/>
      <c r="H44" s="39"/>
      <c r="I44" s="39"/>
      <c r="J44" s="39"/>
      <c r="K44" s="39"/>
    </row>
    <row r="45" spans="1:11" s="16" customFormat="1" ht="18" x14ac:dyDescent="0.45">
      <c r="A45" s="60">
        <v>2043</v>
      </c>
      <c r="B45" s="42">
        <f>_xlfn.FORECAST.LINEAR(A45,$B$11:B44,$A$11:A44)</f>
        <v>1732904648.8879108</v>
      </c>
      <c r="C45" s="42">
        <f>_xlfn.FORECAST.LINEAR(A45,$C$11:C44,$A$11:A44)</f>
        <v>1307186266.0593405</v>
      </c>
      <c r="D45" s="42">
        <f>_xlfn.FORECAST.LINEAR($A45,D$11:D44,A$11:A44)</f>
        <v>81473532.560439587</v>
      </c>
      <c r="E45" s="42">
        <f>_xlfn.FORECAST.LINEAR($A45,$E$10:E44,$A$10:$A44)</f>
        <v>116491691.57856643</v>
      </c>
      <c r="F45" s="42">
        <f>_xlfn.FORECAST.LINEAR($A45,F$11:F44,$A$11:A44)</f>
        <v>236762482.87912077</v>
      </c>
      <c r="G45" s="39"/>
      <c r="H45" s="39"/>
      <c r="I45" s="39"/>
      <c r="J45" s="39"/>
      <c r="K45" s="39"/>
    </row>
    <row r="46" spans="1:11" s="16" customFormat="1" ht="18" x14ac:dyDescent="0.45">
      <c r="A46" s="60">
        <v>2044</v>
      </c>
      <c r="B46" s="42">
        <f>_xlfn.FORECAST.LINEAR(A46,$B$11:B45,$A$11:A45)</f>
        <v>1736571228.1208782</v>
      </c>
      <c r="C46" s="42">
        <f>_xlfn.FORECAST.LINEAR(A46,$C$11:C45,$A$11:A45)</f>
        <v>1310626883.5494499</v>
      </c>
      <c r="D46" s="42">
        <f>_xlfn.FORECAST.LINEAR($A46,D$11:D45,A$11:A45)</f>
        <v>81930482.68131876</v>
      </c>
      <c r="E46" s="42">
        <f>_xlfn.FORECAST.LINEAR($A46,$E$10:E45,$A$10:$A45)</f>
        <v>116750734.00425613</v>
      </c>
      <c r="F46" s="42">
        <f>_xlfn.FORECAST.LINEAR($A46,F$11:F45,$A$11:A45)</f>
        <v>236547163.92307681</v>
      </c>
      <c r="G46" s="39"/>
      <c r="H46" s="39"/>
      <c r="I46" s="39"/>
      <c r="J46" s="39"/>
      <c r="K46" s="39"/>
    </row>
    <row r="47" spans="1:11" s="16" customFormat="1" ht="18" x14ac:dyDescent="0.45">
      <c r="A47" s="60">
        <v>2045</v>
      </c>
      <c r="B47" s="42">
        <f>_xlfn.FORECAST.LINEAR(A47,$B$11:B46,$A$11:A46)</f>
        <v>1740237807.3538456</v>
      </c>
      <c r="C47" s="42">
        <f>_xlfn.FORECAST.LINEAR(A47,$C$11:C46,$A$11:A46)</f>
        <v>1314067501.0395613</v>
      </c>
      <c r="D47" s="42">
        <f>_xlfn.FORECAST.LINEAR($A47,D$11:D46,A$11:A46)</f>
        <v>82387432.802197814</v>
      </c>
      <c r="E47" s="42">
        <f>_xlfn.FORECAST.LINEAR($A47,$E$10:E46,$A$10:$A46)</f>
        <v>117009776.42994595</v>
      </c>
      <c r="F47" s="42">
        <f>_xlfn.FORECAST.LINEAR($A47,F$11:F46,$A$11:A46)</f>
        <v>236331844.96703279</v>
      </c>
      <c r="G47" s="39"/>
      <c r="H47" s="39"/>
      <c r="I47" s="39"/>
      <c r="J47" s="39"/>
      <c r="K47" s="39"/>
    </row>
    <row r="48" spans="1:11" s="16" customFormat="1" ht="18" x14ac:dyDescent="0.45">
      <c r="A48" s="60">
        <v>2046</v>
      </c>
      <c r="B48" s="42">
        <f>_xlfn.FORECAST.LINEAR(A48,$B$11:B47,$A$11:A47)</f>
        <v>1743904386.586813</v>
      </c>
      <c r="C48" s="42">
        <f>_xlfn.FORECAST.LINEAR(A48,$C$11:C47,$A$11:A47)</f>
        <v>1317508118.5296707</v>
      </c>
      <c r="D48" s="42">
        <f>_xlfn.FORECAST.LINEAR($A48,D$11:D47,A$11:A47)</f>
        <v>82844382.923076987</v>
      </c>
      <c r="E48" s="42">
        <f>_xlfn.FORECAST.LINEAR($A48,$E$10:E47,$A$10:$A47)</f>
        <v>117268818.8556357</v>
      </c>
      <c r="F48" s="42">
        <f>_xlfn.FORECAST.LINEAR($A48,F$11:F47,$A$11:A47)</f>
        <v>236116526.01098877</v>
      </c>
      <c r="G48" s="39"/>
      <c r="H48" s="39"/>
      <c r="I48" s="39"/>
      <c r="J48" s="39"/>
      <c r="K48" s="39"/>
    </row>
    <row r="49" spans="1:11" s="16" customFormat="1" ht="18" x14ac:dyDescent="0.45">
      <c r="A49" s="60">
        <v>2047</v>
      </c>
      <c r="B49" s="42">
        <f>_xlfn.FORECAST.LINEAR(A49,$B$11:B48,$A$11:A48)</f>
        <v>1747570965.8197784</v>
      </c>
      <c r="C49" s="42">
        <f>_xlfn.FORECAST.LINEAR(A49,$C$11:C48,$A$11:A48)</f>
        <v>1320948736.0197802</v>
      </c>
      <c r="D49" s="42">
        <f>_xlfn.FORECAST.LINEAR($A49,D$11:D48,A$11:A48)</f>
        <v>83301333.043956161</v>
      </c>
      <c r="E49" s="42">
        <f>_xlfn.FORECAST.LINEAR($A49,$E$10:E48,$A$10:$A48)</f>
        <v>117527861.28132546</v>
      </c>
      <c r="F49" s="42">
        <f>_xlfn.FORECAST.LINEAR($A49,F$11:F48,$A$11:A48)</f>
        <v>235901207.05494487</v>
      </c>
      <c r="G49" s="39"/>
      <c r="H49" s="39"/>
      <c r="I49" s="39"/>
      <c r="J49" s="39"/>
      <c r="K49" s="39"/>
    </row>
    <row r="50" spans="1:11" s="16" customFormat="1" ht="18" x14ac:dyDescent="0.45">
      <c r="A50" s="60">
        <v>2048</v>
      </c>
      <c r="B50" s="42">
        <f>_xlfn.FORECAST.LINEAR(A50,$B$11:B49,$A$11:A49)</f>
        <v>1751237545.0527458</v>
      </c>
      <c r="C50" s="42">
        <f>_xlfn.FORECAST.LINEAR(A50,$C$11:C49,$A$11:A49)</f>
        <v>1324389353.5098906</v>
      </c>
      <c r="D50" s="42">
        <f>_xlfn.FORECAST.LINEAR($A50,D$11:D49,A$11:A49)</f>
        <v>83758283.164835334</v>
      </c>
      <c r="E50" s="42">
        <f>_xlfn.FORECAST.LINEAR($A50,$E$10:E49,$A$10:$A49)</f>
        <v>117786903.70701522</v>
      </c>
      <c r="F50" s="42">
        <f>_xlfn.FORECAST.LINEAR($A50,F$11:F49,$A$11:A49)</f>
        <v>235685888.09890091</v>
      </c>
      <c r="G50" s="39"/>
      <c r="H50" s="39"/>
      <c r="I50" s="39"/>
      <c r="J50" s="39"/>
      <c r="K50" s="39"/>
    </row>
    <row r="51" spans="1:11" s="16" customFormat="1" ht="18" x14ac:dyDescent="0.45">
      <c r="A51" s="60">
        <v>2049</v>
      </c>
      <c r="B51" s="42">
        <f>_xlfn.FORECAST.LINEAR(A51,$B$11:B50,$A$11:A50)</f>
        <v>1754904124.2857132</v>
      </c>
      <c r="C51" s="42">
        <f>_xlfn.FORECAST.LINEAR(A51,$C$11:C50,$A$11:A50)</f>
        <v>1327829971</v>
      </c>
      <c r="D51" s="42">
        <f>_xlfn.FORECAST.LINEAR($A51,D$11:D50,A$11:A50)</f>
        <v>84215233.285714388</v>
      </c>
      <c r="E51" s="42">
        <f>_xlfn.FORECAST.LINEAR($A51,$E$10:E50,$A$10:$A50)</f>
        <v>118045946.13270497</v>
      </c>
      <c r="F51" s="42">
        <f>_xlfn.FORECAST.LINEAR($A51,F$11:F50,$A$11:A50)</f>
        <v>235470569.14285696</v>
      </c>
      <c r="G51" s="39"/>
      <c r="H51" s="39"/>
      <c r="I51" s="39"/>
      <c r="J51" s="39"/>
      <c r="K51" s="39"/>
    </row>
    <row r="52" spans="1:11" s="16" customFormat="1" ht="18" x14ac:dyDescent="0.45">
      <c r="A52" s="60">
        <v>2050</v>
      </c>
      <c r="B52" s="42">
        <f>_xlfn.FORECAST.LINEAR(A52,$B$11:B51,$A$11:A51)</f>
        <v>1758570703.5186806</v>
      </c>
      <c r="C52" s="42">
        <f>_xlfn.FORECAST.LINEAR(A52,$C$11:C51,$A$11:A51)</f>
        <v>1331270588.4901094</v>
      </c>
      <c r="D52" s="42">
        <f>_xlfn.FORECAST.LINEAR($A52,D$11:D51,A$11:A51)</f>
        <v>84672183.406593442</v>
      </c>
      <c r="E52" s="42">
        <f>_xlfn.FORECAST.LINEAR($A52,$E$10:E51,$A$10:$A51)</f>
        <v>118304988.55839473</v>
      </c>
      <c r="F52" s="42">
        <f>_xlfn.FORECAST.LINEAR($A52,F$11:F51,$A$11:A51)</f>
        <v>235255250.18681306</v>
      </c>
      <c r="G52" s="39"/>
      <c r="H52" s="39"/>
      <c r="I52" s="39"/>
      <c r="J52" s="39"/>
      <c r="K52" s="39"/>
    </row>
    <row r="53" spans="1:11" s="16" customFormat="1" ht="18" x14ac:dyDescent="0.45">
      <c r="A53" s="60">
        <v>2051</v>
      </c>
      <c r="B53" s="42">
        <f>_xlfn.FORECAST.LINEAR(A53,$B$11:B52,$A$11:A52)</f>
        <v>1762237282.7516479</v>
      </c>
      <c r="C53" s="42">
        <f>_xlfn.FORECAST.LINEAR(A53,$C$11:C52,$A$11:A52)</f>
        <v>1334711205.9802189</v>
      </c>
      <c r="D53" s="42">
        <f>_xlfn.FORECAST.LINEAR($A53,D$11:D52,A$11:A52)</f>
        <v>85129133.527472615</v>
      </c>
      <c r="E53" s="42">
        <f>_xlfn.FORECAST.LINEAR($A53,$E$10:E52,$A$10:$A52)</f>
        <v>118564030.98408443</v>
      </c>
      <c r="F53" s="42">
        <f>_xlfn.FORECAST.LINEAR($A53,F$11:F52,$A$11:A52)</f>
        <v>235039931.23076904</v>
      </c>
      <c r="G53" s="39"/>
      <c r="H53" s="39"/>
      <c r="I53" s="39"/>
      <c r="J53" s="39"/>
      <c r="K53" s="39"/>
    </row>
    <row r="54" spans="1:11" s="16" customFormat="1" ht="18" x14ac:dyDescent="0.45">
      <c r="A54" s="60">
        <v>2052</v>
      </c>
      <c r="B54" s="42">
        <f>_xlfn.FORECAST.LINEAR(A54,$B$11:B53,$A$11:A53)</f>
        <v>1765903861.9846144</v>
      </c>
      <c r="C54" s="42">
        <f>_xlfn.FORECAST.LINEAR(A54,$C$11:C53,$A$11:A53)</f>
        <v>1338151823.4703302</v>
      </c>
      <c r="D54" s="42">
        <f>_xlfn.FORECAST.LINEAR($A54,D$11:D53,A$11:A53)</f>
        <v>85586083.648351789</v>
      </c>
      <c r="E54" s="42">
        <f>_xlfn.FORECAST.LINEAR($A54,$E$10:E53,$A$10:$A53)</f>
        <v>118823073.40977418</v>
      </c>
      <c r="F54" s="42">
        <f>_xlfn.FORECAST.LINEAR($A54,F$11:F53,$A$11:A53)</f>
        <v>234824612.27472508</v>
      </c>
      <c r="G54" s="39"/>
      <c r="H54" s="39"/>
      <c r="I54" s="39"/>
      <c r="J54" s="39"/>
      <c r="K54" s="39"/>
    </row>
    <row r="55" spans="1:11" s="16" customFormat="1" ht="18" x14ac:dyDescent="0.45">
      <c r="A55" s="60">
        <v>2053</v>
      </c>
      <c r="B55" s="42">
        <f>_xlfn.FORECAST.LINEAR(A55,$B$11:B54,$A$11:A54)</f>
        <v>1769570441.2175817</v>
      </c>
      <c r="C55" s="42">
        <f>_xlfn.FORECAST.LINEAR(A55,$C$11:C54,$A$11:A54)</f>
        <v>1341592440.9604397</v>
      </c>
      <c r="D55" s="42">
        <f>_xlfn.FORECAST.LINEAR($A55,D$11:D54,A$11:A54)</f>
        <v>86043033.769230962</v>
      </c>
      <c r="E55" s="42">
        <f>_xlfn.FORECAST.LINEAR($A55,$E$10:E54,$A$10:$A54)</f>
        <v>119082115.835464</v>
      </c>
      <c r="F55" s="42">
        <f>_xlfn.FORECAST.LINEAR($A55,F$11:F54,$A$11:A54)</f>
        <v>234609293.31868112</v>
      </c>
      <c r="G55" s="39"/>
      <c r="H55" s="39"/>
      <c r="I55" s="39"/>
      <c r="J55" s="39"/>
      <c r="K55" s="39"/>
    </row>
    <row r="56" spans="1:11" s="16" customFormat="1" ht="18" x14ac:dyDescent="0.45">
      <c r="A56" s="60">
        <v>2054</v>
      </c>
      <c r="B56" s="42">
        <f>_xlfn.FORECAST.LINEAR(A56,$B$11:B55,$A$11:A55)</f>
        <v>1773237020.4505491</v>
      </c>
      <c r="C56" s="42">
        <f>_xlfn.FORECAST.LINEAR(A56,$C$11:C55,$A$11:A55)</f>
        <v>1345033058.4505491</v>
      </c>
      <c r="D56" s="42">
        <f>_xlfn.FORECAST.LINEAR($A56,D$11:D55,A$11:A55)</f>
        <v>86499983.890110016</v>
      </c>
      <c r="E56" s="42">
        <f>_xlfn.FORECAST.LINEAR($A56,$E$10:E54,$A$10:$A54)</f>
        <v>119341158.26115376</v>
      </c>
      <c r="F56" s="42">
        <f>_xlfn.FORECAST.LINEAR($A56,F$11:F55,$A$11:A55)</f>
        <v>234393974.3626371</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42.75" customHeight="1" thickTop="1" thickBot="1" x14ac:dyDescent="0.5">
      <c r="A62" s="28"/>
      <c r="B62" s="430" t="s">
        <v>377</v>
      </c>
      <c r="C62" s="431"/>
      <c r="D62" s="431"/>
      <c r="E62" s="431"/>
      <c r="F62" s="438"/>
      <c r="G62" s="300" t="s">
        <v>377</v>
      </c>
      <c r="H62" s="301"/>
      <c r="I62" s="301"/>
      <c r="J62" s="301"/>
      <c r="K62" s="302"/>
    </row>
    <row r="63" spans="1:11" s="16" customFormat="1" ht="18.399999999999999" thickBot="1" x14ac:dyDescent="0.5">
      <c r="A63" s="157"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399999999999999" thickTop="1" x14ac:dyDescent="0.45">
      <c r="A64" s="194">
        <v>2005</v>
      </c>
      <c r="B64" s="114">
        <v>2.8559999999999999</v>
      </c>
      <c r="C64" s="115">
        <v>3.9740000000000002</v>
      </c>
      <c r="D64" s="115">
        <v>20.155000000000001</v>
      </c>
      <c r="E64" s="115">
        <v>14.058999999999999</v>
      </c>
      <c r="F64" s="306">
        <v>9.4550000000000001</v>
      </c>
      <c r="G64" s="303"/>
      <c r="H64" s="304"/>
      <c r="I64" s="304"/>
      <c r="J64" s="304"/>
      <c r="K64" s="305"/>
    </row>
    <row r="65" spans="1:11" s="16" customFormat="1" ht="18" x14ac:dyDescent="0.45">
      <c r="A65" s="194">
        <v>2006</v>
      </c>
      <c r="B65" s="70">
        <v>2.1840000000000002</v>
      </c>
      <c r="C65" s="71">
        <v>3.0670000000000002</v>
      </c>
      <c r="D65" s="71">
        <v>16.614999999999998</v>
      </c>
      <c r="E65" s="71">
        <v>11.404999999999999</v>
      </c>
      <c r="F65" s="295">
        <v>7.9029999999999996</v>
      </c>
      <c r="G65" s="290">
        <f>IF(ABS(B7 - B6) &gt; SQRT(G7^2 + G6^2), 1, 0)</f>
        <v>0</v>
      </c>
      <c r="H65" s="286">
        <f>IF(ABS(C7 - C6) &gt; SQRT(H7^2 + H6^2), 1, 0)</f>
        <v>0</v>
      </c>
      <c r="I65" s="286">
        <f>IF(ABS(D7 - D6) &gt; SQRT(I7^2 + I6^2), 1, 0)</f>
        <v>0</v>
      </c>
      <c r="J65" s="286">
        <f>IF(ABS(E7 - E6) &gt; SQRT(J7^2 + J6^2), 1, 0)</f>
        <v>0</v>
      </c>
      <c r="K65" s="291">
        <f>IF(ABS(F7 - F6) &gt; SQRT(K7^2 + K6^2), 1, 0)</f>
        <v>0</v>
      </c>
    </row>
    <row r="66" spans="1:11" s="16" customFormat="1" ht="18" x14ac:dyDescent="0.45">
      <c r="A66" s="194">
        <v>2007</v>
      </c>
      <c r="B66" s="70">
        <v>1.829</v>
      </c>
      <c r="C66" s="71">
        <v>2.61</v>
      </c>
      <c r="D66" s="71">
        <v>13.583</v>
      </c>
      <c r="E66" s="71">
        <v>10.284000000000001</v>
      </c>
      <c r="F66" s="295">
        <v>6.5990000000000002</v>
      </c>
      <c r="G66" s="290">
        <f t="shared" ref="G66:G82" si="5">IF(ABS(B8 - B7) &gt; SQRT(G8^2 + G7^2), 1, 0)</f>
        <v>0</v>
      </c>
      <c r="H66" s="286">
        <f t="shared" ref="H66:H82" si="6">IF(ABS(C8 - C7) &gt; SQRT(H8^2 + H7^2), 1, 0)</f>
        <v>0</v>
      </c>
      <c r="I66" s="286">
        <f t="shared" ref="I66:I82" si="7">IF(ABS(D8 - D7) &gt; SQRT(I8^2 + I7^2), 1, 0)</f>
        <v>0</v>
      </c>
      <c r="J66" s="286">
        <f t="shared" ref="J66:J82" si="8">IF(ABS(E8 - E7) &gt; SQRT(J8^2 + J7^2), 1, 0)</f>
        <v>0</v>
      </c>
      <c r="K66" s="291">
        <f t="shared" ref="K66:K82" si="9">IF(ABS(F8 - F7) &gt; SQRT(K8^2 + K7^2), 1, 0)</f>
        <v>0</v>
      </c>
    </row>
    <row r="67" spans="1:11" s="16" customFormat="1" ht="18" x14ac:dyDescent="0.45">
      <c r="A67" s="194">
        <v>2008</v>
      </c>
      <c r="B67" s="70">
        <v>1.645</v>
      </c>
      <c r="C67" s="71">
        <v>2.3730000000000002</v>
      </c>
      <c r="D67" s="71">
        <v>12.537000000000001</v>
      </c>
      <c r="E67" s="71">
        <v>9.4339999999999993</v>
      </c>
      <c r="F67" s="295">
        <v>5.859</v>
      </c>
      <c r="G67" s="290">
        <f t="shared" si="5"/>
        <v>0</v>
      </c>
      <c r="H67" s="286">
        <f t="shared" si="6"/>
        <v>0</v>
      </c>
      <c r="I67" s="286">
        <f t="shared" si="7"/>
        <v>0</v>
      </c>
      <c r="J67" s="286">
        <f t="shared" si="8"/>
        <v>0</v>
      </c>
      <c r="K67" s="291">
        <f t="shared" si="9"/>
        <v>0</v>
      </c>
    </row>
    <row r="68" spans="1:11" s="16" customFormat="1" ht="18" x14ac:dyDescent="0.45">
      <c r="A68" s="194">
        <v>2009</v>
      </c>
      <c r="B68" s="70">
        <v>1.482</v>
      </c>
      <c r="C68" s="71">
        <v>2.1509999999999998</v>
      </c>
      <c r="D68" s="71">
        <v>10.888999999999999</v>
      </c>
      <c r="E68" s="71">
        <v>8.7520000000000007</v>
      </c>
      <c r="F68" s="295">
        <v>5.3810000000000002</v>
      </c>
      <c r="G68" s="290">
        <f t="shared" si="5"/>
        <v>0</v>
      </c>
      <c r="H68" s="286">
        <f t="shared" si="6"/>
        <v>0</v>
      </c>
      <c r="I68" s="286">
        <f t="shared" si="7"/>
        <v>0</v>
      </c>
      <c r="J68" s="286">
        <f t="shared" si="8"/>
        <v>0</v>
      </c>
      <c r="K68" s="291">
        <f t="shared" si="9"/>
        <v>0</v>
      </c>
    </row>
    <row r="69" spans="1:11" s="16" customFormat="1" ht="18" x14ac:dyDescent="0.45">
      <c r="A69" s="194">
        <v>2010</v>
      </c>
      <c r="B69" s="70">
        <v>1.357</v>
      </c>
      <c r="C69" s="71">
        <v>1.9750000000000001</v>
      </c>
      <c r="D69" s="71">
        <v>10.066000000000001</v>
      </c>
      <c r="E69" s="71">
        <v>8.3670000000000009</v>
      </c>
      <c r="F69" s="295">
        <v>4.8860000000000001</v>
      </c>
      <c r="G69" s="290">
        <f t="shared" si="5"/>
        <v>0</v>
      </c>
      <c r="H69" s="286">
        <f t="shared" si="6"/>
        <v>0</v>
      </c>
      <c r="I69" s="286">
        <f t="shared" si="7"/>
        <v>0</v>
      </c>
      <c r="J69" s="286">
        <f t="shared" si="8"/>
        <v>0</v>
      </c>
      <c r="K69" s="291">
        <f t="shared" si="9"/>
        <v>0</v>
      </c>
    </row>
    <row r="70" spans="1:11" s="16" customFormat="1" ht="18" x14ac:dyDescent="0.45">
      <c r="A70" s="194">
        <v>2011</v>
      </c>
      <c r="B70" s="70">
        <v>1.2609999999999999</v>
      </c>
      <c r="C70" s="71">
        <v>1.8440000000000001</v>
      </c>
      <c r="D70" s="71">
        <v>9.4410000000000007</v>
      </c>
      <c r="E70" s="71">
        <v>7.8440000000000003</v>
      </c>
      <c r="F70" s="295">
        <v>4.4530000000000003</v>
      </c>
      <c r="G70" s="290">
        <f t="shared" si="5"/>
        <v>0</v>
      </c>
      <c r="H70" s="286">
        <f t="shared" si="6"/>
        <v>0</v>
      </c>
      <c r="I70" s="286">
        <f t="shared" si="7"/>
        <v>0</v>
      </c>
      <c r="J70" s="286">
        <f t="shared" si="8"/>
        <v>0</v>
      </c>
      <c r="K70" s="291">
        <f t="shared" si="9"/>
        <v>0</v>
      </c>
    </row>
    <row r="71" spans="1:11" s="16" customFormat="1" ht="18" x14ac:dyDescent="0.45">
      <c r="A71" s="194">
        <v>2012</v>
      </c>
      <c r="B71" s="70">
        <v>1.1759999999999999</v>
      </c>
      <c r="C71" s="71">
        <v>1.724</v>
      </c>
      <c r="D71" s="71">
        <v>9.0649999999999995</v>
      </c>
      <c r="E71" s="71">
        <v>7.4340000000000002</v>
      </c>
      <c r="F71" s="295">
        <v>4.1779999999999999</v>
      </c>
      <c r="G71" s="290">
        <f t="shared" si="5"/>
        <v>0</v>
      </c>
      <c r="H71" s="286">
        <f t="shared" si="6"/>
        <v>0</v>
      </c>
      <c r="I71" s="286">
        <f t="shared" si="7"/>
        <v>0</v>
      </c>
      <c r="J71" s="286">
        <f t="shared" si="8"/>
        <v>0</v>
      </c>
      <c r="K71" s="291">
        <f t="shared" si="9"/>
        <v>0</v>
      </c>
    </row>
    <row r="72" spans="1:11" s="16" customFormat="1" ht="18" x14ac:dyDescent="0.45">
      <c r="A72" s="194">
        <v>2013</v>
      </c>
      <c r="B72" s="70">
        <v>1.115</v>
      </c>
      <c r="C72" s="71">
        <v>1.6419999999999999</v>
      </c>
      <c r="D72" s="71">
        <v>8.6760000000000002</v>
      </c>
      <c r="E72" s="71">
        <v>7.0069999999999997</v>
      </c>
      <c r="F72" s="295">
        <v>3.9660000000000002</v>
      </c>
      <c r="G72" s="290">
        <f t="shared" si="5"/>
        <v>0</v>
      </c>
      <c r="H72" s="286">
        <f t="shared" si="6"/>
        <v>0</v>
      </c>
      <c r="I72" s="286">
        <f t="shared" si="7"/>
        <v>0</v>
      </c>
      <c r="J72" s="286">
        <f t="shared" si="8"/>
        <v>0</v>
      </c>
      <c r="K72" s="291">
        <f t="shared" si="9"/>
        <v>0</v>
      </c>
    </row>
    <row r="73" spans="1:11" s="16" customFormat="1" ht="18" x14ac:dyDescent="0.45">
      <c r="A73" s="194">
        <v>2014</v>
      </c>
      <c r="B73" s="70">
        <v>1.1120000000000001</v>
      </c>
      <c r="C73" s="71">
        <v>1.6359999999999999</v>
      </c>
      <c r="D73" s="71">
        <v>8.7040000000000006</v>
      </c>
      <c r="E73" s="71">
        <v>6.9939999999999998</v>
      </c>
      <c r="F73" s="295">
        <v>3.9769999999999999</v>
      </c>
      <c r="G73" s="290">
        <f t="shared" si="5"/>
        <v>0</v>
      </c>
      <c r="H73" s="286">
        <f t="shared" si="6"/>
        <v>0</v>
      </c>
      <c r="I73" s="286">
        <f t="shared" si="7"/>
        <v>0</v>
      </c>
      <c r="J73" s="286">
        <f t="shared" si="8"/>
        <v>0</v>
      </c>
      <c r="K73" s="291">
        <f t="shared" si="9"/>
        <v>0</v>
      </c>
    </row>
    <row r="74" spans="1:11" s="16" customFormat="1" ht="18" x14ac:dyDescent="0.45">
      <c r="A74" s="194">
        <v>2015</v>
      </c>
      <c r="B74" s="70">
        <v>1.1060000000000001</v>
      </c>
      <c r="C74" s="71">
        <v>1.63</v>
      </c>
      <c r="D74" s="71">
        <v>8.7189999999999994</v>
      </c>
      <c r="E74" s="71">
        <v>6.984</v>
      </c>
      <c r="F74" s="295">
        <v>3.9670000000000001</v>
      </c>
      <c r="G74" s="290">
        <f t="shared" si="5"/>
        <v>0</v>
      </c>
      <c r="H74" s="286">
        <f t="shared" si="6"/>
        <v>0</v>
      </c>
      <c r="I74" s="286">
        <f t="shared" si="7"/>
        <v>0</v>
      </c>
      <c r="J74" s="286">
        <f t="shared" si="8"/>
        <v>0</v>
      </c>
      <c r="K74" s="291">
        <f t="shared" si="9"/>
        <v>0</v>
      </c>
    </row>
    <row r="75" spans="1:11" s="16" customFormat="1" ht="18" x14ac:dyDescent="0.45">
      <c r="A75" s="194">
        <v>2016</v>
      </c>
      <c r="B75" s="70">
        <v>1.107</v>
      </c>
      <c r="C75" s="71">
        <v>1.63</v>
      </c>
      <c r="D75" s="71">
        <v>8.7159999999999993</v>
      </c>
      <c r="E75" s="71">
        <v>6.9329999999999998</v>
      </c>
      <c r="F75" s="295">
        <v>3.9910000000000001</v>
      </c>
      <c r="G75" s="290">
        <f t="shared" si="5"/>
        <v>0</v>
      </c>
      <c r="H75" s="286">
        <f t="shared" si="6"/>
        <v>0</v>
      </c>
      <c r="I75" s="286">
        <f t="shared" si="7"/>
        <v>0</v>
      </c>
      <c r="J75" s="286">
        <f t="shared" si="8"/>
        <v>0</v>
      </c>
      <c r="K75" s="291">
        <f t="shared" si="9"/>
        <v>0</v>
      </c>
    </row>
    <row r="76" spans="1:11" s="16" customFormat="1" ht="18" x14ac:dyDescent="0.45">
      <c r="A76" s="194">
        <v>2017</v>
      </c>
      <c r="B76" s="70">
        <v>1.1040000000000001</v>
      </c>
      <c r="C76" s="71">
        <v>1.627</v>
      </c>
      <c r="D76" s="71">
        <v>8.64</v>
      </c>
      <c r="E76" s="71">
        <v>6.8890000000000002</v>
      </c>
      <c r="F76" s="295">
        <v>3.9990000000000001</v>
      </c>
      <c r="G76" s="290">
        <f t="shared" si="5"/>
        <v>0</v>
      </c>
      <c r="H76" s="286">
        <f t="shared" si="6"/>
        <v>0</v>
      </c>
      <c r="I76" s="286">
        <f t="shared" si="7"/>
        <v>0</v>
      </c>
      <c r="J76" s="286">
        <f t="shared" si="8"/>
        <v>0</v>
      </c>
      <c r="K76" s="291">
        <f t="shared" si="9"/>
        <v>0</v>
      </c>
    </row>
    <row r="77" spans="1:11" s="16" customFormat="1" ht="18" x14ac:dyDescent="0.45">
      <c r="A77" s="194">
        <v>2018</v>
      </c>
      <c r="B77" s="70">
        <v>1.105</v>
      </c>
      <c r="C77" s="71">
        <v>1.621</v>
      </c>
      <c r="D77" s="71">
        <v>8.6280000000000001</v>
      </c>
      <c r="E77" s="71">
        <v>6.9009999999999998</v>
      </c>
      <c r="F77" s="295">
        <v>4.0389999999999997</v>
      </c>
      <c r="G77" s="290">
        <f t="shared" si="5"/>
        <v>0</v>
      </c>
      <c r="H77" s="286">
        <f t="shared" si="6"/>
        <v>0</v>
      </c>
      <c r="I77" s="286">
        <f t="shared" si="7"/>
        <v>0</v>
      </c>
      <c r="J77" s="286">
        <f t="shared" si="8"/>
        <v>0</v>
      </c>
      <c r="K77" s="291">
        <f t="shared" si="9"/>
        <v>0</v>
      </c>
    </row>
    <row r="78" spans="1:11" s="16" customFormat="1" ht="18" x14ac:dyDescent="0.45">
      <c r="A78" s="194">
        <v>2019</v>
      </c>
      <c r="B78" s="70">
        <v>0.98599999999999999</v>
      </c>
      <c r="C78" s="71">
        <v>1.391</v>
      </c>
      <c r="D78" s="71">
        <v>8.35</v>
      </c>
      <c r="E78" s="71">
        <v>6.81</v>
      </c>
      <c r="F78" s="295">
        <v>2.569</v>
      </c>
      <c r="G78" s="290">
        <f t="shared" si="5"/>
        <v>0</v>
      </c>
      <c r="H78" s="286">
        <f t="shared" si="6"/>
        <v>0</v>
      </c>
      <c r="I78" s="286">
        <f t="shared" si="7"/>
        <v>0</v>
      </c>
      <c r="J78" s="286">
        <f t="shared" si="8"/>
        <v>0</v>
      </c>
      <c r="K78" s="291">
        <f t="shared" si="9"/>
        <v>0</v>
      </c>
    </row>
    <row r="79" spans="1:11" s="16" customFormat="1" ht="18" x14ac:dyDescent="0.45">
      <c r="A79" s="194">
        <v>2020</v>
      </c>
      <c r="B79" s="70">
        <v>0.99099999999999999</v>
      </c>
      <c r="C79" s="71">
        <v>1.4</v>
      </c>
      <c r="D79" s="71">
        <v>8.2810000000000006</v>
      </c>
      <c r="E79" s="71">
        <v>6.806</v>
      </c>
      <c r="F79" s="295">
        <v>2.488</v>
      </c>
      <c r="G79" s="290">
        <f t="shared" si="5"/>
        <v>0</v>
      </c>
      <c r="H79" s="286">
        <f t="shared" si="6"/>
        <v>0</v>
      </c>
      <c r="I79" s="286">
        <f t="shared" si="7"/>
        <v>0</v>
      </c>
      <c r="J79" s="286">
        <f t="shared" si="8"/>
        <v>0</v>
      </c>
      <c r="K79" s="291">
        <f t="shared" si="9"/>
        <v>0</v>
      </c>
    </row>
    <row r="80" spans="1:11" s="16" customFormat="1" ht="18" x14ac:dyDescent="0.45">
      <c r="A80" s="194">
        <v>2021</v>
      </c>
      <c r="B80" s="70">
        <v>0.98599999999999999</v>
      </c>
      <c r="C80" s="71">
        <v>1.39</v>
      </c>
      <c r="D80" s="71">
        <v>8.2810000000000006</v>
      </c>
      <c r="E80" s="71">
        <v>6.843</v>
      </c>
      <c r="F80" s="295">
        <v>2.423</v>
      </c>
      <c r="G80" s="290">
        <f t="shared" si="5"/>
        <v>0</v>
      </c>
      <c r="H80" s="286">
        <f t="shared" si="6"/>
        <v>0</v>
      </c>
      <c r="I80" s="286">
        <f t="shared" si="7"/>
        <v>0</v>
      </c>
      <c r="J80" s="286">
        <f t="shared" si="8"/>
        <v>0</v>
      </c>
      <c r="K80" s="291">
        <f t="shared" si="9"/>
        <v>0</v>
      </c>
    </row>
    <row r="81" spans="1:41" s="16" customFormat="1" ht="18" x14ac:dyDescent="0.45">
      <c r="A81" s="194">
        <v>2022</v>
      </c>
      <c r="B81" s="70">
        <v>0.99299999999999999</v>
      </c>
      <c r="C81" s="71">
        <v>1.3879999999999999</v>
      </c>
      <c r="D81" s="71">
        <v>8.2750000000000004</v>
      </c>
      <c r="E81" s="71">
        <v>6.8380000000000001</v>
      </c>
      <c r="F81" s="295">
        <v>2.5830000000000002</v>
      </c>
      <c r="G81" s="290">
        <f t="shared" si="5"/>
        <v>0</v>
      </c>
      <c r="H81" s="286">
        <f t="shared" si="6"/>
        <v>0</v>
      </c>
      <c r="I81" s="286">
        <f t="shared" si="7"/>
        <v>0</v>
      </c>
      <c r="J81" s="286">
        <f t="shared" si="8"/>
        <v>0</v>
      </c>
      <c r="K81" s="291">
        <f t="shared" si="9"/>
        <v>0</v>
      </c>
    </row>
    <row r="82" spans="1:41" s="16" customFormat="1" ht="18.399999999999999" thickBot="1" x14ac:dyDescent="0.5">
      <c r="A82" s="194">
        <v>2023</v>
      </c>
      <c r="B82" s="73">
        <v>0.99199999999999999</v>
      </c>
      <c r="C82" s="74">
        <v>1.3879999999999999</v>
      </c>
      <c r="D82" s="74">
        <v>8.3179999999999996</v>
      </c>
      <c r="E82" s="74">
        <v>6.7729999999999997</v>
      </c>
      <c r="F82" s="296">
        <v>2.5579999999999998</v>
      </c>
      <c r="G82" s="290">
        <f t="shared" si="5"/>
        <v>0</v>
      </c>
      <c r="H82" s="286">
        <f t="shared" si="6"/>
        <v>0</v>
      </c>
      <c r="I82" s="286">
        <f t="shared" si="7"/>
        <v>0</v>
      </c>
      <c r="J82" s="286">
        <f t="shared" si="8"/>
        <v>0</v>
      </c>
      <c r="K82" s="291">
        <f t="shared" si="9"/>
        <v>0</v>
      </c>
    </row>
    <row r="83" spans="1:41" s="16" customFormat="1" ht="14.65" thickTop="1" x14ac:dyDescent="0.45"/>
    <row r="84" spans="1:41" s="16" customFormat="1" x14ac:dyDescent="0.45"/>
    <row r="85" spans="1:41" s="16" customFormat="1" x14ac:dyDescent="0.45"/>
    <row r="86" spans="1:41" s="16" customFormat="1" ht="14.65" thickBot="1" x14ac:dyDescent="0.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1:41" s="16" customFormat="1" ht="27.4" thickTop="1" thickBot="1" x14ac:dyDescent="0.9">
      <c r="B87" s="432" t="s">
        <v>402</v>
      </c>
      <c r="C87" s="433"/>
      <c r="D87" s="433"/>
      <c r="E87" s="433"/>
      <c r="F87" s="433"/>
      <c r="G87" s="433"/>
      <c r="H87" s="434"/>
    </row>
    <row r="88" spans="1:41" s="43" customFormat="1" ht="21.4" thickBot="1" x14ac:dyDescent="0.7">
      <c r="A88" s="16"/>
      <c r="B88" s="141"/>
      <c r="C88" s="142"/>
      <c r="D88" s="142"/>
      <c r="E88" s="142"/>
      <c r="F88" s="143"/>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row>
    <row r="89" spans="1:41" s="16" customFormat="1" ht="57.75" customHeight="1" thickBot="1" x14ac:dyDescent="0.7">
      <c r="A89" s="44"/>
      <c r="B89" s="168" t="s">
        <v>1</v>
      </c>
      <c r="C89" s="169"/>
      <c r="D89" s="169"/>
      <c r="E89" s="169"/>
      <c r="F89" s="170"/>
      <c r="G89" s="171" t="s">
        <v>2</v>
      </c>
      <c r="H89" s="169"/>
      <c r="I89" s="169"/>
      <c r="J89" s="169"/>
      <c r="K89" s="170"/>
      <c r="L89" s="168" t="s">
        <v>3</v>
      </c>
      <c r="M89" s="169"/>
      <c r="N89" s="169"/>
      <c r="O89" s="169"/>
      <c r="P89" s="170"/>
      <c r="Q89" s="168" t="s">
        <v>4</v>
      </c>
      <c r="R89" s="169"/>
      <c r="S89" s="169"/>
      <c r="T89" s="169"/>
      <c r="U89" s="170"/>
      <c r="V89" s="168" t="s">
        <v>5</v>
      </c>
      <c r="W89" s="169"/>
      <c r="X89" s="169"/>
      <c r="Y89" s="169"/>
      <c r="Z89" s="170"/>
      <c r="AA89" s="43"/>
      <c r="AB89" s="43"/>
      <c r="AC89" s="43"/>
      <c r="AD89" s="43"/>
      <c r="AE89" s="43"/>
      <c r="AF89" s="43"/>
      <c r="AG89" s="43"/>
      <c r="AH89" s="43"/>
      <c r="AI89" s="43"/>
      <c r="AJ89" s="43"/>
      <c r="AK89" s="43"/>
      <c r="AL89" s="43"/>
      <c r="AM89" s="43"/>
      <c r="AN89" s="43"/>
      <c r="AO89" s="43"/>
    </row>
    <row r="90" spans="1:41" s="16" customFormat="1" ht="18" x14ac:dyDescent="0.45">
      <c r="A90" s="172" t="s">
        <v>382</v>
      </c>
      <c r="B90" s="181" t="s">
        <v>355</v>
      </c>
      <c r="C90" s="182" t="s">
        <v>378</v>
      </c>
      <c r="D90" s="182" t="s">
        <v>379</v>
      </c>
      <c r="E90" s="182" t="s">
        <v>380</v>
      </c>
      <c r="F90" s="183" t="s">
        <v>359</v>
      </c>
      <c r="G90" s="181" t="s">
        <v>355</v>
      </c>
      <c r="H90" s="182" t="s">
        <v>378</v>
      </c>
      <c r="I90" s="182" t="s">
        <v>379</v>
      </c>
      <c r="J90" s="182" t="s">
        <v>380</v>
      </c>
      <c r="K90" s="183" t="s">
        <v>359</v>
      </c>
      <c r="L90" s="190" t="s">
        <v>355</v>
      </c>
      <c r="M90" s="187" t="s">
        <v>378</v>
      </c>
      <c r="N90" s="187" t="s">
        <v>379</v>
      </c>
      <c r="O90" s="187" t="s">
        <v>380</v>
      </c>
      <c r="P90" s="188" t="s">
        <v>359</v>
      </c>
      <c r="Q90" s="181" t="s">
        <v>355</v>
      </c>
      <c r="R90" s="182" t="s">
        <v>378</v>
      </c>
      <c r="S90" s="182" t="s">
        <v>379</v>
      </c>
      <c r="T90" s="182" t="s">
        <v>380</v>
      </c>
      <c r="U90" s="183" t="s">
        <v>359</v>
      </c>
      <c r="V90" s="173" t="s">
        <v>355</v>
      </c>
      <c r="W90" s="174" t="s">
        <v>378</v>
      </c>
      <c r="X90" s="174" t="s">
        <v>379</v>
      </c>
      <c r="Y90" s="174" t="s">
        <v>380</v>
      </c>
      <c r="Z90" s="175" t="s">
        <v>359</v>
      </c>
    </row>
    <row r="91" spans="1:41" s="16" customFormat="1" ht="18" x14ac:dyDescent="0.45">
      <c r="A91" s="194">
        <v>2005</v>
      </c>
      <c r="B91" s="79">
        <v>355201364</v>
      </c>
      <c r="C91" s="80">
        <v>275265597</v>
      </c>
      <c r="D91" s="80">
        <v>12239971</v>
      </c>
      <c r="E91" s="80">
        <v>31168213</v>
      </c>
      <c r="F91" s="81">
        <v>36527583</v>
      </c>
      <c r="G91" s="79">
        <v>70328559</v>
      </c>
      <c r="H91" s="80">
        <v>54380230</v>
      </c>
      <c r="I91" s="80">
        <v>2450436</v>
      </c>
      <c r="J91" s="80">
        <v>6224167</v>
      </c>
      <c r="K91" s="81">
        <v>7273725</v>
      </c>
      <c r="L91" s="79">
        <v>135382303</v>
      </c>
      <c r="M91" s="80">
        <v>110407045</v>
      </c>
      <c r="N91" s="80">
        <v>3129324</v>
      </c>
      <c r="O91" s="80">
        <v>10377545</v>
      </c>
      <c r="P91" s="81">
        <v>11468389</v>
      </c>
      <c r="Q91" s="79">
        <v>93347095</v>
      </c>
      <c r="R91" s="80">
        <v>66273056</v>
      </c>
      <c r="S91" s="80">
        <v>3474659</v>
      </c>
      <c r="T91" s="80">
        <v>8674983</v>
      </c>
      <c r="U91" s="81">
        <v>14924396</v>
      </c>
      <c r="V91" s="79">
        <v>876960307</v>
      </c>
      <c r="W91" s="80">
        <v>629377398</v>
      </c>
      <c r="X91" s="80">
        <v>41221483</v>
      </c>
      <c r="Y91" s="80">
        <v>72857231</v>
      </c>
      <c r="Z91" s="81">
        <v>133504194</v>
      </c>
    </row>
    <row r="92" spans="1:41" s="16" customFormat="1" ht="18" x14ac:dyDescent="0.45">
      <c r="A92" s="194">
        <v>2006</v>
      </c>
      <c r="B92" s="79">
        <v>368033465</v>
      </c>
      <c r="C92" s="80">
        <v>282658292</v>
      </c>
      <c r="D92" s="80">
        <v>12899963</v>
      </c>
      <c r="E92" s="80">
        <v>31444579</v>
      </c>
      <c r="F92" s="81">
        <v>41030631</v>
      </c>
      <c r="G92" s="79">
        <v>73296381</v>
      </c>
      <c r="H92" s="80">
        <v>56178428</v>
      </c>
      <c r="I92" s="80">
        <v>2593489</v>
      </c>
      <c r="J92" s="80">
        <v>6326235</v>
      </c>
      <c r="K92" s="81">
        <v>8198228</v>
      </c>
      <c r="L92" s="79">
        <v>140118175</v>
      </c>
      <c r="M92" s="80">
        <v>114149265</v>
      </c>
      <c r="N92" s="80">
        <v>3358074</v>
      </c>
      <c r="O92" s="80">
        <v>10328463</v>
      </c>
      <c r="P92" s="81">
        <v>12282373</v>
      </c>
      <c r="Q92" s="79">
        <v>95067648</v>
      </c>
      <c r="R92" s="80">
        <v>67891216</v>
      </c>
      <c r="S92" s="80">
        <v>3440257</v>
      </c>
      <c r="T92" s="80">
        <v>8773444</v>
      </c>
      <c r="U92" s="81">
        <v>14962732</v>
      </c>
      <c r="V92" s="79">
        <v>891967945</v>
      </c>
      <c r="W92" s="80">
        <v>645604073</v>
      </c>
      <c r="X92" s="80">
        <v>41170341</v>
      </c>
      <c r="Y92" s="80">
        <v>73609401</v>
      </c>
      <c r="Z92" s="81">
        <v>131584130</v>
      </c>
    </row>
    <row r="93" spans="1:41" s="16" customFormat="1" ht="18" x14ac:dyDescent="0.45">
      <c r="A93" s="194">
        <v>2007</v>
      </c>
      <c r="B93" s="79">
        <v>375358577</v>
      </c>
      <c r="C93" s="80">
        <v>288349456</v>
      </c>
      <c r="D93" s="80">
        <v>12761870</v>
      </c>
      <c r="E93" s="80">
        <v>32014886</v>
      </c>
      <c r="F93" s="81">
        <v>42232364</v>
      </c>
      <c r="G93" s="79">
        <v>74909906</v>
      </c>
      <c r="H93" s="80">
        <v>57333572</v>
      </c>
      <c r="I93" s="80">
        <v>2546184</v>
      </c>
      <c r="J93" s="80">
        <v>6545604</v>
      </c>
      <c r="K93" s="81">
        <v>8484546</v>
      </c>
      <c r="L93" s="79">
        <v>143254865</v>
      </c>
      <c r="M93" s="80">
        <v>117524676</v>
      </c>
      <c r="N93" s="80">
        <v>3666272</v>
      </c>
      <c r="O93" s="80">
        <v>9772672</v>
      </c>
      <c r="P93" s="81">
        <v>12291245</v>
      </c>
      <c r="Q93" s="79">
        <v>96948051</v>
      </c>
      <c r="R93" s="80">
        <v>69682701</v>
      </c>
      <c r="S93" s="80">
        <v>3605725</v>
      </c>
      <c r="T93" s="80">
        <v>8379977</v>
      </c>
      <c r="U93" s="81">
        <v>15279647</v>
      </c>
      <c r="V93" s="79">
        <v>908239450</v>
      </c>
      <c r="W93" s="80">
        <v>659972093</v>
      </c>
      <c r="X93" s="80">
        <v>45219401</v>
      </c>
      <c r="Y93" s="80">
        <v>68572523</v>
      </c>
      <c r="Z93" s="81">
        <v>134475433</v>
      </c>
    </row>
    <row r="94" spans="1:41" s="16" customFormat="1" ht="18" x14ac:dyDescent="0.45">
      <c r="A94" s="194">
        <v>2008</v>
      </c>
      <c r="B94" s="79">
        <v>371405508</v>
      </c>
      <c r="C94" s="80">
        <v>284388947</v>
      </c>
      <c r="D94" s="80">
        <v>12447333</v>
      </c>
      <c r="E94" s="80">
        <v>29062155</v>
      </c>
      <c r="F94" s="81">
        <v>45507073</v>
      </c>
      <c r="G94" s="79">
        <v>74123623</v>
      </c>
      <c r="H94" s="80">
        <v>56537184</v>
      </c>
      <c r="I94" s="80">
        <v>2449229</v>
      </c>
      <c r="J94" s="80">
        <v>5925753</v>
      </c>
      <c r="K94" s="81">
        <v>9211457</v>
      </c>
      <c r="L94" s="79">
        <v>143610629</v>
      </c>
      <c r="M94" s="80">
        <v>117494798</v>
      </c>
      <c r="N94" s="80">
        <v>3566595</v>
      </c>
      <c r="O94" s="80">
        <v>9046985</v>
      </c>
      <c r="P94" s="81">
        <v>13502251</v>
      </c>
      <c r="Q94" s="79">
        <v>95358184</v>
      </c>
      <c r="R94" s="80">
        <v>68480888</v>
      </c>
      <c r="S94" s="80">
        <v>3402983</v>
      </c>
      <c r="T94" s="80">
        <v>7797836</v>
      </c>
      <c r="U94" s="81">
        <v>15676478</v>
      </c>
      <c r="V94" s="79">
        <v>890912832</v>
      </c>
      <c r="W94" s="80">
        <v>643758536</v>
      </c>
      <c r="X94" s="80">
        <v>42437282</v>
      </c>
      <c r="Y94" s="80">
        <v>65210889</v>
      </c>
      <c r="Z94" s="81">
        <v>139506125</v>
      </c>
    </row>
    <row r="95" spans="1:41" s="16" customFormat="1" ht="18" x14ac:dyDescent="0.45">
      <c r="A95" s="194">
        <v>2009</v>
      </c>
      <c r="B95" s="79">
        <v>371924110</v>
      </c>
      <c r="C95" s="80">
        <v>282399792</v>
      </c>
      <c r="D95" s="80">
        <v>13354178</v>
      </c>
      <c r="E95" s="80">
        <v>28582007</v>
      </c>
      <c r="F95" s="81">
        <v>47588132</v>
      </c>
      <c r="G95" s="79">
        <v>74168446</v>
      </c>
      <c r="H95" s="80">
        <v>56101919</v>
      </c>
      <c r="I95" s="80">
        <v>2608891</v>
      </c>
      <c r="J95" s="80">
        <v>5824822</v>
      </c>
      <c r="K95" s="81">
        <v>9632814</v>
      </c>
      <c r="L95" s="79">
        <v>144016138</v>
      </c>
      <c r="M95" s="80">
        <v>117053640</v>
      </c>
      <c r="N95" s="80">
        <v>3980841</v>
      </c>
      <c r="O95" s="80">
        <v>9142971</v>
      </c>
      <c r="P95" s="81">
        <v>13838686</v>
      </c>
      <c r="Q95" s="79">
        <v>95566311</v>
      </c>
      <c r="R95" s="80">
        <v>68602714</v>
      </c>
      <c r="S95" s="80">
        <v>3604604</v>
      </c>
      <c r="T95" s="80">
        <v>7650785</v>
      </c>
      <c r="U95" s="81">
        <v>15708207</v>
      </c>
      <c r="V95" s="79">
        <v>893615696</v>
      </c>
      <c r="W95" s="80">
        <v>645536028</v>
      </c>
      <c r="X95" s="80">
        <v>45814609</v>
      </c>
      <c r="Y95" s="80">
        <v>64423421</v>
      </c>
      <c r="Z95" s="81">
        <v>137841639</v>
      </c>
    </row>
    <row r="96" spans="1:41" s="16" customFormat="1" ht="18" x14ac:dyDescent="0.45">
      <c r="A96" s="194">
        <v>2010</v>
      </c>
      <c r="B96" s="79">
        <v>375464978</v>
      </c>
      <c r="C96" s="80">
        <v>284475823</v>
      </c>
      <c r="D96" s="80">
        <v>13141538</v>
      </c>
      <c r="E96" s="80">
        <v>27415812</v>
      </c>
      <c r="F96" s="81">
        <v>50431804</v>
      </c>
      <c r="G96" s="79">
        <v>74968915</v>
      </c>
      <c r="H96" s="80">
        <v>56543958</v>
      </c>
      <c r="I96" s="80">
        <v>2575653</v>
      </c>
      <c r="J96" s="80">
        <v>5605897</v>
      </c>
      <c r="K96" s="81">
        <v>10243408</v>
      </c>
      <c r="L96" s="79">
        <v>147224135</v>
      </c>
      <c r="M96" s="80">
        <v>119964856</v>
      </c>
      <c r="N96" s="80">
        <v>4114827</v>
      </c>
      <c r="O96" s="80">
        <v>8637303</v>
      </c>
      <c r="P96" s="81">
        <v>14507149</v>
      </c>
      <c r="Q96" s="79">
        <v>96093210</v>
      </c>
      <c r="R96" s="80">
        <v>68997289</v>
      </c>
      <c r="S96" s="80">
        <v>3587390</v>
      </c>
      <c r="T96" s="80">
        <v>7236335</v>
      </c>
      <c r="U96" s="81">
        <v>16272196</v>
      </c>
      <c r="V96" s="79">
        <v>900929494</v>
      </c>
      <c r="W96" s="80">
        <v>651036825</v>
      </c>
      <c r="X96" s="80">
        <v>45309071</v>
      </c>
      <c r="Y96" s="80">
        <v>60786104</v>
      </c>
      <c r="Z96" s="81">
        <v>143797493</v>
      </c>
    </row>
    <row r="97" spans="1:26" s="16" customFormat="1" ht="18" x14ac:dyDescent="0.45">
      <c r="A97" s="194">
        <v>2011</v>
      </c>
      <c r="B97" s="79">
        <v>378771776</v>
      </c>
      <c r="C97" s="80">
        <v>287087700</v>
      </c>
      <c r="D97" s="80">
        <v>13574371</v>
      </c>
      <c r="E97" s="80">
        <v>26368276</v>
      </c>
      <c r="F97" s="81">
        <v>51741430</v>
      </c>
      <c r="G97" s="79">
        <v>75697636</v>
      </c>
      <c r="H97" s="80">
        <v>57127121</v>
      </c>
      <c r="I97" s="80">
        <v>2676793</v>
      </c>
      <c r="J97" s="80">
        <v>5349627</v>
      </c>
      <c r="K97" s="81">
        <v>10544095</v>
      </c>
      <c r="L97" s="79">
        <v>149875300</v>
      </c>
      <c r="M97" s="80">
        <v>122407068</v>
      </c>
      <c r="N97" s="80">
        <v>4204725</v>
      </c>
      <c r="O97" s="80">
        <v>8435257</v>
      </c>
      <c r="P97" s="81">
        <v>14828249</v>
      </c>
      <c r="Q97" s="79">
        <v>96514577</v>
      </c>
      <c r="R97" s="80">
        <v>69027359</v>
      </c>
      <c r="S97" s="80">
        <v>3630237</v>
      </c>
      <c r="T97" s="80">
        <v>7100348</v>
      </c>
      <c r="U97" s="81">
        <v>16756633</v>
      </c>
      <c r="V97" s="79">
        <v>905804769</v>
      </c>
      <c r="W97" s="80">
        <v>650109065</v>
      </c>
      <c r="X97" s="80">
        <v>45619132</v>
      </c>
      <c r="Y97" s="80">
        <v>60770516</v>
      </c>
      <c r="Z97" s="81">
        <v>149306056</v>
      </c>
    </row>
    <row r="98" spans="1:26" s="16" customFormat="1" ht="18" x14ac:dyDescent="0.45">
      <c r="A98" s="194">
        <v>2012</v>
      </c>
      <c r="B98" s="79">
        <v>384307365</v>
      </c>
      <c r="C98" s="80">
        <v>293891120</v>
      </c>
      <c r="D98" s="80">
        <v>13175963</v>
      </c>
      <c r="E98" s="80">
        <v>25159768</v>
      </c>
      <c r="F98" s="81">
        <v>52080514</v>
      </c>
      <c r="G98" s="79">
        <v>76947301</v>
      </c>
      <c r="H98" s="80">
        <v>58624943</v>
      </c>
      <c r="I98" s="80">
        <v>2603082</v>
      </c>
      <c r="J98" s="80">
        <v>5098739</v>
      </c>
      <c r="K98" s="81">
        <v>10620537</v>
      </c>
      <c r="L98" s="79">
        <v>153040476</v>
      </c>
      <c r="M98" s="80">
        <v>125858943</v>
      </c>
      <c r="N98" s="80">
        <v>4225100</v>
      </c>
      <c r="O98" s="80">
        <v>8027475</v>
      </c>
      <c r="P98" s="81">
        <v>14928958</v>
      </c>
      <c r="Q98" s="79">
        <v>97119117</v>
      </c>
      <c r="R98" s="80">
        <v>69908362</v>
      </c>
      <c r="S98" s="80">
        <v>3524164</v>
      </c>
      <c r="T98" s="80">
        <v>6855285</v>
      </c>
      <c r="U98" s="81">
        <v>16831306</v>
      </c>
      <c r="V98" s="79">
        <v>912184793</v>
      </c>
      <c r="W98" s="80">
        <v>658445589</v>
      </c>
      <c r="X98" s="80">
        <v>44066117</v>
      </c>
      <c r="Y98" s="80">
        <v>59694345</v>
      </c>
      <c r="Z98" s="81">
        <v>149978743</v>
      </c>
    </row>
    <row r="99" spans="1:26" s="16" customFormat="1" ht="18" x14ac:dyDescent="0.45">
      <c r="A99" s="194">
        <v>2013</v>
      </c>
      <c r="B99" s="79">
        <v>385349612</v>
      </c>
      <c r="C99" s="80">
        <v>293742959</v>
      </c>
      <c r="D99" s="80">
        <v>13088058</v>
      </c>
      <c r="E99" s="80">
        <v>26466524</v>
      </c>
      <c r="F99" s="81">
        <v>52052071</v>
      </c>
      <c r="G99" s="79">
        <v>77345156</v>
      </c>
      <c r="H99" s="80">
        <v>58732948</v>
      </c>
      <c r="I99" s="80">
        <v>2590627</v>
      </c>
      <c r="J99" s="80">
        <v>5393974</v>
      </c>
      <c r="K99" s="81">
        <v>10627608</v>
      </c>
      <c r="L99" s="79">
        <v>153909757</v>
      </c>
      <c r="M99" s="80">
        <v>126259924</v>
      </c>
      <c r="N99" s="80">
        <v>4324496</v>
      </c>
      <c r="O99" s="80">
        <v>8322457</v>
      </c>
      <c r="P99" s="81">
        <v>15002881</v>
      </c>
      <c r="Q99" s="79">
        <v>96896417</v>
      </c>
      <c r="R99" s="80">
        <v>69585908</v>
      </c>
      <c r="S99" s="80">
        <v>3494011</v>
      </c>
      <c r="T99" s="80">
        <v>6981523</v>
      </c>
      <c r="U99" s="81">
        <v>16834974</v>
      </c>
      <c r="V99" s="79">
        <v>909511480</v>
      </c>
      <c r="W99" s="80">
        <v>655709426</v>
      </c>
      <c r="X99" s="80">
        <v>43154625</v>
      </c>
      <c r="Y99" s="80">
        <v>60214727</v>
      </c>
      <c r="Z99" s="81">
        <v>150432702</v>
      </c>
    </row>
    <row r="100" spans="1:26" s="16" customFormat="1" ht="18" x14ac:dyDescent="0.45">
      <c r="A100" s="194">
        <v>2014</v>
      </c>
      <c r="B100" s="79">
        <v>386335723</v>
      </c>
      <c r="C100" s="80">
        <v>294231376</v>
      </c>
      <c r="D100" s="80">
        <v>12932618</v>
      </c>
      <c r="E100" s="80">
        <v>26827663</v>
      </c>
      <c r="F100" s="81">
        <v>52344066</v>
      </c>
      <c r="G100" s="79">
        <v>77600451</v>
      </c>
      <c r="H100" s="80">
        <v>58872245</v>
      </c>
      <c r="I100" s="80">
        <v>2558150</v>
      </c>
      <c r="J100" s="80">
        <v>5467650</v>
      </c>
      <c r="K100" s="81">
        <v>10702406</v>
      </c>
      <c r="L100" s="79">
        <v>156166353</v>
      </c>
      <c r="M100" s="80">
        <v>128496462</v>
      </c>
      <c r="N100" s="80">
        <v>4249095</v>
      </c>
      <c r="O100" s="80">
        <v>8430303</v>
      </c>
      <c r="P100" s="81">
        <v>14990493</v>
      </c>
      <c r="Q100" s="79">
        <v>96881242</v>
      </c>
      <c r="R100" s="80">
        <v>69638004</v>
      </c>
      <c r="S100" s="80">
        <v>3440162</v>
      </c>
      <c r="T100" s="80">
        <v>7055218</v>
      </c>
      <c r="U100" s="81">
        <v>16747856</v>
      </c>
      <c r="V100" s="79">
        <v>911259086</v>
      </c>
      <c r="W100" s="80">
        <v>658133766</v>
      </c>
      <c r="X100" s="80">
        <v>42743375</v>
      </c>
      <c r="Y100" s="80">
        <v>60957853</v>
      </c>
      <c r="Z100" s="81">
        <v>149424093</v>
      </c>
    </row>
    <row r="101" spans="1:26" s="16" customFormat="1" ht="18" x14ac:dyDescent="0.45">
      <c r="A101" s="194">
        <v>2015</v>
      </c>
      <c r="B101" s="79">
        <v>390135056</v>
      </c>
      <c r="C101" s="80">
        <v>297048641</v>
      </c>
      <c r="D101" s="80">
        <v>13371317</v>
      </c>
      <c r="E101" s="80">
        <v>26611985</v>
      </c>
      <c r="F101" s="81">
        <v>53103112</v>
      </c>
      <c r="G101" s="79">
        <v>78467172</v>
      </c>
      <c r="H101" s="80">
        <v>59503069</v>
      </c>
      <c r="I101" s="80">
        <v>2650562</v>
      </c>
      <c r="J101" s="80">
        <v>5453476</v>
      </c>
      <c r="K101" s="81">
        <v>10860065</v>
      </c>
      <c r="L101" s="79">
        <v>157986549</v>
      </c>
      <c r="M101" s="80">
        <v>130131298</v>
      </c>
      <c r="N101" s="80">
        <v>4473038</v>
      </c>
      <c r="O101" s="80">
        <v>8306281</v>
      </c>
      <c r="P101" s="81">
        <v>15075932</v>
      </c>
      <c r="Q101" s="79">
        <v>97257459</v>
      </c>
      <c r="R101" s="80">
        <v>69977025</v>
      </c>
      <c r="S101" s="80">
        <v>3463500</v>
      </c>
      <c r="T101" s="80">
        <v>7050614</v>
      </c>
      <c r="U101" s="81">
        <v>16766320</v>
      </c>
      <c r="V101" s="79">
        <v>915122576</v>
      </c>
      <c r="W101" s="80">
        <v>661736928</v>
      </c>
      <c r="X101" s="80">
        <v>42795519</v>
      </c>
      <c r="Y101" s="80">
        <v>60845138</v>
      </c>
      <c r="Z101" s="81">
        <v>149744992</v>
      </c>
    </row>
    <row r="102" spans="1:26" s="16" customFormat="1" ht="18" x14ac:dyDescent="0.45">
      <c r="A102" s="194">
        <v>2016</v>
      </c>
      <c r="B102" s="79">
        <v>389786233</v>
      </c>
      <c r="C102" s="80">
        <v>297015200</v>
      </c>
      <c r="D102" s="80">
        <v>13245029</v>
      </c>
      <c r="E102" s="80">
        <v>26460437</v>
      </c>
      <c r="F102" s="81">
        <v>53065567</v>
      </c>
      <c r="G102" s="79">
        <v>78473984</v>
      </c>
      <c r="H102" s="80">
        <v>59582094</v>
      </c>
      <c r="I102" s="80">
        <v>2618484</v>
      </c>
      <c r="J102" s="80">
        <v>5407280</v>
      </c>
      <c r="K102" s="81">
        <v>10866126</v>
      </c>
      <c r="L102" s="79">
        <v>159710102</v>
      </c>
      <c r="M102" s="80">
        <v>131896406</v>
      </c>
      <c r="N102" s="80">
        <v>4556116</v>
      </c>
      <c r="O102" s="80">
        <v>8300651</v>
      </c>
      <c r="P102" s="81">
        <v>14956930</v>
      </c>
      <c r="Q102" s="79">
        <v>97108622</v>
      </c>
      <c r="R102" s="80">
        <v>69858295</v>
      </c>
      <c r="S102" s="80">
        <v>3447194</v>
      </c>
      <c r="T102" s="80">
        <v>7114027</v>
      </c>
      <c r="U102" s="81">
        <v>16689108</v>
      </c>
      <c r="V102" s="79">
        <v>915977812</v>
      </c>
      <c r="W102" s="80">
        <v>662531070</v>
      </c>
      <c r="X102" s="80">
        <v>42861001</v>
      </c>
      <c r="Y102" s="80">
        <v>61678197</v>
      </c>
      <c r="Z102" s="81">
        <v>148907544</v>
      </c>
    </row>
    <row r="103" spans="1:26" s="16" customFormat="1" ht="18" x14ac:dyDescent="0.45">
      <c r="A103" s="194">
        <v>2017</v>
      </c>
      <c r="B103" s="79">
        <v>389321417</v>
      </c>
      <c r="C103" s="80">
        <v>296426632</v>
      </c>
      <c r="D103" s="80">
        <v>13577160</v>
      </c>
      <c r="E103" s="80">
        <v>25664882</v>
      </c>
      <c r="F103" s="81">
        <v>53652743</v>
      </c>
      <c r="G103" s="79">
        <v>78435316</v>
      </c>
      <c r="H103" s="80">
        <v>59506726</v>
      </c>
      <c r="I103" s="80">
        <v>2690805</v>
      </c>
      <c r="J103" s="80">
        <v>5239199</v>
      </c>
      <c r="K103" s="81">
        <v>10998586</v>
      </c>
      <c r="L103" s="79">
        <v>161490428</v>
      </c>
      <c r="M103" s="80">
        <v>133089447</v>
      </c>
      <c r="N103" s="80">
        <v>4836495</v>
      </c>
      <c r="O103" s="80">
        <v>8132772</v>
      </c>
      <c r="P103" s="81">
        <v>15431715</v>
      </c>
      <c r="Q103" s="79">
        <v>97309177</v>
      </c>
      <c r="R103" s="80">
        <v>69822257</v>
      </c>
      <c r="S103" s="80">
        <v>3530075</v>
      </c>
      <c r="T103" s="80">
        <v>7157272</v>
      </c>
      <c r="U103" s="81">
        <v>16799572</v>
      </c>
      <c r="V103" s="79">
        <v>920228505</v>
      </c>
      <c r="W103" s="80">
        <v>664626516</v>
      </c>
      <c r="X103" s="80">
        <v>43552126</v>
      </c>
      <c r="Y103" s="80">
        <v>62194750</v>
      </c>
      <c r="Z103" s="81">
        <v>149855113</v>
      </c>
    </row>
    <row r="104" spans="1:26" s="16" customFormat="1" ht="18" x14ac:dyDescent="0.45">
      <c r="A104" s="194">
        <v>2018</v>
      </c>
      <c r="B104" s="79">
        <v>388837110</v>
      </c>
      <c r="C104" s="80">
        <v>296925903</v>
      </c>
      <c r="D104" s="80">
        <v>13749464</v>
      </c>
      <c r="E104" s="80">
        <v>25768048</v>
      </c>
      <c r="F104" s="81">
        <v>52393696</v>
      </c>
      <c r="G104" s="79">
        <v>78360672</v>
      </c>
      <c r="H104" s="80">
        <v>59621768</v>
      </c>
      <c r="I104" s="80">
        <v>2724475</v>
      </c>
      <c r="J104" s="80">
        <v>5271286</v>
      </c>
      <c r="K104" s="81">
        <v>10743143</v>
      </c>
      <c r="L104" s="79">
        <v>162997365</v>
      </c>
      <c r="M104" s="80">
        <v>134947474</v>
      </c>
      <c r="N104" s="80">
        <v>4915921</v>
      </c>
      <c r="O104" s="80">
        <v>8128121</v>
      </c>
      <c r="P104" s="81">
        <v>15005849</v>
      </c>
      <c r="Q104" s="79">
        <v>97103257</v>
      </c>
      <c r="R104" s="80">
        <v>69961589</v>
      </c>
      <c r="S104" s="80">
        <v>3552913</v>
      </c>
      <c r="T104" s="80">
        <v>7150288</v>
      </c>
      <c r="U104" s="81">
        <v>16438467</v>
      </c>
      <c r="V104" s="79">
        <v>920178739</v>
      </c>
      <c r="W104" s="80">
        <v>668005132</v>
      </c>
      <c r="X104" s="80">
        <v>43724467</v>
      </c>
      <c r="Y104" s="80">
        <v>61971570</v>
      </c>
      <c r="Z104" s="81">
        <v>146477570</v>
      </c>
    </row>
    <row r="105" spans="1:26" s="16" customFormat="1" ht="18" x14ac:dyDescent="0.45">
      <c r="A105" s="194">
        <v>2019</v>
      </c>
      <c r="B105" s="79">
        <v>388912111</v>
      </c>
      <c r="C105" s="80">
        <v>295810759</v>
      </c>
      <c r="D105" s="80">
        <v>14185182</v>
      </c>
      <c r="E105" s="80">
        <v>25410056</v>
      </c>
      <c r="F105" s="81">
        <v>53506115</v>
      </c>
      <c r="G105" s="79">
        <v>78368817</v>
      </c>
      <c r="H105" s="80">
        <v>59383998</v>
      </c>
      <c r="I105" s="80">
        <v>2815811</v>
      </c>
      <c r="J105" s="80">
        <v>5200488</v>
      </c>
      <c r="K105" s="81">
        <v>10968520</v>
      </c>
      <c r="L105" s="79">
        <v>165508673</v>
      </c>
      <c r="M105" s="80">
        <v>137060758</v>
      </c>
      <c r="N105" s="80">
        <v>5255086</v>
      </c>
      <c r="O105" s="80">
        <v>7937234</v>
      </c>
      <c r="P105" s="81">
        <v>15255595</v>
      </c>
      <c r="Q105" s="79">
        <v>97344091</v>
      </c>
      <c r="R105" s="80">
        <v>69755953</v>
      </c>
      <c r="S105" s="80">
        <v>3712890</v>
      </c>
      <c r="T105" s="80">
        <v>7049142</v>
      </c>
      <c r="U105" s="81">
        <v>16826105</v>
      </c>
      <c r="V105" s="79">
        <v>927391442</v>
      </c>
      <c r="W105" s="80">
        <v>671293549</v>
      </c>
      <c r="X105" s="80">
        <v>45168995</v>
      </c>
      <c r="Y105" s="80">
        <v>61379761</v>
      </c>
      <c r="Z105" s="81">
        <v>149549137</v>
      </c>
    </row>
    <row r="106" spans="1:26" s="16" customFormat="1" ht="18" x14ac:dyDescent="0.45">
      <c r="A106" s="194">
        <v>2020</v>
      </c>
      <c r="B106" s="79">
        <v>388975510</v>
      </c>
      <c r="C106" s="80">
        <v>295831395</v>
      </c>
      <c r="D106" s="80">
        <v>14645377</v>
      </c>
      <c r="E106" s="80">
        <v>25775606</v>
      </c>
      <c r="F106" s="81">
        <v>52723132</v>
      </c>
      <c r="G106" s="79">
        <v>78428285</v>
      </c>
      <c r="H106" s="80">
        <v>59439694</v>
      </c>
      <c r="I106" s="80">
        <v>2911238</v>
      </c>
      <c r="J106" s="80">
        <v>5273709</v>
      </c>
      <c r="K106" s="81">
        <v>10803644</v>
      </c>
      <c r="L106" s="79">
        <v>166035312</v>
      </c>
      <c r="M106" s="80">
        <v>137261494</v>
      </c>
      <c r="N106" s="80">
        <v>5380111</v>
      </c>
      <c r="O106" s="80">
        <v>8181316</v>
      </c>
      <c r="P106" s="81">
        <v>15212392</v>
      </c>
      <c r="Q106" s="79">
        <v>97223516</v>
      </c>
      <c r="R106" s="80">
        <v>69647456</v>
      </c>
      <c r="S106" s="80">
        <v>3788249</v>
      </c>
      <c r="T106" s="80">
        <v>7111436</v>
      </c>
      <c r="U106" s="81">
        <v>16676376</v>
      </c>
      <c r="V106" s="79">
        <v>924868168</v>
      </c>
      <c r="W106" s="80">
        <v>669252933</v>
      </c>
      <c r="X106" s="80">
        <v>46021788</v>
      </c>
      <c r="Y106" s="80">
        <v>61674643</v>
      </c>
      <c r="Z106" s="81">
        <v>147918803</v>
      </c>
    </row>
    <row r="107" spans="1:26" s="16" customFormat="1" ht="18" x14ac:dyDescent="0.45">
      <c r="A107" s="194">
        <v>2021</v>
      </c>
      <c r="B107" s="79">
        <v>387505139</v>
      </c>
      <c r="C107" s="80">
        <v>294132353</v>
      </c>
      <c r="D107" s="80">
        <v>14845246</v>
      </c>
      <c r="E107" s="80">
        <v>25750052</v>
      </c>
      <c r="F107" s="81">
        <v>52777489</v>
      </c>
      <c r="G107" s="79">
        <v>78122561</v>
      </c>
      <c r="H107" s="80">
        <v>59122334</v>
      </c>
      <c r="I107" s="80">
        <v>2951401</v>
      </c>
      <c r="J107" s="80">
        <v>5265153</v>
      </c>
      <c r="K107" s="81">
        <v>10783672</v>
      </c>
      <c r="L107" s="79">
        <v>166915058</v>
      </c>
      <c r="M107" s="80">
        <v>137849927</v>
      </c>
      <c r="N107" s="80">
        <v>5497098</v>
      </c>
      <c r="O107" s="80">
        <v>8076154</v>
      </c>
      <c r="P107" s="81">
        <v>15491878</v>
      </c>
      <c r="Q107" s="79">
        <v>97017314</v>
      </c>
      <c r="R107" s="80">
        <v>69339602</v>
      </c>
      <c r="S107" s="80">
        <v>3778811</v>
      </c>
      <c r="T107" s="80">
        <v>7040300</v>
      </c>
      <c r="U107" s="81">
        <v>16858602</v>
      </c>
      <c r="V107" s="79">
        <v>923647354</v>
      </c>
      <c r="W107" s="80">
        <v>668262301</v>
      </c>
      <c r="X107" s="80">
        <v>45762995</v>
      </c>
      <c r="Y107" s="80">
        <v>60984865</v>
      </c>
      <c r="Z107" s="81">
        <v>148637193</v>
      </c>
    </row>
    <row r="108" spans="1:26" s="16" customFormat="1" ht="18" x14ac:dyDescent="0.45">
      <c r="A108" s="194">
        <v>2022</v>
      </c>
      <c r="B108" s="79">
        <v>383630616</v>
      </c>
      <c r="C108" s="80">
        <v>291988139</v>
      </c>
      <c r="D108" s="80">
        <v>14904701</v>
      </c>
      <c r="E108" s="80">
        <v>25978172</v>
      </c>
      <c r="F108" s="81">
        <v>50759603</v>
      </c>
      <c r="G108" s="79">
        <v>77348490</v>
      </c>
      <c r="H108" s="80">
        <v>58703474</v>
      </c>
      <c r="I108" s="80">
        <v>2960648</v>
      </c>
      <c r="J108" s="80">
        <v>5310986</v>
      </c>
      <c r="K108" s="81">
        <v>10373383</v>
      </c>
      <c r="L108" s="79">
        <v>167947333</v>
      </c>
      <c r="M108" s="80">
        <v>139285680</v>
      </c>
      <c r="N108" s="80">
        <v>5500408</v>
      </c>
      <c r="O108" s="80">
        <v>8080776</v>
      </c>
      <c r="P108" s="81">
        <v>15080469</v>
      </c>
      <c r="Q108" s="79">
        <v>96354702</v>
      </c>
      <c r="R108" s="80">
        <v>69105864</v>
      </c>
      <c r="S108" s="80">
        <v>3771906</v>
      </c>
      <c r="T108" s="80">
        <v>7110701</v>
      </c>
      <c r="U108" s="81">
        <v>16366232</v>
      </c>
      <c r="V108" s="79">
        <v>917871307</v>
      </c>
      <c r="W108" s="80">
        <v>667629176</v>
      </c>
      <c r="X108" s="80">
        <v>45716001</v>
      </c>
      <c r="Y108" s="80">
        <v>61153448</v>
      </c>
      <c r="Z108" s="81">
        <v>143372682</v>
      </c>
    </row>
    <row r="109" spans="1:26" s="16" customFormat="1" ht="18.399999999999999" thickBot="1" x14ac:dyDescent="0.5">
      <c r="A109" s="194">
        <v>2023</v>
      </c>
      <c r="B109" s="82">
        <v>381514137</v>
      </c>
      <c r="C109" s="83">
        <v>290019425</v>
      </c>
      <c r="D109" s="83">
        <v>14859032</v>
      </c>
      <c r="E109" s="83">
        <v>25736335</v>
      </c>
      <c r="F109" s="84">
        <v>50899345</v>
      </c>
      <c r="G109" s="82">
        <v>76888384</v>
      </c>
      <c r="H109" s="83">
        <v>58291520</v>
      </c>
      <c r="I109" s="83">
        <v>2956497</v>
      </c>
      <c r="J109" s="83">
        <v>5261313</v>
      </c>
      <c r="K109" s="84">
        <v>10379055</v>
      </c>
      <c r="L109" s="82">
        <v>169143659</v>
      </c>
      <c r="M109" s="83">
        <v>140300933</v>
      </c>
      <c r="N109" s="83">
        <v>5512856</v>
      </c>
      <c r="O109" s="83">
        <v>8152644</v>
      </c>
      <c r="P109" s="84">
        <v>15177227</v>
      </c>
      <c r="Q109" s="82">
        <v>96114602</v>
      </c>
      <c r="R109" s="83">
        <v>68960019</v>
      </c>
      <c r="S109" s="83">
        <v>3751022</v>
      </c>
      <c r="T109" s="83">
        <v>7157493</v>
      </c>
      <c r="U109" s="84">
        <v>16246069</v>
      </c>
      <c r="V109" s="82">
        <v>916800935</v>
      </c>
      <c r="W109" s="83">
        <v>667287394</v>
      </c>
      <c r="X109" s="83">
        <v>45508573</v>
      </c>
      <c r="Y109" s="83">
        <v>61949462</v>
      </c>
      <c r="Z109" s="84">
        <v>142055507</v>
      </c>
    </row>
    <row r="110" spans="1:26" s="16" customFormat="1" ht="14.65" thickTop="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pans="1:41" s="16" customFormat="1" x14ac:dyDescent="0.45"/>
    <row r="162" spans="1:41" s="16" customFormat="1" x14ac:dyDescent="0.45"/>
    <row r="163" spans="1:41" s="16" customFormat="1" x14ac:dyDescent="0.45"/>
    <row r="164" spans="1:41" s="16" customFormat="1" x14ac:dyDescent="0.45"/>
    <row r="165" spans="1:41" s="16" customFormat="1" x14ac:dyDescent="0.45"/>
    <row r="166" spans="1:41" s="16" customFormat="1" x14ac:dyDescent="0.45"/>
    <row r="167" spans="1:41" s="16" customFormat="1" x14ac:dyDescent="0.45"/>
    <row r="168" spans="1:41" s="16" customFormat="1" x14ac:dyDescent="0.45"/>
    <row r="169" spans="1:41" s="16" customFormat="1" x14ac:dyDescent="0.45"/>
    <row r="170" spans="1:41" s="16" customFormat="1" x14ac:dyDescent="0.45"/>
    <row r="171" spans="1:41" s="16" customFormat="1" x14ac:dyDescent="0.45"/>
    <row r="172" spans="1:41" s="16" customFormat="1" x14ac:dyDescent="0.45"/>
    <row r="173" spans="1:41" s="16" customFormat="1" x14ac:dyDescent="0.45"/>
    <row r="174" spans="1:41" s="16" customFormat="1" x14ac:dyDescent="0.45"/>
    <row r="175" spans="1:41" s="16" customFormat="1" x14ac:dyDescent="0.45"/>
    <row r="176" spans="1:41" x14ac:dyDescent="0.4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row>
  </sheetData>
  <sheetProtection algorithmName="SHA-512" hashValue="oWsAPj9QPyC6quZm8S1edSFHbC3qxbgRZ2B7+MVY6yYES1+WVfLgBauXqbedaLoKIPB/8W+ESBblCq2LNtwJ5A==" saltValue="B43FuZKrQRuZC75AXI00/Q==" spinCount="100000" sheet="1" objects="1" scenarios="1"/>
  <mergeCells count="5">
    <mergeCell ref="A1:K1"/>
    <mergeCell ref="A3:F3"/>
    <mergeCell ref="G3:K3"/>
    <mergeCell ref="B62:F62"/>
    <mergeCell ref="B87:H8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C8F48-6357-4032-8C45-2EEE70BA2810}">
  <dimension ref="A1:AO184"/>
  <sheetViews>
    <sheetView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403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327414858</v>
      </c>
      <c r="C6" s="150">
        <v>24129912</v>
      </c>
      <c r="D6" s="150">
        <v>2844844</v>
      </c>
      <c r="E6" s="150">
        <v>12901040</v>
      </c>
      <c r="F6" s="152">
        <v>287539062</v>
      </c>
      <c r="G6" s="207">
        <f t="shared" ref="G6:K9" si="0">B6*2*B66/100</f>
        <v>19297831.730519999</v>
      </c>
      <c r="H6" s="49">
        <f t="shared" si="0"/>
        <v>3036990.72432</v>
      </c>
      <c r="I6" s="49">
        <f t="shared" si="0"/>
        <v>3398336.8486400004</v>
      </c>
      <c r="J6" s="49">
        <f t="shared" si="0"/>
        <v>7553816.9408</v>
      </c>
      <c r="K6" s="50">
        <f t="shared" si="0"/>
        <v>18166717.93716</v>
      </c>
    </row>
    <row r="7" spans="1:11" s="16" customFormat="1" ht="18" x14ac:dyDescent="0.55000000000000004">
      <c r="A7" s="206">
        <v>2004</v>
      </c>
      <c r="B7" s="131">
        <v>334446450</v>
      </c>
      <c r="C7" s="122">
        <v>22490808</v>
      </c>
      <c r="D7" s="122">
        <v>4559168</v>
      </c>
      <c r="E7" s="122">
        <v>12086242</v>
      </c>
      <c r="F7" s="132">
        <v>295310233</v>
      </c>
      <c r="G7" s="92">
        <f t="shared" si="0"/>
        <v>16508276.772</v>
      </c>
      <c r="H7" s="52">
        <f t="shared" si="0"/>
        <v>2629175.4551999997</v>
      </c>
      <c r="I7" s="52">
        <f t="shared" si="0"/>
        <v>3795051.4432000001</v>
      </c>
      <c r="J7" s="52">
        <f t="shared" si="0"/>
        <v>5762720.1855999995</v>
      </c>
      <c r="K7" s="53">
        <f t="shared" si="0"/>
        <v>15710504.395600002</v>
      </c>
    </row>
    <row r="8" spans="1:11" s="16" customFormat="1" ht="18" x14ac:dyDescent="0.55000000000000004">
      <c r="A8" s="206">
        <v>2005</v>
      </c>
      <c r="B8" s="131">
        <v>341329362</v>
      </c>
      <c r="C8" s="122">
        <v>22842549</v>
      </c>
      <c r="D8" s="122">
        <v>3829452</v>
      </c>
      <c r="E8" s="122">
        <v>15236491</v>
      </c>
      <c r="F8" s="132">
        <v>299420871</v>
      </c>
      <c r="G8" s="92">
        <f t="shared" si="0"/>
        <v>14970705.81732</v>
      </c>
      <c r="H8" s="52">
        <f t="shared" si="0"/>
        <v>2608162.2448200001</v>
      </c>
      <c r="I8" s="52">
        <f t="shared" si="0"/>
        <v>3044337.7509600003</v>
      </c>
      <c r="J8" s="52">
        <f t="shared" si="0"/>
        <v>5591182.7373599997</v>
      </c>
      <c r="K8" s="53">
        <f t="shared" si="0"/>
        <v>14204526.120239999</v>
      </c>
    </row>
    <row r="9" spans="1:11" s="16" customFormat="1" ht="18" x14ac:dyDescent="0.55000000000000004">
      <c r="A9" s="206">
        <v>2006</v>
      </c>
      <c r="B9" s="131">
        <v>363786257</v>
      </c>
      <c r="C9" s="122">
        <v>22612204</v>
      </c>
      <c r="D9" s="122">
        <v>4719597</v>
      </c>
      <c r="E9" s="122">
        <v>14597492</v>
      </c>
      <c r="F9" s="132">
        <v>321856964</v>
      </c>
      <c r="G9" s="92">
        <f t="shared" si="0"/>
        <v>13933013.643099999</v>
      </c>
      <c r="H9" s="52">
        <f t="shared" si="0"/>
        <v>2335840.6732000001</v>
      </c>
      <c r="I9" s="52">
        <f t="shared" si="0"/>
        <v>3495522.3220799994</v>
      </c>
      <c r="J9" s="52">
        <f t="shared" si="0"/>
        <v>5284292.1040000003</v>
      </c>
      <c r="K9" s="53">
        <f t="shared" si="0"/>
        <v>13247632.638239998</v>
      </c>
    </row>
    <row r="10" spans="1:11" s="16" customFormat="1" ht="18" x14ac:dyDescent="0.55000000000000004">
      <c r="A10" s="206">
        <v>2007</v>
      </c>
      <c r="B10" s="131">
        <v>367924737</v>
      </c>
      <c r="C10" s="122">
        <v>22479913</v>
      </c>
      <c r="D10" s="122">
        <v>4982302</v>
      </c>
      <c r="E10" s="122">
        <v>14297191</v>
      </c>
      <c r="F10" s="132">
        <v>326165331</v>
      </c>
      <c r="G10" s="92">
        <f t="shared" ref="G10:G27" si="1">B10*2*B70/100</f>
        <v>14613970.553640001</v>
      </c>
      <c r="H10" s="52">
        <f t="shared" ref="H10:H27" si="2">C10*2*C70/100</f>
        <v>2259231.2565000001</v>
      </c>
      <c r="I10" s="52">
        <f t="shared" ref="I10:I27" si="3">D10*2*D70/100</f>
        <v>3661991.97</v>
      </c>
      <c r="J10" s="52">
        <f t="shared" ref="J10:J27" si="4">E10*2*E70/100</f>
        <v>5297681.1531400001</v>
      </c>
      <c r="K10" s="53">
        <f t="shared" ref="K10:K27" si="5">F10*2*F70/100</f>
        <v>14083818.992579998</v>
      </c>
    </row>
    <row r="11" spans="1:11" s="16" customFormat="1" ht="18" x14ac:dyDescent="0.55000000000000004">
      <c r="A11" s="206">
        <v>2008</v>
      </c>
      <c r="B11" s="218">
        <v>367934182</v>
      </c>
      <c r="C11" s="145">
        <v>22844059</v>
      </c>
      <c r="D11" s="145">
        <v>6584732</v>
      </c>
      <c r="E11" s="145">
        <v>16869972</v>
      </c>
      <c r="F11" s="219">
        <v>321635418</v>
      </c>
      <c r="G11" s="92">
        <f t="shared" si="1"/>
        <v>14989638.574679999</v>
      </c>
      <c r="H11" s="52">
        <f t="shared" si="2"/>
        <v>2244200.35616</v>
      </c>
      <c r="I11" s="52">
        <f t="shared" si="3"/>
        <v>4380558.8103199992</v>
      </c>
      <c r="J11" s="52">
        <f t="shared" si="4"/>
        <v>6424760.1364799999</v>
      </c>
      <c r="K11" s="53">
        <f t="shared" si="5"/>
        <v>13965409.849559998</v>
      </c>
    </row>
    <row r="12" spans="1:11" s="16" customFormat="1" ht="18" x14ac:dyDescent="0.55000000000000004">
      <c r="A12" s="206">
        <v>2009</v>
      </c>
      <c r="B12" s="211">
        <v>370961055</v>
      </c>
      <c r="C12" s="80">
        <v>22914448</v>
      </c>
      <c r="D12" s="80">
        <v>5556355</v>
      </c>
      <c r="E12" s="80">
        <v>15381217</v>
      </c>
      <c r="F12" s="212">
        <v>327109036</v>
      </c>
      <c r="G12" s="92">
        <f t="shared" si="1"/>
        <v>14170712.300999999</v>
      </c>
      <c r="H12" s="52">
        <f t="shared" si="2"/>
        <v>2277696.1311999997</v>
      </c>
      <c r="I12" s="52">
        <f t="shared" si="3"/>
        <v>3683418.8566000001</v>
      </c>
      <c r="J12" s="52">
        <f t="shared" si="4"/>
        <v>5469560.7652000003</v>
      </c>
      <c r="K12" s="53">
        <f t="shared" si="5"/>
        <v>13450723.560320001</v>
      </c>
    </row>
    <row r="13" spans="1:11" s="16" customFormat="1" ht="18" x14ac:dyDescent="0.55000000000000004">
      <c r="A13" s="206">
        <v>2010</v>
      </c>
      <c r="B13" s="211">
        <v>371535541</v>
      </c>
      <c r="C13" s="80">
        <v>23380223</v>
      </c>
      <c r="D13" s="80">
        <v>5604266</v>
      </c>
      <c r="E13" s="80">
        <v>15051743</v>
      </c>
      <c r="F13" s="212">
        <v>327499309</v>
      </c>
      <c r="G13" s="92">
        <f t="shared" si="1"/>
        <v>14311549.03932</v>
      </c>
      <c r="H13" s="52">
        <f t="shared" si="2"/>
        <v>2747643.8069600002</v>
      </c>
      <c r="I13" s="52">
        <f t="shared" si="3"/>
        <v>3695565.0857199999</v>
      </c>
      <c r="J13" s="52">
        <f t="shared" si="4"/>
        <v>5369257.76296</v>
      </c>
      <c r="K13" s="53">
        <f t="shared" si="5"/>
        <v>13650171.19912</v>
      </c>
    </row>
    <row r="14" spans="1:11" s="16" customFormat="1" ht="18" x14ac:dyDescent="0.55000000000000004">
      <c r="A14" s="206">
        <v>2011</v>
      </c>
      <c r="B14" s="211">
        <v>373407221</v>
      </c>
      <c r="C14" s="80">
        <v>24461581</v>
      </c>
      <c r="D14" s="80">
        <v>5329649</v>
      </c>
      <c r="E14" s="80">
        <v>15083567</v>
      </c>
      <c r="F14" s="212">
        <v>328532424</v>
      </c>
      <c r="G14" s="92">
        <f t="shared" si="1"/>
        <v>14338837.286399998</v>
      </c>
      <c r="H14" s="52">
        <f t="shared" si="2"/>
        <v>3018069.8637799998</v>
      </c>
      <c r="I14" s="52">
        <f t="shared" si="3"/>
        <v>3500300.2772400002</v>
      </c>
      <c r="J14" s="52">
        <f t="shared" si="4"/>
        <v>5384531.7476599999</v>
      </c>
      <c r="K14" s="53">
        <f t="shared" si="5"/>
        <v>13739225.971680002</v>
      </c>
    </row>
    <row r="15" spans="1:11" s="16" customFormat="1" ht="18" x14ac:dyDescent="0.55000000000000004">
      <c r="A15" s="206">
        <v>2012</v>
      </c>
      <c r="B15" s="211">
        <v>377868160</v>
      </c>
      <c r="C15" s="80">
        <v>23866298</v>
      </c>
      <c r="D15" s="80">
        <v>5333202</v>
      </c>
      <c r="E15" s="80">
        <v>15707779</v>
      </c>
      <c r="F15" s="212">
        <v>332960881</v>
      </c>
      <c r="G15" s="92">
        <f t="shared" si="1"/>
        <v>14495022.6176</v>
      </c>
      <c r="H15" s="52">
        <f t="shared" si="2"/>
        <v>2552261.9081200003</v>
      </c>
      <c r="I15" s="52">
        <f t="shared" si="3"/>
        <v>3478101.0163199995</v>
      </c>
      <c r="J15" s="52">
        <f t="shared" si="4"/>
        <v>5482643.1821600012</v>
      </c>
      <c r="K15" s="53">
        <f t="shared" si="5"/>
        <v>13884468.7377</v>
      </c>
    </row>
    <row r="16" spans="1:11" s="16" customFormat="1" ht="18" x14ac:dyDescent="0.55000000000000004">
      <c r="A16" s="206">
        <v>2013</v>
      </c>
      <c r="B16" s="211">
        <v>379479854</v>
      </c>
      <c r="C16" s="80">
        <v>24584511</v>
      </c>
      <c r="D16" s="80">
        <v>5603624</v>
      </c>
      <c r="E16" s="80">
        <v>15913046</v>
      </c>
      <c r="F16" s="212">
        <v>333378672</v>
      </c>
      <c r="G16" s="92">
        <f t="shared" si="1"/>
        <v>14655511.961479999</v>
      </c>
      <c r="H16" s="52">
        <f t="shared" si="2"/>
        <v>3010127.5268399999</v>
      </c>
      <c r="I16" s="52">
        <f t="shared" si="3"/>
        <v>3630587.9896000004</v>
      </c>
      <c r="J16" s="52">
        <f t="shared" si="4"/>
        <v>5584524.3632399999</v>
      </c>
      <c r="K16" s="53">
        <f t="shared" si="5"/>
        <v>14115252.972479999</v>
      </c>
    </row>
    <row r="17" spans="1:11" s="16" customFormat="1" ht="18" x14ac:dyDescent="0.55000000000000004">
      <c r="A17" s="206">
        <v>2014</v>
      </c>
      <c r="B17" s="211">
        <v>385622532</v>
      </c>
      <c r="C17" s="80">
        <v>23843067</v>
      </c>
      <c r="D17" s="80">
        <v>5822020</v>
      </c>
      <c r="E17" s="80">
        <v>16043387</v>
      </c>
      <c r="F17" s="212">
        <v>339914059</v>
      </c>
      <c r="G17" s="92">
        <f t="shared" si="1"/>
        <v>14769342.975599999</v>
      </c>
      <c r="H17" s="52">
        <f t="shared" si="2"/>
        <v>2591264.5215600003</v>
      </c>
      <c r="I17" s="52">
        <f t="shared" si="3"/>
        <v>3708976.0611999999</v>
      </c>
      <c r="J17" s="52">
        <f t="shared" si="4"/>
        <v>5638287.9272799995</v>
      </c>
      <c r="K17" s="53">
        <f t="shared" si="5"/>
        <v>14065643.76142</v>
      </c>
    </row>
    <row r="18" spans="1:11" s="16" customFormat="1" ht="18" x14ac:dyDescent="0.55000000000000004">
      <c r="A18" s="206">
        <v>2015</v>
      </c>
      <c r="B18" s="211">
        <v>388673244</v>
      </c>
      <c r="C18" s="80">
        <v>23989461</v>
      </c>
      <c r="D18" s="80">
        <v>5887010</v>
      </c>
      <c r="E18" s="80">
        <v>16428537</v>
      </c>
      <c r="F18" s="212">
        <v>342368237</v>
      </c>
      <c r="G18" s="92">
        <f t="shared" si="1"/>
        <v>14800677.131519999</v>
      </c>
      <c r="H18" s="52">
        <f t="shared" si="2"/>
        <v>2607174.6214800002</v>
      </c>
      <c r="I18" s="52">
        <f t="shared" si="3"/>
        <v>3812427.6760000004</v>
      </c>
      <c r="J18" s="52">
        <f t="shared" si="4"/>
        <v>5720088.0126599995</v>
      </c>
      <c r="K18" s="53">
        <f t="shared" si="5"/>
        <v>14057639.81122</v>
      </c>
    </row>
    <row r="19" spans="1:11" s="16" customFormat="1" ht="18" x14ac:dyDescent="0.55000000000000004">
      <c r="A19" s="206">
        <v>2016</v>
      </c>
      <c r="B19" s="211">
        <v>391169106</v>
      </c>
      <c r="C19" s="80">
        <v>23870286</v>
      </c>
      <c r="D19" s="80">
        <v>5855226</v>
      </c>
      <c r="E19" s="80">
        <v>16936381</v>
      </c>
      <c r="F19" s="212">
        <v>344507213</v>
      </c>
      <c r="G19" s="92">
        <f t="shared" si="1"/>
        <v>14880072.792239999</v>
      </c>
      <c r="H19" s="52">
        <f t="shared" si="2"/>
        <v>2636234.3858400001</v>
      </c>
      <c r="I19" s="52">
        <f t="shared" si="3"/>
        <v>3798987.7333200001</v>
      </c>
      <c r="J19" s="52">
        <f t="shared" si="4"/>
        <v>5790548.6639</v>
      </c>
      <c r="K19" s="53">
        <f t="shared" si="5"/>
        <v>14145466.16578</v>
      </c>
    </row>
    <row r="20" spans="1:11" s="16" customFormat="1" ht="18" x14ac:dyDescent="0.55000000000000004">
      <c r="A20" s="206">
        <v>2017</v>
      </c>
      <c r="B20" s="211">
        <v>395199860</v>
      </c>
      <c r="C20" s="80">
        <v>23788188</v>
      </c>
      <c r="D20" s="80">
        <v>6030222</v>
      </c>
      <c r="E20" s="80">
        <v>16656418</v>
      </c>
      <c r="F20" s="212">
        <v>348725031</v>
      </c>
      <c r="G20" s="92">
        <f t="shared" si="1"/>
        <v>14954362.702400001</v>
      </c>
      <c r="H20" s="52">
        <f t="shared" si="2"/>
        <v>2434483.15992</v>
      </c>
      <c r="I20" s="52">
        <f t="shared" si="3"/>
        <v>3898538.523</v>
      </c>
      <c r="J20" s="52">
        <f t="shared" si="4"/>
        <v>5779777.0460000001</v>
      </c>
      <c r="K20" s="53">
        <f t="shared" si="5"/>
        <v>14221006.764179999</v>
      </c>
    </row>
    <row r="21" spans="1:11" s="16" customFormat="1" ht="18" x14ac:dyDescent="0.55000000000000004">
      <c r="A21" s="206">
        <v>2018</v>
      </c>
      <c r="B21" s="211">
        <v>398678354</v>
      </c>
      <c r="C21" s="80">
        <v>22822000</v>
      </c>
      <c r="D21" s="80">
        <v>6036979</v>
      </c>
      <c r="E21" s="80">
        <v>17222049</v>
      </c>
      <c r="F21" s="212">
        <v>352597326</v>
      </c>
      <c r="G21" s="92">
        <f t="shared" si="1"/>
        <v>15133830.317839999</v>
      </c>
      <c r="H21" s="52">
        <f t="shared" si="2"/>
        <v>1947173.04</v>
      </c>
      <c r="I21" s="52">
        <f t="shared" si="3"/>
        <v>3899043.2569400002</v>
      </c>
      <c r="J21" s="52">
        <f t="shared" si="4"/>
        <v>5924040.4150200011</v>
      </c>
      <c r="K21" s="53">
        <f t="shared" si="5"/>
        <v>14357763.114720002</v>
      </c>
    </row>
    <row r="22" spans="1:11" s="16" customFormat="1" ht="18" x14ac:dyDescent="0.55000000000000004">
      <c r="A22" s="206">
        <v>2019</v>
      </c>
      <c r="B22" s="211">
        <v>385862871</v>
      </c>
      <c r="C22" s="80">
        <v>24482889</v>
      </c>
      <c r="D22" s="80">
        <v>4884042</v>
      </c>
      <c r="E22" s="80">
        <v>18181285</v>
      </c>
      <c r="F22" s="212">
        <v>338314655</v>
      </c>
      <c r="G22" s="92">
        <f t="shared" si="1"/>
        <v>14454423.14766</v>
      </c>
      <c r="H22" s="52">
        <f t="shared" si="2"/>
        <v>2563358.4783000001</v>
      </c>
      <c r="I22" s="52">
        <f t="shared" si="3"/>
        <v>3314310.9012000002</v>
      </c>
      <c r="J22" s="52">
        <f t="shared" si="4"/>
        <v>6074367.3184999991</v>
      </c>
      <c r="K22" s="53">
        <f t="shared" si="5"/>
        <v>13823536.803300001</v>
      </c>
    </row>
    <row r="23" spans="1:11" s="16" customFormat="1" ht="18" x14ac:dyDescent="0.55000000000000004">
      <c r="A23" s="206">
        <v>2020</v>
      </c>
      <c r="B23" s="211">
        <v>383715460</v>
      </c>
      <c r="C23" s="80">
        <v>25121120</v>
      </c>
      <c r="D23" s="80">
        <v>4887782</v>
      </c>
      <c r="E23" s="80">
        <v>17358533</v>
      </c>
      <c r="F23" s="212">
        <v>336348024</v>
      </c>
      <c r="G23" s="92">
        <f t="shared" si="1"/>
        <v>14404678.3684</v>
      </c>
      <c r="H23" s="52">
        <f t="shared" si="2"/>
        <v>2688964.6848000004</v>
      </c>
      <c r="I23" s="52">
        <f t="shared" si="3"/>
        <v>3331023.4330000002</v>
      </c>
      <c r="J23" s="52">
        <f t="shared" si="4"/>
        <v>5736995.1564999996</v>
      </c>
      <c r="K23" s="53">
        <f t="shared" si="5"/>
        <v>13870992.509759998</v>
      </c>
    </row>
    <row r="24" spans="1:11" s="16" customFormat="1" ht="18" x14ac:dyDescent="0.55000000000000004">
      <c r="A24" s="206">
        <v>2021</v>
      </c>
      <c r="B24" s="211">
        <v>388077489</v>
      </c>
      <c r="C24" s="80">
        <v>25155764</v>
      </c>
      <c r="D24" s="80">
        <v>5061495</v>
      </c>
      <c r="E24" s="80">
        <v>18190875</v>
      </c>
      <c r="F24" s="212">
        <v>339669355</v>
      </c>
      <c r="G24" s="92">
        <f t="shared" si="1"/>
        <v>14568428.93706</v>
      </c>
      <c r="H24" s="52">
        <f t="shared" si="2"/>
        <v>2813420.6457599998</v>
      </c>
      <c r="I24" s="52">
        <f t="shared" si="3"/>
        <v>3438982.1628000005</v>
      </c>
      <c r="J24" s="52">
        <f t="shared" si="4"/>
        <v>5941867.4100000001</v>
      </c>
      <c r="K24" s="53">
        <f t="shared" si="5"/>
        <v>13946823.7163</v>
      </c>
    </row>
    <row r="25" spans="1:11" s="16" customFormat="1" ht="18" x14ac:dyDescent="0.55000000000000004">
      <c r="A25" s="206">
        <v>2022</v>
      </c>
      <c r="B25" s="211">
        <v>397311813</v>
      </c>
      <c r="C25" s="80">
        <v>22851529</v>
      </c>
      <c r="D25" s="80">
        <v>5864940</v>
      </c>
      <c r="E25" s="80">
        <v>19306536</v>
      </c>
      <c r="F25" s="212">
        <v>349288808</v>
      </c>
      <c r="G25" s="92">
        <f t="shared" si="1"/>
        <v>14621074.718400002</v>
      </c>
      <c r="H25" s="52">
        <f t="shared" si="2"/>
        <v>1776020.83388</v>
      </c>
      <c r="I25" s="52">
        <f t="shared" si="3"/>
        <v>3969977.8859999995</v>
      </c>
      <c r="J25" s="52">
        <f t="shared" si="4"/>
        <v>6355711.6512000002</v>
      </c>
      <c r="K25" s="53">
        <f t="shared" si="5"/>
        <v>14292898.023359999</v>
      </c>
    </row>
    <row r="26" spans="1:11" s="16" customFormat="1" ht="18" x14ac:dyDescent="0.55000000000000004">
      <c r="A26" s="206">
        <v>2023</v>
      </c>
      <c r="B26" s="211">
        <v>397139546</v>
      </c>
      <c r="C26" s="80">
        <v>22903477</v>
      </c>
      <c r="D26" s="80">
        <v>5850506</v>
      </c>
      <c r="E26" s="80">
        <v>19932054</v>
      </c>
      <c r="F26" s="212">
        <v>348453508</v>
      </c>
      <c r="G26" s="92">
        <f t="shared" si="1"/>
        <v>14495593.428999998</v>
      </c>
      <c r="H26" s="52">
        <f t="shared" si="2"/>
        <v>1780974.37152</v>
      </c>
      <c r="I26" s="52">
        <f t="shared" si="3"/>
        <v>3974833.7763999999</v>
      </c>
      <c r="J26" s="52">
        <f t="shared" si="4"/>
        <v>6468350.1640799996</v>
      </c>
      <c r="K26" s="53">
        <f t="shared" si="5"/>
        <v>14112367.073999999</v>
      </c>
    </row>
    <row r="27" spans="1:11" s="16" customFormat="1" ht="24.75" customHeight="1" thickBot="1" x14ac:dyDescent="0.6">
      <c r="A27" s="206">
        <v>2024</v>
      </c>
      <c r="B27" s="213">
        <v>397896940</v>
      </c>
      <c r="C27" s="214">
        <v>22959023</v>
      </c>
      <c r="D27" s="214">
        <v>6034074</v>
      </c>
      <c r="E27" s="214">
        <v>21096040</v>
      </c>
      <c r="F27" s="215">
        <v>347807803</v>
      </c>
      <c r="G27" s="112">
        <f t="shared" si="1"/>
        <v>14443658.922</v>
      </c>
      <c r="H27" s="55">
        <f t="shared" si="2"/>
        <v>1800905.7641199999</v>
      </c>
      <c r="I27" s="55">
        <f t="shared" si="3"/>
        <v>4081085.60916</v>
      </c>
      <c r="J27" s="55">
        <f t="shared" si="4"/>
        <v>6652847.1744000008</v>
      </c>
      <c r="K27" s="56">
        <f t="shared" si="5"/>
        <v>14058391.397259999</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400433956.56190443</v>
      </c>
      <c r="C29" s="42">
        <f>_xlfn.FORECAST.LINEAR($A29,C$13:C28,$A$13:$A28)</f>
        <v>23548728.904761896</v>
      </c>
      <c r="D29" s="42">
        <f>_xlfn.FORECAST.LINEAR($A29,D$13:D28,A$13:A28)</f>
        <v>5662728.4190476183</v>
      </c>
      <c r="E29" s="42">
        <f>_xlfn.FORECAST.LINEAR($A29,$E$13:E28,$A$13:$A28)</f>
        <v>20309387.828571439</v>
      </c>
      <c r="F29" s="42">
        <f>_xlfn.FORECAST.LINEAR($A29,F$13:F28,$A$13:A28)</f>
        <v>350913110.99047661</v>
      </c>
      <c r="G29" s="39"/>
      <c r="H29" s="39"/>
      <c r="I29" s="39"/>
      <c r="J29" s="39"/>
      <c r="K29" s="39"/>
    </row>
    <row r="30" spans="1:11" s="16" customFormat="1" ht="18" x14ac:dyDescent="0.45">
      <c r="A30" s="60">
        <v>2026</v>
      </c>
      <c r="B30" s="42">
        <f>_xlfn.FORECAST.LINEAR($A30,B$13:B29,$A$13:$A29)</f>
        <v>402057884.54047632</v>
      </c>
      <c r="C30" s="42">
        <f>_xlfn.FORECAST.LINEAR($A30,C$13:C29,$A$13:$A29)</f>
        <v>23508324.876190469</v>
      </c>
      <c r="D30" s="42">
        <f>_xlfn.FORECAST.LINEAR($A30,D$13:D29,A$13:A29)</f>
        <v>5669860.8297619056</v>
      </c>
      <c r="E30" s="42">
        <f>_xlfn.FORECAST.LINEAR($A30,$E$13:E29,$A$13:$A29)</f>
        <v>20688826.057142854</v>
      </c>
      <c r="F30" s="42">
        <f>_xlfn.FORECAST.LINEAR($A30,F$13:F29,$A$13:A29)</f>
        <v>352190872.32261896</v>
      </c>
      <c r="G30" s="39"/>
      <c r="H30" s="39"/>
      <c r="I30" s="39"/>
      <c r="J30" s="39"/>
      <c r="K30" s="39"/>
    </row>
    <row r="31" spans="1:11" s="16" customFormat="1" ht="18" x14ac:dyDescent="0.45">
      <c r="A31" s="60">
        <v>2027</v>
      </c>
      <c r="B31" s="42">
        <f>_xlfn.FORECAST.LINEAR($A31,B$13:B30,$A$13:$A30)</f>
        <v>403681812.51904774</v>
      </c>
      <c r="C31" s="42">
        <f>_xlfn.FORECAST.LINEAR($A31,C$13:C30,$A$13:$A30)</f>
        <v>23467920.847619042</v>
      </c>
      <c r="D31" s="42">
        <f>_xlfn.FORECAST.LINEAR($A31,D$13:D30,A$13:A30)</f>
        <v>5676993.240476191</v>
      </c>
      <c r="E31" s="42">
        <f>_xlfn.FORECAST.LINEAR($A31,$E$13:E30,$A$13:$A30)</f>
        <v>21068264.285714269</v>
      </c>
      <c r="F31" s="42">
        <f>_xlfn.FORECAST.LINEAR($A31,F$13:F30,$A$13:A30)</f>
        <v>353468633.65476227</v>
      </c>
      <c r="G31" s="39"/>
      <c r="H31" s="39"/>
      <c r="I31" s="39"/>
      <c r="J31" s="39"/>
      <c r="K31" s="39"/>
    </row>
    <row r="32" spans="1:11" s="16" customFormat="1" ht="18" x14ac:dyDescent="0.45">
      <c r="A32" s="60">
        <v>2028</v>
      </c>
      <c r="B32" s="42">
        <f>_xlfn.FORECAST.LINEAR($A32,B$13:B31,$A$13:$A31)</f>
        <v>405305740.49761868</v>
      </c>
      <c r="C32" s="42">
        <f>_xlfn.FORECAST.LINEAR($A32,C$13:C31,$A$13:$A31)</f>
        <v>23427516.81904763</v>
      </c>
      <c r="D32" s="42">
        <f>_xlfn.FORECAST.LINEAR($A32,D$13:D31,A$13:A31)</f>
        <v>5684125.6511904765</v>
      </c>
      <c r="E32" s="42">
        <f>_xlfn.FORECAST.LINEAR($A32,$E$13:E31,$A$13:$A31)</f>
        <v>21447702.514285684</v>
      </c>
      <c r="F32" s="42">
        <f>_xlfn.FORECAST.LINEAR($A32,F$13:F31,$A$13:A31)</f>
        <v>354746394.98690462</v>
      </c>
      <c r="G32" s="39"/>
      <c r="H32" s="39"/>
      <c r="I32" s="39"/>
      <c r="J32" s="39"/>
      <c r="K32" s="39"/>
    </row>
    <row r="33" spans="1:11" s="16" customFormat="1" ht="18" x14ac:dyDescent="0.45">
      <c r="A33" s="60">
        <v>2029</v>
      </c>
      <c r="B33" s="42">
        <f>_xlfn.FORECAST.LINEAR($A33,B$13:B32,$A$13:$A32)</f>
        <v>406929668.47619009</v>
      </c>
      <c r="C33" s="42">
        <f>_xlfn.FORECAST.LINEAR($A33,C$13:C32,$A$13:$A32)</f>
        <v>23387112.790476173</v>
      </c>
      <c r="D33" s="42">
        <f>_xlfn.FORECAST.LINEAR($A33,D$13:D32,A$13:A32)</f>
        <v>5691258.0619047601</v>
      </c>
      <c r="E33" s="42">
        <f>_xlfn.FORECAST.LINEAR($A33,$E$13:E32,$A$13:$A32)</f>
        <v>21827140.742857099</v>
      </c>
      <c r="F33" s="42">
        <f>_xlfn.FORECAST.LINEAR($A33,F$13:F32,$A$13:A32)</f>
        <v>356024156.31904793</v>
      </c>
      <c r="G33" s="39"/>
      <c r="H33" s="39"/>
      <c r="I33" s="39"/>
      <c r="J33" s="39"/>
      <c r="K33" s="39"/>
    </row>
    <row r="34" spans="1:11" s="16" customFormat="1" ht="18" x14ac:dyDescent="0.45">
      <c r="A34" s="60">
        <v>2030</v>
      </c>
      <c r="B34" s="42">
        <f>_xlfn.FORECAST.LINEAR($A34,B$13:B33,$A$13:$A33)</f>
        <v>408553596.45476198</v>
      </c>
      <c r="C34" s="42">
        <f>_xlfn.FORECAST.LINEAR($A34,C$13:C33,$A$13:$A33)</f>
        <v>23346708.761904761</v>
      </c>
      <c r="D34" s="42">
        <f>_xlfn.FORECAST.LINEAR($A34,D$13:D33,A$13:A33)</f>
        <v>5698390.4726190474</v>
      </c>
      <c r="E34" s="42">
        <f>_xlfn.FORECAST.LINEAR($A34,$E$13:E33,$A$13:$A33)</f>
        <v>22206578.971428514</v>
      </c>
      <c r="F34" s="42">
        <f>_xlfn.FORECAST.LINEAR($A34,F$13:F33,$A$13:A33)</f>
        <v>357301917.65119076</v>
      </c>
      <c r="G34" s="39"/>
      <c r="H34" s="39"/>
      <c r="I34" s="39"/>
      <c r="J34" s="39"/>
      <c r="K34" s="39"/>
    </row>
    <row r="35" spans="1:11" s="16" customFormat="1" ht="18" x14ac:dyDescent="0.45">
      <c r="A35" s="60">
        <v>2031</v>
      </c>
      <c r="B35" s="42">
        <f>_xlfn.FORECAST.LINEAR($A35,B$13:B34,$A$13:$A34)</f>
        <v>410177524.4333334</v>
      </c>
      <c r="C35" s="42">
        <f>_xlfn.FORECAST.LINEAR($A35,C$13:C34,$A$13:$A34)</f>
        <v>23306304.733333334</v>
      </c>
      <c r="D35" s="42">
        <f>_xlfn.FORECAST.LINEAR($A35,D$13:D34,A$13:A34)</f>
        <v>5705522.8833333328</v>
      </c>
      <c r="E35" s="42">
        <f>_xlfn.FORECAST.LINEAR($A35,$E$13:E34,$A$13:$A34)</f>
        <v>22586017.199999928</v>
      </c>
      <c r="F35" s="42">
        <f>_xlfn.FORECAST.LINEAR($A35,F$13:F34,$A$13:A34)</f>
        <v>358579678.98333359</v>
      </c>
      <c r="G35" s="39"/>
      <c r="H35" s="39"/>
      <c r="I35" s="39"/>
      <c r="J35" s="39"/>
      <c r="K35" s="39"/>
    </row>
    <row r="36" spans="1:11" s="16" customFormat="1" ht="18" x14ac:dyDescent="0.45">
      <c r="A36" s="60">
        <v>2032</v>
      </c>
      <c r="B36" s="42">
        <f>_xlfn.FORECAST.LINEAR($A36,B$13:B35,$A$13:$A35)</f>
        <v>411801452.41190481</v>
      </c>
      <c r="C36" s="42">
        <f>_xlfn.FORECAST.LINEAR($A36,C$13:C35,$A$13:$A35)</f>
        <v>23265900.704761893</v>
      </c>
      <c r="D36" s="42">
        <f>_xlfn.FORECAST.LINEAR($A36,D$13:D35,A$13:A35)</f>
        <v>5712655.2940476201</v>
      </c>
      <c r="E36" s="42">
        <f>_xlfn.FORECAST.LINEAR($A36,$E$13:E35,$A$13:$A35)</f>
        <v>22965455.428571343</v>
      </c>
      <c r="F36" s="42">
        <f>_xlfn.FORECAST.LINEAR($A36,F$13:F35,$A$13:A35)</f>
        <v>359857440.31547642</v>
      </c>
      <c r="G36" s="39"/>
      <c r="H36" s="39"/>
      <c r="I36" s="39"/>
      <c r="J36" s="39"/>
      <c r="K36" s="39"/>
    </row>
    <row r="37" spans="1:11" s="16" customFormat="1" ht="18" x14ac:dyDescent="0.45">
      <c r="A37" s="60">
        <v>2033</v>
      </c>
      <c r="B37" s="42">
        <f>_xlfn.FORECAST.LINEAR($A37,B$13:B36,$A$13:$A36)</f>
        <v>413425380.3904767</v>
      </c>
      <c r="C37" s="42">
        <f>_xlfn.FORECAST.LINEAR($A37,C$13:C36,$A$13:$A36)</f>
        <v>23225496.676190466</v>
      </c>
      <c r="D37" s="42">
        <f>_xlfn.FORECAST.LINEAR($A37,D$13:D36,A$13:A36)</f>
        <v>5719787.7047619056</v>
      </c>
      <c r="E37" s="42">
        <f>_xlfn.FORECAST.LINEAR($A37,$E$13:E36,$A$13:$A36)</f>
        <v>23344893.657142758</v>
      </c>
      <c r="F37" s="42">
        <f>_xlfn.FORECAST.LINEAR($A37,F$13:F36,$A$13:A36)</f>
        <v>361135201.64761925</v>
      </c>
      <c r="G37" s="39"/>
      <c r="H37" s="39"/>
      <c r="I37" s="39"/>
      <c r="J37" s="39"/>
      <c r="K37" s="39"/>
    </row>
    <row r="38" spans="1:11" s="16" customFormat="1" ht="18" x14ac:dyDescent="0.45">
      <c r="A38" s="60">
        <v>2034</v>
      </c>
      <c r="B38" s="42">
        <f>_xlfn.FORECAST.LINEAR($A38,B$13:B37,$A$13:$A37)</f>
        <v>415049308.36904764</v>
      </c>
      <c r="C38" s="42">
        <f>_xlfn.FORECAST.LINEAR($A38,C$13:C37,$A$13:$A37)</f>
        <v>23185092.647619039</v>
      </c>
      <c r="D38" s="42">
        <f>_xlfn.FORECAST.LINEAR($A38,D$13:D37,A$13:A37)</f>
        <v>5726920.1154761892</v>
      </c>
      <c r="E38" s="42">
        <f>_xlfn.FORECAST.LINEAR($A38,$E$13:E37,$A$13:$A37)</f>
        <v>23724331.885714173</v>
      </c>
      <c r="F38" s="42">
        <f>_xlfn.FORECAST.LINEAR($A38,F$13:F37,$A$13:A37)</f>
        <v>362412962.97976208</v>
      </c>
      <c r="G38" s="39"/>
      <c r="H38" s="39"/>
      <c r="I38" s="39"/>
      <c r="J38" s="39"/>
      <c r="K38" s="39"/>
    </row>
    <row r="39" spans="1:11" s="16" customFormat="1" ht="18" x14ac:dyDescent="0.45">
      <c r="A39" s="60">
        <v>2035</v>
      </c>
      <c r="B39" s="42">
        <f>_xlfn.FORECAST.LINEAR($A39,B$13:B38,$A$13:$A38)</f>
        <v>416673236.34761953</v>
      </c>
      <c r="C39" s="42">
        <f>_xlfn.FORECAST.LINEAR($A39,C$13:C38,$A$13:$A38)</f>
        <v>23144688.619047612</v>
      </c>
      <c r="D39" s="42">
        <f>_xlfn.FORECAST.LINEAR($A39,D$13:D38,A$13:A38)</f>
        <v>5734052.5261904765</v>
      </c>
      <c r="E39" s="42">
        <f>_xlfn.FORECAST.LINEAR($A39,$E$13:E38,$A$13:$A38)</f>
        <v>24103770.114285588</v>
      </c>
      <c r="F39" s="42">
        <f>_xlfn.FORECAST.LINEAR($A39,F$13:F38,$A$13:A38)</f>
        <v>363690724.31190491</v>
      </c>
      <c r="G39" s="39"/>
      <c r="H39" s="39"/>
      <c r="I39" s="39"/>
      <c r="J39" s="39"/>
      <c r="K39" s="39"/>
    </row>
    <row r="40" spans="1:11" s="16" customFormat="1" ht="18" x14ac:dyDescent="0.45">
      <c r="A40" s="60">
        <v>2036</v>
      </c>
      <c r="B40" s="42">
        <f>_xlfn.FORECAST.LINEAR($A40,B$13:B39,$A$13:$A39)</f>
        <v>418297164.32619095</v>
      </c>
      <c r="C40" s="42">
        <f>_xlfn.FORECAST.LINEAR($A40,C$13:C39,$A$13:$A39)</f>
        <v>23104284.590476185</v>
      </c>
      <c r="D40" s="42">
        <f>_xlfn.FORECAST.LINEAR($A40,D$13:D39,A$13:A39)</f>
        <v>5741184.9369047619</v>
      </c>
      <c r="E40" s="42">
        <f>_xlfn.FORECAST.LINEAR($A40,$E$13:E39,$A$13:$A39)</f>
        <v>24483208.342857003</v>
      </c>
      <c r="F40" s="42">
        <f>_xlfn.FORECAST.LINEAR($A40,F$13:F39,$A$13:A39)</f>
        <v>364968485.64404774</v>
      </c>
      <c r="G40" s="39"/>
      <c r="H40" s="39"/>
      <c r="I40" s="39"/>
      <c r="J40" s="39"/>
      <c r="K40" s="39"/>
    </row>
    <row r="41" spans="1:11" s="16" customFormat="1" ht="18" x14ac:dyDescent="0.45">
      <c r="A41" s="60">
        <v>2037</v>
      </c>
      <c r="B41" s="42">
        <f>_xlfn.FORECAST.LINEAR($A41,B$13:B40,$A$13:$A40)</f>
        <v>419921092.30476189</v>
      </c>
      <c r="C41" s="42">
        <f>_xlfn.FORECAST.LINEAR($A41,C$13:C40,$A$13:$A40)</f>
        <v>23063880.561904773</v>
      </c>
      <c r="D41" s="42">
        <f>_xlfn.FORECAST.LINEAR($A41,D$13:D40,A$13:A40)</f>
        <v>5748317.3476190474</v>
      </c>
      <c r="E41" s="42">
        <f>_xlfn.FORECAST.LINEAR($A41,$E$13:E40,$A$13:$A40)</f>
        <v>24862646.571428418</v>
      </c>
      <c r="F41" s="42">
        <f>_xlfn.FORECAST.LINEAR($A41,F$13:F40,$A$13:A40)</f>
        <v>366246246.97619057</v>
      </c>
      <c r="G41" s="39"/>
      <c r="H41" s="39"/>
      <c r="I41" s="39"/>
      <c r="J41" s="39"/>
      <c r="K41" s="39"/>
    </row>
    <row r="42" spans="1:11" s="16" customFormat="1" ht="18" x14ac:dyDescent="0.45">
      <c r="A42" s="60">
        <v>2038</v>
      </c>
      <c r="B42" s="42">
        <f>_xlfn.FORECAST.LINEAR($A42,B$13:B41,$A$13:$A41)</f>
        <v>421545020.28333378</v>
      </c>
      <c r="C42" s="42">
        <f>_xlfn.FORECAST.LINEAR($A42,C$13:C41,$A$13:$A41)</f>
        <v>23023476.533333331</v>
      </c>
      <c r="D42" s="42">
        <f>_xlfn.FORECAST.LINEAR($A42,D$13:D41,A$13:A41)</f>
        <v>5755449.7583333347</v>
      </c>
      <c r="E42" s="42">
        <f>_xlfn.FORECAST.LINEAR($A42,$E$13:E41,$A$13:$A41)</f>
        <v>25242084.799999833</v>
      </c>
      <c r="F42" s="42">
        <f>_xlfn.FORECAST.LINEAR($A42,F$13:F41,$A$13:A41)</f>
        <v>367524008.3083334</v>
      </c>
      <c r="G42" s="39"/>
      <c r="H42" s="39"/>
      <c r="I42" s="39"/>
      <c r="J42" s="39"/>
      <c r="K42" s="39"/>
    </row>
    <row r="43" spans="1:11" s="16" customFormat="1" ht="18" x14ac:dyDescent="0.45">
      <c r="A43" s="60">
        <v>2039</v>
      </c>
      <c r="B43" s="42">
        <f>_xlfn.FORECAST.LINEAR($A43,B$13:B42,$A$13:$A42)</f>
        <v>423168948.26190519</v>
      </c>
      <c r="C43" s="42">
        <f>_xlfn.FORECAST.LINEAR($A43,C$13:C42,$A$13:$A42)</f>
        <v>22983072.504761904</v>
      </c>
      <c r="D43" s="42">
        <f>_xlfn.FORECAST.LINEAR($A43,D$13:D42,A$13:A42)</f>
        <v>5762582.1690476201</v>
      </c>
      <c r="E43" s="42">
        <f>_xlfn.FORECAST.LINEAR($A43,$E$13:E42,$A$13:$A42)</f>
        <v>25621523.028571248</v>
      </c>
      <c r="F43" s="42">
        <f>_xlfn.FORECAST.LINEAR($A43,F$13:F42,$A$13:A42)</f>
        <v>368801769.64047623</v>
      </c>
      <c r="G43" s="39"/>
      <c r="H43" s="39"/>
      <c r="I43" s="39"/>
      <c r="J43" s="39"/>
      <c r="K43" s="39"/>
    </row>
    <row r="44" spans="1:11" s="16" customFormat="1" ht="18" x14ac:dyDescent="0.45">
      <c r="A44" s="60">
        <v>2040</v>
      </c>
      <c r="B44" s="42">
        <f>_xlfn.FORECAST.LINEAR($A44,B$13:B43,$A$13:$A43)</f>
        <v>424792876.24047661</v>
      </c>
      <c r="C44" s="42">
        <f>_xlfn.FORECAST.LINEAR($A44,C$13:C43,$A$13:$A43)</f>
        <v>22942668.476190478</v>
      </c>
      <c r="D44" s="42">
        <f>_xlfn.FORECAST.LINEAR($A44,D$13:D43,A$13:A43)</f>
        <v>5769714.5797619056</v>
      </c>
      <c r="E44" s="42">
        <f>_xlfn.FORECAST.LINEAR($A44,$E$13:E43,$A$13:$A43)</f>
        <v>26000961.257142782</v>
      </c>
      <c r="F44" s="42">
        <f>_xlfn.FORECAST.LINEAR($A44,F$13:F43,$A$13:A43)</f>
        <v>370079530.97261906</v>
      </c>
      <c r="G44" s="39"/>
      <c r="H44" s="39"/>
      <c r="I44" s="39"/>
      <c r="J44" s="39"/>
      <c r="K44" s="39"/>
    </row>
    <row r="45" spans="1:11" s="16" customFormat="1" ht="18" x14ac:dyDescent="0.45">
      <c r="A45" s="60">
        <v>2041</v>
      </c>
      <c r="B45" s="42">
        <f>_xlfn.FORECAST.LINEAR($A45,B$13:B44,$A$13:$A44)</f>
        <v>426416804.21904802</v>
      </c>
      <c r="C45" s="42">
        <f>_xlfn.FORECAST.LINEAR($A45,C$13:C44,$A$13:$A44)</f>
        <v>22902264.447619051</v>
      </c>
      <c r="D45" s="42">
        <f>_xlfn.FORECAST.LINEAR($A45,D$13:D44,A$13:A44)</f>
        <v>5776846.990476191</v>
      </c>
      <c r="E45" s="42">
        <f>_xlfn.FORECAST.LINEAR($A45,$E$13:E44,$A$13:$A44)</f>
        <v>26380399.485714316</v>
      </c>
      <c r="F45" s="42">
        <f>_xlfn.FORECAST.LINEAR($A45,F$13:F44,$A$13:A44)</f>
        <v>371357292.30476236</v>
      </c>
      <c r="G45" s="39"/>
      <c r="H45" s="39"/>
      <c r="I45" s="39"/>
      <c r="J45" s="39"/>
      <c r="K45" s="39"/>
    </row>
    <row r="46" spans="1:11" s="16" customFormat="1" ht="18" x14ac:dyDescent="0.45">
      <c r="A46" s="60">
        <v>2042</v>
      </c>
      <c r="B46" s="42">
        <f>_xlfn.FORECAST.LINEAR($A46,B$13:B45,$A$13:$A45)</f>
        <v>428040732.19761944</v>
      </c>
      <c r="C46" s="42">
        <f>_xlfn.FORECAST.LINEAR($A46,C$13:C45,$A$13:$A45)</f>
        <v>22861860.419047624</v>
      </c>
      <c r="D46" s="42">
        <f>_xlfn.FORECAST.LINEAR($A46,D$13:D45,A$13:A45)</f>
        <v>5783979.4011904765</v>
      </c>
      <c r="E46" s="42">
        <f>_xlfn.FORECAST.LINEAR($A46,$E$13:E45,$A$13:$A45)</f>
        <v>26759837.714285731</v>
      </c>
      <c r="F46" s="42">
        <f>_xlfn.FORECAST.LINEAR($A46,F$13:F45,$A$13:A45)</f>
        <v>372635053.63690519</v>
      </c>
      <c r="G46" s="39"/>
      <c r="H46" s="39"/>
      <c r="I46" s="39"/>
      <c r="J46" s="39"/>
      <c r="K46" s="39"/>
    </row>
    <row r="47" spans="1:11" s="16" customFormat="1" ht="18" x14ac:dyDescent="0.45">
      <c r="A47" s="60">
        <v>2043</v>
      </c>
      <c r="B47" s="42">
        <f>_xlfn.FORECAST.LINEAR($A47,B$13:B46,$A$13:$A46)</f>
        <v>429664660.17619085</v>
      </c>
      <c r="C47" s="42">
        <f>_xlfn.FORECAST.LINEAR($A47,C$13:C46,$A$13:$A46)</f>
        <v>22821456.390476197</v>
      </c>
      <c r="D47" s="42">
        <f>_xlfn.FORECAST.LINEAR($A47,D$13:D46,A$13:A46)</f>
        <v>5791111.8119047619</v>
      </c>
      <c r="E47" s="42">
        <f>_xlfn.FORECAST.LINEAR($A47,$E$13:E46,$A$13:$A46)</f>
        <v>27139275.942857146</v>
      </c>
      <c r="F47" s="42">
        <f>_xlfn.FORECAST.LINEAR($A47,F$13:F46,$A$13:A46)</f>
        <v>373912814.96904802</v>
      </c>
      <c r="G47" s="39"/>
      <c r="H47" s="39"/>
      <c r="I47" s="39"/>
      <c r="J47" s="39"/>
      <c r="K47" s="39"/>
    </row>
    <row r="48" spans="1:11" s="16" customFormat="1" ht="18" x14ac:dyDescent="0.45">
      <c r="A48" s="60">
        <v>2044</v>
      </c>
      <c r="B48" s="42">
        <f>_xlfn.FORECAST.LINEAR($A48,B$13:B47,$A$13:$A47)</f>
        <v>431288588.15476227</v>
      </c>
      <c r="C48" s="42">
        <f>_xlfn.FORECAST.LINEAR($A48,C$13:C47,$A$13:$A47)</f>
        <v>22781052.36190477</v>
      </c>
      <c r="D48" s="42">
        <f>_xlfn.FORECAST.LINEAR($A48,D$13:D47,A$13:A47)</f>
        <v>5798244.2226190493</v>
      </c>
      <c r="E48" s="42">
        <f>_xlfn.FORECAST.LINEAR($A48,$E$13:E47,$A$13:$A47)</f>
        <v>27518714.171428561</v>
      </c>
      <c r="F48" s="42">
        <f>_xlfn.FORECAST.LINEAR($A48,F$13:F47,$A$13:A47)</f>
        <v>375190576.30119085</v>
      </c>
      <c r="G48" s="39"/>
      <c r="H48" s="39"/>
      <c r="I48" s="39"/>
      <c r="J48" s="39"/>
      <c r="K48" s="39"/>
    </row>
    <row r="49" spans="1:11" s="16" customFormat="1" ht="18" x14ac:dyDescent="0.45">
      <c r="A49" s="60">
        <v>2045</v>
      </c>
      <c r="B49" s="42">
        <f>_xlfn.FORECAST.LINEAR($A49,B$13:B48,$A$13:$A48)</f>
        <v>432912516.13333368</v>
      </c>
      <c r="C49" s="42">
        <f>_xlfn.FORECAST.LINEAR($A49,C$13:C48,$A$13:$A48)</f>
        <v>22740648.333333328</v>
      </c>
      <c r="D49" s="42">
        <f>_xlfn.FORECAST.LINEAR($A49,D$13:D48,A$13:A48)</f>
        <v>5805376.6333333347</v>
      </c>
      <c r="E49" s="42">
        <f>_xlfn.FORECAST.LINEAR($A49,$E$13:E48,$A$13:$A48)</f>
        <v>27898152.399999976</v>
      </c>
      <c r="F49" s="42">
        <f>_xlfn.FORECAST.LINEAR($A49,F$13:F48,$A$13:A48)</f>
        <v>376468337.63333368</v>
      </c>
      <c r="G49" s="39"/>
      <c r="H49" s="39"/>
      <c r="I49" s="39"/>
      <c r="J49" s="39"/>
      <c r="K49" s="39"/>
    </row>
    <row r="50" spans="1:11" s="16" customFormat="1" ht="18" x14ac:dyDescent="0.45">
      <c r="A50" s="60">
        <v>2046</v>
      </c>
      <c r="B50" s="42">
        <f>_xlfn.FORECAST.LINEAR($A50,B$13:B49,$A$13:$A49)</f>
        <v>434536444.11190557</v>
      </c>
      <c r="C50" s="42">
        <f>_xlfn.FORECAST.LINEAR($A50,C$13:C49,$A$13:$A49)</f>
        <v>22700244.304761916</v>
      </c>
      <c r="D50" s="42">
        <f>_xlfn.FORECAST.LINEAR($A50,D$13:D49,A$13:A49)</f>
        <v>5812509.0440476201</v>
      </c>
      <c r="E50" s="42">
        <f>_xlfn.FORECAST.LINEAR($A50,$E$13:E49,$A$13:$A49)</f>
        <v>28277590.628571391</v>
      </c>
      <c r="F50" s="42">
        <f>_xlfn.FORECAST.LINEAR($A50,F$13:F49,$A$13:A49)</f>
        <v>377746098.96547651</v>
      </c>
      <c r="G50" s="39"/>
      <c r="H50" s="39"/>
      <c r="I50" s="39"/>
      <c r="J50" s="39"/>
      <c r="K50" s="39"/>
    </row>
    <row r="51" spans="1:11" s="16" customFormat="1" ht="18" x14ac:dyDescent="0.45">
      <c r="A51" s="60">
        <v>2047</v>
      </c>
      <c r="B51" s="42">
        <f>_xlfn.FORECAST.LINEAR($A51,B$13:B50,$A$13:$A50)</f>
        <v>436160372.09047651</v>
      </c>
      <c r="C51" s="42">
        <f>_xlfn.FORECAST.LINEAR($A51,C$13:C50,$A$13:$A50)</f>
        <v>22659840.276190475</v>
      </c>
      <c r="D51" s="42">
        <f>_xlfn.FORECAST.LINEAR($A51,D$13:D50,A$13:A50)</f>
        <v>5819641.4547619056</v>
      </c>
      <c r="E51" s="42">
        <f>_xlfn.FORECAST.LINEAR($A51,$E$13:E50,$A$13:$A50)</f>
        <v>28657028.857142806</v>
      </c>
      <c r="F51" s="42">
        <f>_xlfn.FORECAST.LINEAR($A51,F$13:F50,$A$13:A50)</f>
        <v>379023860.29761934</v>
      </c>
      <c r="G51" s="39"/>
      <c r="H51" s="39"/>
      <c r="I51" s="39"/>
      <c r="J51" s="39"/>
      <c r="K51" s="39"/>
    </row>
    <row r="52" spans="1:11" s="16" customFormat="1" ht="18" x14ac:dyDescent="0.45">
      <c r="A52" s="60">
        <v>2048</v>
      </c>
      <c r="B52" s="42">
        <f>_xlfn.FORECAST.LINEAR($A52,B$13:B51,$A$13:$A51)</f>
        <v>437784300.0690484</v>
      </c>
      <c r="C52" s="42">
        <f>_xlfn.FORECAST.LINEAR($A52,C$13:C51,$A$13:$A51)</f>
        <v>22619436.247619063</v>
      </c>
      <c r="D52" s="42">
        <f>_xlfn.FORECAST.LINEAR($A52,D$13:D51,A$13:A51)</f>
        <v>5826773.865476191</v>
      </c>
      <c r="E52" s="42">
        <f>_xlfn.FORECAST.LINEAR($A52,$E$13:E51,$A$13:$A51)</f>
        <v>29036467.085714221</v>
      </c>
      <c r="F52" s="42">
        <f>_xlfn.FORECAST.LINEAR($A52,F$13:F51,$A$13:A51)</f>
        <v>380301621.62976217</v>
      </c>
      <c r="G52" s="39"/>
      <c r="H52" s="39"/>
      <c r="I52" s="39"/>
      <c r="J52" s="39"/>
      <c r="K52" s="39"/>
    </row>
    <row r="53" spans="1:11" s="16" customFormat="1" ht="18" x14ac:dyDescent="0.45">
      <c r="A53" s="60">
        <v>2049</v>
      </c>
      <c r="B53" s="42">
        <f>_xlfn.FORECAST.LINEAR($A53,B$13:B52,$A$13:$A52)</f>
        <v>439408228.04761934</v>
      </c>
      <c r="C53" s="42">
        <f>_xlfn.FORECAST.LINEAR($A53,C$13:C52,$A$13:$A52)</f>
        <v>22579032.219047621</v>
      </c>
      <c r="D53" s="42">
        <f>_xlfn.FORECAST.LINEAR($A53,D$13:D52,A$13:A52)</f>
        <v>5833906.2761904765</v>
      </c>
      <c r="E53" s="42">
        <f>_xlfn.FORECAST.LINEAR($A53,$E$13:E52,$A$13:$A52)</f>
        <v>29415905.314285636</v>
      </c>
      <c r="F53" s="42">
        <f>_xlfn.FORECAST.LINEAR($A53,F$13:F52,$A$13:A52)</f>
        <v>381579382.96190453</v>
      </c>
      <c r="G53" s="39"/>
      <c r="H53" s="39"/>
      <c r="I53" s="39"/>
      <c r="J53" s="39"/>
      <c r="K53" s="39"/>
    </row>
    <row r="54" spans="1:11" s="16" customFormat="1" ht="18" x14ac:dyDescent="0.45">
      <c r="A54" s="60">
        <v>2050</v>
      </c>
      <c r="B54" s="42">
        <f>_xlfn.FORECAST.LINEAR($A54,B$13:B53,$A$13:$A53)</f>
        <v>441032156.02619123</v>
      </c>
      <c r="C54" s="42">
        <f>_xlfn.FORECAST.LINEAR($A54,C$13:C53,$A$13:$A53)</f>
        <v>22538628.190476194</v>
      </c>
      <c r="D54" s="42">
        <f>_xlfn.FORECAST.LINEAR($A54,D$13:D53,A$13:A53)</f>
        <v>5841038.6869047619</v>
      </c>
      <c r="E54" s="42">
        <f>_xlfn.FORECAST.LINEAR($A54,$E$13:E53,$A$13:$A53)</f>
        <v>29795343.542857051</v>
      </c>
      <c r="F54" s="42">
        <f>_xlfn.FORECAST.LINEAR($A54,F$13:F53,$A$13:A53)</f>
        <v>382857144.29404736</v>
      </c>
      <c r="G54" s="39"/>
      <c r="H54" s="39"/>
      <c r="I54" s="39"/>
      <c r="J54" s="39"/>
      <c r="K54" s="39"/>
    </row>
    <row r="55" spans="1:11" s="16" customFormat="1" ht="18" x14ac:dyDescent="0.45">
      <c r="A55" s="60">
        <v>2051</v>
      </c>
      <c r="B55" s="42">
        <f>_xlfn.FORECAST.LINEAR($A55,B$13:B54,$A$13:$A54)</f>
        <v>442656084.00476217</v>
      </c>
      <c r="C55" s="42">
        <f>_xlfn.FORECAST.LINEAR($A55,C$13:C54,$A$13:$A54)</f>
        <v>22498224.161904767</v>
      </c>
      <c r="D55" s="42">
        <f>_xlfn.FORECAST.LINEAR($A55,D$13:D54,A$13:A54)</f>
        <v>5848171.0976190493</v>
      </c>
      <c r="E55" s="42">
        <f>_xlfn.FORECAST.LINEAR($A55,$E$13:E54,$A$13:$A54)</f>
        <v>30174781.771428466</v>
      </c>
      <c r="F55" s="42">
        <f>_xlfn.FORECAST.LINEAR($A55,F$13:F54,$A$13:A54)</f>
        <v>384134905.62619066</v>
      </c>
      <c r="G55" s="39"/>
      <c r="H55" s="39"/>
      <c r="I55" s="39"/>
      <c r="J55" s="39"/>
      <c r="K55" s="39"/>
    </row>
    <row r="56" spans="1:11" s="16" customFormat="1" ht="18" x14ac:dyDescent="0.45">
      <c r="A56" s="60">
        <v>2052</v>
      </c>
      <c r="B56" s="42">
        <f>_xlfn.FORECAST.LINEAR($A56,B$13:B55,$A$13:$A55)</f>
        <v>444280011.98333406</v>
      </c>
      <c r="C56" s="42">
        <f>_xlfn.FORECAST.LINEAR($A56,C$13:C55,$A$13:$A55)</f>
        <v>22457820.13333334</v>
      </c>
      <c r="D56" s="42">
        <f>_xlfn.FORECAST.LINEAR($A56,D$13:D55,A$13:A55)</f>
        <v>5855303.5083333347</v>
      </c>
      <c r="E56" s="42">
        <f>_xlfn.FORECAST.LINEAR($A56,$E$13:E55,$A$13:$A55)</f>
        <v>30554219.999999881</v>
      </c>
      <c r="F56" s="42">
        <f>_xlfn.FORECAST.LINEAR($A56,F$13:F55,$A$13:A55)</f>
        <v>385412666.95833302</v>
      </c>
      <c r="G56" s="39"/>
      <c r="H56" s="39"/>
      <c r="I56" s="39"/>
      <c r="J56" s="39"/>
      <c r="K56" s="39"/>
    </row>
    <row r="57" spans="1:11" s="16" customFormat="1" ht="18" x14ac:dyDescent="0.45">
      <c r="A57" s="60">
        <v>2053</v>
      </c>
      <c r="B57" s="42">
        <f>_xlfn.FORECAST.LINEAR($A57,B$13:B56,$A$13:$A56)</f>
        <v>445903939.961905</v>
      </c>
      <c r="C57" s="42">
        <f>_xlfn.FORECAST.LINEAR($A57,C$13:C56,$A$13:$A56)</f>
        <v>22417416.104761899</v>
      </c>
      <c r="D57" s="42">
        <f>_xlfn.FORECAST.LINEAR($A57,D$13:D56,A$13:A56)</f>
        <v>5862435.919047622</v>
      </c>
      <c r="E57" s="42">
        <f>_xlfn.FORECAST.LINEAR($A57,$E$13:E56,$A$13:$A56)</f>
        <v>30933658.228571296</v>
      </c>
      <c r="F57" s="42">
        <f>_xlfn.FORECAST.LINEAR($A57,F$13:F56,$A$13:A56)</f>
        <v>386690428.29047632</v>
      </c>
      <c r="G57" s="39"/>
      <c r="H57" s="39"/>
      <c r="I57" s="39"/>
      <c r="J57" s="39"/>
      <c r="K57" s="39"/>
    </row>
    <row r="58" spans="1:11" s="16" customFormat="1" ht="18" x14ac:dyDescent="0.45">
      <c r="A58" s="60">
        <v>2054</v>
      </c>
      <c r="B58" s="42">
        <f>_xlfn.FORECAST.LINEAR($A58,B$13:B57,$A$13:$A57)</f>
        <v>447527867.94047689</v>
      </c>
      <c r="C58" s="42">
        <f>_xlfn.FORECAST.LINEAR($A58,C$13:C57,$A$13:$A57)</f>
        <v>22377012.076190472</v>
      </c>
      <c r="D58" s="42">
        <f>_xlfn.FORECAST.LINEAR($A58,D$13:D57,A$13:A57)</f>
        <v>5869568.3297619056</v>
      </c>
      <c r="E58" s="42">
        <f>_xlfn.FORECAST.LINEAR($A58,$E$13:E57,$A$13:$A57)</f>
        <v>31313096.45714283</v>
      </c>
      <c r="F58" s="42">
        <f>_xlfn.FORECAST.LINEAR($A58,F$13:F57,$A$13:A57)</f>
        <v>387968189.62261915</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399999999999999" thickTop="1" x14ac:dyDescent="0.45">
      <c r="A66" s="194">
        <v>2003</v>
      </c>
      <c r="B66" s="114">
        <v>2.9470000000000001</v>
      </c>
      <c r="C66" s="115">
        <v>6.2930000000000001</v>
      </c>
      <c r="D66" s="115">
        <v>59.728000000000002</v>
      </c>
      <c r="E66" s="115">
        <v>29.276</v>
      </c>
      <c r="F66" s="306">
        <v>3.1589999999999998</v>
      </c>
      <c r="G66" s="303"/>
      <c r="H66" s="304"/>
      <c r="I66" s="304"/>
      <c r="J66" s="304"/>
      <c r="K66" s="305"/>
    </row>
    <row r="67" spans="1:11" s="16" customFormat="1" ht="18" x14ac:dyDescent="0.45">
      <c r="A67" s="194">
        <v>2004</v>
      </c>
      <c r="B67" s="144">
        <v>2.468</v>
      </c>
      <c r="C67" s="147">
        <v>5.8449999999999998</v>
      </c>
      <c r="D67" s="147">
        <v>41.62</v>
      </c>
      <c r="E67" s="147">
        <v>23.84</v>
      </c>
      <c r="F67" s="311">
        <v>2.66</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144">
        <v>2.1930000000000001</v>
      </c>
      <c r="C68" s="147">
        <v>5.7089999999999996</v>
      </c>
      <c r="D68" s="147">
        <v>39.749000000000002</v>
      </c>
      <c r="E68" s="147">
        <v>18.347999999999999</v>
      </c>
      <c r="F68" s="311">
        <v>2.3719999999999999</v>
      </c>
      <c r="G68" s="290">
        <f t="shared" ref="G68:G87" si="6">IF(ABS(B8 - B7) &gt; SQRT(G8^2 + G7^2), 1, 0)</f>
        <v>0</v>
      </c>
      <c r="H68" s="286">
        <f t="shared" ref="H68:H87" si="7">IF(ABS(C8 - C7) &gt; SQRT(H8^2 + H7^2), 1, 0)</f>
        <v>0</v>
      </c>
      <c r="I68" s="286">
        <f t="shared" ref="I68:I87" si="8">IF(ABS(D8 - D7) &gt; SQRT(I8^2 + I7^2), 1, 0)</f>
        <v>0</v>
      </c>
      <c r="J68" s="286">
        <f t="shared" ref="J68:J87" si="9">IF(ABS(E8 - E7) &gt; SQRT(J8^2 + J7^2), 1, 0)</f>
        <v>0</v>
      </c>
      <c r="K68" s="291">
        <f t="shared" ref="K68:K87" si="10">IF(ABS(F8 - F7) &gt; SQRT(K8^2 + K7^2), 1, 0)</f>
        <v>0</v>
      </c>
    </row>
    <row r="69" spans="1:11" s="16" customFormat="1" ht="18" x14ac:dyDescent="0.45">
      <c r="A69" s="194">
        <v>2006</v>
      </c>
      <c r="B69" s="144">
        <v>1.915</v>
      </c>
      <c r="C69" s="147">
        <v>5.165</v>
      </c>
      <c r="D69" s="147">
        <v>37.031999999999996</v>
      </c>
      <c r="E69" s="147">
        <v>18.100000000000001</v>
      </c>
      <c r="F69" s="311">
        <v>2.0579999999999998</v>
      </c>
      <c r="G69" s="290">
        <f t="shared" si="6"/>
        <v>1</v>
      </c>
      <c r="H69" s="286">
        <f t="shared" si="7"/>
        <v>0</v>
      </c>
      <c r="I69" s="286">
        <f t="shared" si="8"/>
        <v>0</v>
      </c>
      <c r="J69" s="286">
        <f t="shared" si="9"/>
        <v>0</v>
      </c>
      <c r="K69" s="291">
        <f t="shared" si="10"/>
        <v>1</v>
      </c>
    </row>
    <row r="70" spans="1:11" s="16" customFormat="1" ht="18" x14ac:dyDescent="0.45">
      <c r="A70" s="194">
        <v>2007</v>
      </c>
      <c r="B70" s="70">
        <v>1.986</v>
      </c>
      <c r="C70" s="71">
        <v>5.0250000000000004</v>
      </c>
      <c r="D70" s="71">
        <v>36.75</v>
      </c>
      <c r="E70" s="71">
        <v>18.527000000000001</v>
      </c>
      <c r="F70" s="295">
        <v>2.1589999999999998</v>
      </c>
      <c r="G70" s="290">
        <f t="shared" si="6"/>
        <v>0</v>
      </c>
      <c r="H70" s="286">
        <f t="shared" si="7"/>
        <v>0</v>
      </c>
      <c r="I70" s="286">
        <f t="shared" si="8"/>
        <v>0</v>
      </c>
      <c r="J70" s="286">
        <f t="shared" si="9"/>
        <v>0</v>
      </c>
      <c r="K70" s="291">
        <f t="shared" si="10"/>
        <v>0</v>
      </c>
    </row>
    <row r="71" spans="1:11" s="16" customFormat="1" ht="18" x14ac:dyDescent="0.45">
      <c r="A71" s="194">
        <v>2008</v>
      </c>
      <c r="B71" s="70">
        <v>2.0369999999999999</v>
      </c>
      <c r="C71" s="71">
        <v>4.9119999999999999</v>
      </c>
      <c r="D71" s="71">
        <v>33.262999999999998</v>
      </c>
      <c r="E71" s="71">
        <v>19.042000000000002</v>
      </c>
      <c r="F71" s="295">
        <v>2.1709999999999998</v>
      </c>
      <c r="G71" s="290">
        <f t="shared" si="6"/>
        <v>0</v>
      </c>
      <c r="H71" s="286">
        <f t="shared" si="7"/>
        <v>0</v>
      </c>
      <c r="I71" s="286">
        <f t="shared" si="8"/>
        <v>0</v>
      </c>
      <c r="J71" s="286">
        <f t="shared" si="9"/>
        <v>0</v>
      </c>
      <c r="K71" s="291">
        <f t="shared" si="10"/>
        <v>0</v>
      </c>
    </row>
    <row r="72" spans="1:11" s="16" customFormat="1" ht="18" x14ac:dyDescent="0.45">
      <c r="A72" s="194">
        <v>2009</v>
      </c>
      <c r="B72" s="70">
        <v>1.91</v>
      </c>
      <c r="C72" s="71">
        <v>4.97</v>
      </c>
      <c r="D72" s="71">
        <v>33.146000000000001</v>
      </c>
      <c r="E72" s="71">
        <v>17.78</v>
      </c>
      <c r="F72" s="295">
        <v>2.056</v>
      </c>
      <c r="G72" s="290">
        <f t="shared" si="6"/>
        <v>0</v>
      </c>
      <c r="H72" s="286">
        <f t="shared" si="7"/>
        <v>0</v>
      </c>
      <c r="I72" s="286">
        <f t="shared" si="8"/>
        <v>0</v>
      </c>
      <c r="J72" s="286">
        <f t="shared" si="9"/>
        <v>0</v>
      </c>
      <c r="K72" s="291">
        <f t="shared" si="10"/>
        <v>0</v>
      </c>
    </row>
    <row r="73" spans="1:11" s="16" customFormat="1" ht="18" x14ac:dyDescent="0.45">
      <c r="A73" s="194">
        <v>2010</v>
      </c>
      <c r="B73" s="70">
        <v>1.9259999999999999</v>
      </c>
      <c r="C73" s="71">
        <v>5.8760000000000003</v>
      </c>
      <c r="D73" s="71">
        <v>32.970999999999997</v>
      </c>
      <c r="E73" s="71">
        <v>17.835999999999999</v>
      </c>
      <c r="F73" s="295">
        <v>2.0840000000000001</v>
      </c>
      <c r="G73" s="290">
        <f t="shared" si="6"/>
        <v>0</v>
      </c>
      <c r="H73" s="286">
        <f t="shared" si="7"/>
        <v>0</v>
      </c>
      <c r="I73" s="286">
        <f t="shared" si="8"/>
        <v>0</v>
      </c>
      <c r="J73" s="286">
        <f t="shared" si="9"/>
        <v>0</v>
      </c>
      <c r="K73" s="291">
        <f t="shared" si="10"/>
        <v>0</v>
      </c>
    </row>
    <row r="74" spans="1:11" s="16" customFormat="1" ht="18" x14ac:dyDescent="0.45">
      <c r="A74" s="194">
        <v>2011</v>
      </c>
      <c r="B74" s="70">
        <v>1.92</v>
      </c>
      <c r="C74" s="71">
        <v>6.1689999999999996</v>
      </c>
      <c r="D74" s="71">
        <v>32.838000000000001</v>
      </c>
      <c r="E74" s="71">
        <v>17.849</v>
      </c>
      <c r="F74" s="295">
        <v>2.0910000000000002</v>
      </c>
      <c r="G74" s="290">
        <f t="shared" si="6"/>
        <v>0</v>
      </c>
      <c r="H74" s="286">
        <f t="shared" si="7"/>
        <v>0</v>
      </c>
      <c r="I74" s="286">
        <f t="shared" si="8"/>
        <v>0</v>
      </c>
      <c r="J74" s="286">
        <f t="shared" si="9"/>
        <v>0</v>
      </c>
      <c r="K74" s="291">
        <f t="shared" si="10"/>
        <v>0</v>
      </c>
    </row>
    <row r="75" spans="1:11" s="16" customFormat="1" ht="18" x14ac:dyDescent="0.45">
      <c r="A75" s="194">
        <v>2012</v>
      </c>
      <c r="B75" s="70">
        <v>1.9179999999999999</v>
      </c>
      <c r="C75" s="71">
        <v>5.3470000000000004</v>
      </c>
      <c r="D75" s="71">
        <v>32.607999999999997</v>
      </c>
      <c r="E75" s="71">
        <v>17.452000000000002</v>
      </c>
      <c r="F75" s="295">
        <v>2.085</v>
      </c>
      <c r="G75" s="290">
        <f t="shared" si="6"/>
        <v>0</v>
      </c>
      <c r="H75" s="286">
        <f t="shared" si="7"/>
        <v>0</v>
      </c>
      <c r="I75" s="286">
        <f t="shared" si="8"/>
        <v>0</v>
      </c>
      <c r="J75" s="286">
        <f t="shared" si="9"/>
        <v>0</v>
      </c>
      <c r="K75" s="291">
        <f t="shared" si="10"/>
        <v>0</v>
      </c>
    </row>
    <row r="76" spans="1:11" s="16" customFormat="1" ht="18" x14ac:dyDescent="0.45">
      <c r="A76" s="194">
        <v>2013</v>
      </c>
      <c r="B76" s="70">
        <v>1.931</v>
      </c>
      <c r="C76" s="71">
        <v>6.1219999999999999</v>
      </c>
      <c r="D76" s="71">
        <v>32.395000000000003</v>
      </c>
      <c r="E76" s="71">
        <v>17.547000000000001</v>
      </c>
      <c r="F76" s="295">
        <v>2.117</v>
      </c>
      <c r="G76" s="290">
        <f t="shared" si="6"/>
        <v>0</v>
      </c>
      <c r="H76" s="286">
        <f t="shared" si="7"/>
        <v>0</v>
      </c>
      <c r="I76" s="286">
        <f t="shared" si="8"/>
        <v>0</v>
      </c>
      <c r="J76" s="286">
        <f t="shared" si="9"/>
        <v>0</v>
      </c>
      <c r="K76" s="291">
        <f t="shared" si="10"/>
        <v>0</v>
      </c>
    </row>
    <row r="77" spans="1:11" s="16" customFormat="1" ht="18" x14ac:dyDescent="0.45">
      <c r="A77" s="194">
        <v>2014</v>
      </c>
      <c r="B77" s="70">
        <v>1.915</v>
      </c>
      <c r="C77" s="71">
        <v>5.4340000000000002</v>
      </c>
      <c r="D77" s="71">
        <v>31.853000000000002</v>
      </c>
      <c r="E77" s="71">
        <v>17.571999999999999</v>
      </c>
      <c r="F77" s="295">
        <v>2.069</v>
      </c>
      <c r="G77" s="290">
        <f t="shared" si="6"/>
        <v>0</v>
      </c>
      <c r="H77" s="286">
        <f t="shared" si="7"/>
        <v>0</v>
      </c>
      <c r="I77" s="286">
        <f t="shared" si="8"/>
        <v>0</v>
      </c>
      <c r="J77" s="286">
        <f t="shared" si="9"/>
        <v>0</v>
      </c>
      <c r="K77" s="291">
        <f t="shared" si="10"/>
        <v>0</v>
      </c>
    </row>
    <row r="78" spans="1:11" s="16" customFormat="1" ht="18" x14ac:dyDescent="0.45">
      <c r="A78" s="194">
        <v>2015</v>
      </c>
      <c r="B78" s="70">
        <v>1.9039999999999999</v>
      </c>
      <c r="C78" s="71">
        <v>5.4340000000000002</v>
      </c>
      <c r="D78" s="71">
        <v>32.380000000000003</v>
      </c>
      <c r="E78" s="71">
        <v>17.408999999999999</v>
      </c>
      <c r="F78" s="295">
        <v>2.0529999999999999</v>
      </c>
      <c r="G78" s="290">
        <f t="shared" si="6"/>
        <v>0</v>
      </c>
      <c r="H78" s="286">
        <f t="shared" si="7"/>
        <v>0</v>
      </c>
      <c r="I78" s="286">
        <f t="shared" si="8"/>
        <v>0</v>
      </c>
      <c r="J78" s="286">
        <f t="shared" si="9"/>
        <v>0</v>
      </c>
      <c r="K78" s="291">
        <f t="shared" si="10"/>
        <v>0</v>
      </c>
    </row>
    <row r="79" spans="1:11" s="16" customFormat="1" ht="18" x14ac:dyDescent="0.45">
      <c r="A79" s="194">
        <v>2016</v>
      </c>
      <c r="B79" s="70">
        <v>1.9019999999999999</v>
      </c>
      <c r="C79" s="71">
        <v>5.5220000000000002</v>
      </c>
      <c r="D79" s="71">
        <v>32.441000000000003</v>
      </c>
      <c r="E79" s="71">
        <v>17.094999999999999</v>
      </c>
      <c r="F79" s="295">
        <v>2.0529999999999999</v>
      </c>
      <c r="G79" s="290">
        <f t="shared" si="6"/>
        <v>0</v>
      </c>
      <c r="H79" s="286">
        <f t="shared" si="7"/>
        <v>0</v>
      </c>
      <c r="I79" s="286">
        <f t="shared" si="8"/>
        <v>0</v>
      </c>
      <c r="J79" s="286">
        <f t="shared" si="9"/>
        <v>0</v>
      </c>
      <c r="K79" s="291">
        <f t="shared" si="10"/>
        <v>0</v>
      </c>
    </row>
    <row r="80" spans="1:11" s="16" customFormat="1" ht="18" x14ac:dyDescent="0.45">
      <c r="A80" s="194">
        <v>2017</v>
      </c>
      <c r="B80" s="70">
        <v>1.8919999999999999</v>
      </c>
      <c r="C80" s="71">
        <v>5.117</v>
      </c>
      <c r="D80" s="71">
        <v>32.325000000000003</v>
      </c>
      <c r="E80" s="71">
        <v>17.350000000000001</v>
      </c>
      <c r="F80" s="295">
        <v>2.0390000000000001</v>
      </c>
      <c r="G80" s="290">
        <f t="shared" si="6"/>
        <v>0</v>
      </c>
      <c r="H80" s="286">
        <f t="shared" si="7"/>
        <v>0</v>
      </c>
      <c r="I80" s="286">
        <f t="shared" si="8"/>
        <v>0</v>
      </c>
      <c r="J80" s="286">
        <f t="shared" si="9"/>
        <v>0</v>
      </c>
      <c r="K80" s="291">
        <f t="shared" si="10"/>
        <v>0</v>
      </c>
    </row>
    <row r="81" spans="1:41" s="16" customFormat="1" ht="18" x14ac:dyDescent="0.45">
      <c r="A81" s="194">
        <v>2018</v>
      </c>
      <c r="B81" s="70">
        <v>1.8979999999999999</v>
      </c>
      <c r="C81" s="71">
        <v>4.266</v>
      </c>
      <c r="D81" s="71">
        <v>32.292999999999999</v>
      </c>
      <c r="E81" s="71">
        <v>17.199000000000002</v>
      </c>
      <c r="F81" s="295">
        <v>2.036</v>
      </c>
      <c r="G81" s="290">
        <f t="shared" si="6"/>
        <v>0</v>
      </c>
      <c r="H81" s="286">
        <f t="shared" si="7"/>
        <v>0</v>
      </c>
      <c r="I81" s="286">
        <f t="shared" si="8"/>
        <v>0</v>
      </c>
      <c r="J81" s="286">
        <f t="shared" si="9"/>
        <v>0</v>
      </c>
      <c r="K81" s="291">
        <f t="shared" si="10"/>
        <v>0</v>
      </c>
    </row>
    <row r="82" spans="1:41" s="16" customFormat="1" ht="18" x14ac:dyDescent="0.45">
      <c r="A82" s="194">
        <v>2019</v>
      </c>
      <c r="B82" s="70">
        <v>1.873</v>
      </c>
      <c r="C82" s="71">
        <v>5.2350000000000003</v>
      </c>
      <c r="D82" s="71">
        <v>33.93</v>
      </c>
      <c r="E82" s="71">
        <v>16.704999999999998</v>
      </c>
      <c r="F82" s="295">
        <v>2.0430000000000001</v>
      </c>
      <c r="G82" s="290">
        <f t="shared" si="6"/>
        <v>0</v>
      </c>
      <c r="H82" s="286">
        <f t="shared" si="7"/>
        <v>0</v>
      </c>
      <c r="I82" s="286">
        <f t="shared" si="8"/>
        <v>0</v>
      </c>
      <c r="J82" s="286">
        <f t="shared" si="9"/>
        <v>0</v>
      </c>
      <c r="K82" s="291">
        <f t="shared" si="10"/>
        <v>0</v>
      </c>
    </row>
    <row r="83" spans="1:41" s="16" customFormat="1" ht="18" x14ac:dyDescent="0.45">
      <c r="A83" s="194">
        <v>2020</v>
      </c>
      <c r="B83" s="70">
        <v>1.877</v>
      </c>
      <c r="C83" s="71">
        <v>5.3520000000000003</v>
      </c>
      <c r="D83" s="71">
        <v>34.075000000000003</v>
      </c>
      <c r="E83" s="71">
        <v>16.524999999999999</v>
      </c>
      <c r="F83" s="295">
        <v>2.0619999999999998</v>
      </c>
      <c r="G83" s="290">
        <f t="shared" si="6"/>
        <v>0</v>
      </c>
      <c r="H83" s="286">
        <f t="shared" si="7"/>
        <v>0</v>
      </c>
      <c r="I83" s="286">
        <f t="shared" si="8"/>
        <v>0</v>
      </c>
      <c r="J83" s="286">
        <f t="shared" si="9"/>
        <v>0</v>
      </c>
      <c r="K83" s="291">
        <f t="shared" si="10"/>
        <v>0</v>
      </c>
    </row>
    <row r="84" spans="1:41" s="16" customFormat="1" ht="18" x14ac:dyDescent="0.45">
      <c r="A84" s="194">
        <v>2021</v>
      </c>
      <c r="B84" s="70">
        <v>1.877</v>
      </c>
      <c r="C84" s="71">
        <v>5.5919999999999996</v>
      </c>
      <c r="D84" s="71">
        <v>33.972000000000001</v>
      </c>
      <c r="E84" s="71">
        <v>16.332000000000001</v>
      </c>
      <c r="F84" s="295">
        <v>2.0529999999999999</v>
      </c>
      <c r="G84" s="290">
        <f t="shared" si="6"/>
        <v>0</v>
      </c>
      <c r="H84" s="286">
        <f t="shared" si="7"/>
        <v>0</v>
      </c>
      <c r="I84" s="286">
        <f t="shared" si="8"/>
        <v>0</v>
      </c>
      <c r="J84" s="286">
        <f t="shared" si="9"/>
        <v>0</v>
      </c>
      <c r="K84" s="291">
        <f t="shared" si="10"/>
        <v>0</v>
      </c>
    </row>
    <row r="85" spans="1:41" s="16" customFormat="1" ht="18" x14ac:dyDescent="0.45">
      <c r="A85" s="194">
        <v>2022</v>
      </c>
      <c r="B85" s="70">
        <v>1.84</v>
      </c>
      <c r="C85" s="71">
        <v>3.8860000000000001</v>
      </c>
      <c r="D85" s="71">
        <v>33.844999999999999</v>
      </c>
      <c r="E85" s="71">
        <v>16.46</v>
      </c>
      <c r="F85" s="295">
        <v>2.0459999999999998</v>
      </c>
      <c r="G85" s="290">
        <f t="shared" si="6"/>
        <v>0</v>
      </c>
      <c r="H85" s="286">
        <f t="shared" si="7"/>
        <v>0</v>
      </c>
      <c r="I85" s="286">
        <f t="shared" si="8"/>
        <v>0</v>
      </c>
      <c r="J85" s="286">
        <f t="shared" si="9"/>
        <v>0</v>
      </c>
      <c r="K85" s="291">
        <f t="shared" si="10"/>
        <v>0</v>
      </c>
    </row>
    <row r="86" spans="1:41" s="16" customFormat="1" ht="18" x14ac:dyDescent="0.45">
      <c r="A86" s="194">
        <v>2023</v>
      </c>
      <c r="B86" s="70">
        <v>1.825</v>
      </c>
      <c r="C86" s="71">
        <v>3.8879999999999999</v>
      </c>
      <c r="D86" s="71">
        <v>33.97</v>
      </c>
      <c r="E86" s="71">
        <v>16.225999999999999</v>
      </c>
      <c r="F86" s="295">
        <v>2.0249999999999999</v>
      </c>
      <c r="G86" s="290">
        <f t="shared" si="6"/>
        <v>0</v>
      </c>
      <c r="H86" s="286">
        <f t="shared" si="7"/>
        <v>0</v>
      </c>
      <c r="I86" s="286">
        <f t="shared" si="8"/>
        <v>0</v>
      </c>
      <c r="J86" s="286">
        <f t="shared" si="9"/>
        <v>0</v>
      </c>
      <c r="K86" s="291">
        <f t="shared" si="10"/>
        <v>0</v>
      </c>
    </row>
    <row r="87" spans="1:41" s="16" customFormat="1" ht="18.399999999999999" thickBot="1" x14ac:dyDescent="0.5">
      <c r="A87" s="194">
        <v>2024</v>
      </c>
      <c r="B87" s="73">
        <v>1.8149999999999999</v>
      </c>
      <c r="C87" s="74">
        <v>3.9220000000000002</v>
      </c>
      <c r="D87" s="74">
        <v>33.817</v>
      </c>
      <c r="E87" s="74">
        <v>15.768000000000001</v>
      </c>
      <c r="F87" s="296">
        <v>2.0209999999999999</v>
      </c>
      <c r="G87" s="290">
        <f t="shared" si="6"/>
        <v>0</v>
      </c>
      <c r="H87" s="286">
        <f t="shared" si="7"/>
        <v>0</v>
      </c>
      <c r="I87" s="286">
        <f t="shared" si="8"/>
        <v>0</v>
      </c>
      <c r="J87" s="286">
        <f t="shared" si="9"/>
        <v>0</v>
      </c>
      <c r="K87" s="291">
        <f t="shared" si="10"/>
        <v>0</v>
      </c>
    </row>
    <row r="88" spans="1:41" s="16" customFormat="1" ht="14.65" thickTop="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404</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 x14ac:dyDescent="0.4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79">
        <v>111615505</v>
      </c>
      <c r="C96" s="80">
        <v>9849311</v>
      </c>
      <c r="D96" s="80">
        <v>1017043</v>
      </c>
      <c r="E96" s="80">
        <v>4946676</v>
      </c>
      <c r="F96" s="81">
        <v>95802475</v>
      </c>
      <c r="G96" s="79">
        <v>19544174</v>
      </c>
      <c r="H96" s="80">
        <v>1899631</v>
      </c>
      <c r="I96" s="80">
        <v>157526</v>
      </c>
      <c r="J96" s="80">
        <v>842813</v>
      </c>
      <c r="K96" s="81">
        <v>16644205</v>
      </c>
      <c r="L96" s="79">
        <v>24039437</v>
      </c>
      <c r="M96" s="80">
        <v>2020254</v>
      </c>
      <c r="N96" s="80">
        <v>209818</v>
      </c>
      <c r="O96" s="80">
        <v>997942</v>
      </c>
      <c r="P96" s="81">
        <v>20811423</v>
      </c>
      <c r="Q96" s="79">
        <v>9278691</v>
      </c>
      <c r="R96" s="80">
        <v>770490</v>
      </c>
      <c r="S96" s="80">
        <v>59940</v>
      </c>
      <c r="T96" s="80">
        <v>329722</v>
      </c>
      <c r="U96" s="81">
        <v>8118539</v>
      </c>
      <c r="V96" s="79">
        <v>162937051</v>
      </c>
      <c r="W96" s="80">
        <v>9590227</v>
      </c>
      <c r="X96" s="80">
        <v>1400518</v>
      </c>
      <c r="Y96" s="80">
        <v>5783887</v>
      </c>
      <c r="Z96" s="81">
        <v>146162419</v>
      </c>
    </row>
    <row r="97" spans="1:26" s="16" customFormat="1" ht="18" x14ac:dyDescent="0.45">
      <c r="A97" s="194">
        <v>2004</v>
      </c>
      <c r="B97" s="79">
        <v>113348645</v>
      </c>
      <c r="C97" s="80">
        <v>9105695</v>
      </c>
      <c r="D97" s="80">
        <v>1845135</v>
      </c>
      <c r="E97" s="80">
        <v>4349376</v>
      </c>
      <c r="F97" s="81">
        <v>98048438</v>
      </c>
      <c r="G97" s="79">
        <v>19785070</v>
      </c>
      <c r="H97" s="80">
        <v>1718090</v>
      </c>
      <c r="I97" s="80">
        <v>279889</v>
      </c>
      <c r="J97" s="80">
        <v>749567</v>
      </c>
      <c r="K97" s="81">
        <v>17037524</v>
      </c>
      <c r="L97" s="79">
        <v>24408858</v>
      </c>
      <c r="M97" s="80">
        <v>1846970</v>
      </c>
      <c r="N97" s="80">
        <v>373478</v>
      </c>
      <c r="O97" s="80">
        <v>884386</v>
      </c>
      <c r="P97" s="81">
        <v>21304024</v>
      </c>
      <c r="Q97" s="79">
        <v>9445826</v>
      </c>
      <c r="R97" s="80">
        <v>704457</v>
      </c>
      <c r="S97" s="80">
        <v>89944</v>
      </c>
      <c r="T97" s="80">
        <v>318192</v>
      </c>
      <c r="U97" s="81">
        <v>8333234</v>
      </c>
      <c r="V97" s="79">
        <v>167458051</v>
      </c>
      <c r="W97" s="80">
        <v>9115595</v>
      </c>
      <c r="X97" s="80">
        <v>1970722</v>
      </c>
      <c r="Y97" s="80">
        <v>5784721</v>
      </c>
      <c r="Z97" s="81">
        <v>150587012</v>
      </c>
    </row>
    <row r="98" spans="1:26" s="16" customFormat="1" ht="18" x14ac:dyDescent="0.45">
      <c r="A98" s="194">
        <v>2005</v>
      </c>
      <c r="B98" s="79">
        <v>115918880</v>
      </c>
      <c r="C98" s="80">
        <v>9110495</v>
      </c>
      <c r="D98" s="80">
        <v>1570774</v>
      </c>
      <c r="E98" s="80">
        <v>5325738</v>
      </c>
      <c r="F98" s="81">
        <v>99911874</v>
      </c>
      <c r="G98" s="79">
        <v>20179514</v>
      </c>
      <c r="H98" s="80">
        <v>1713404</v>
      </c>
      <c r="I98" s="80">
        <v>241425</v>
      </c>
      <c r="J98" s="80">
        <v>896529</v>
      </c>
      <c r="K98" s="81">
        <v>17328156</v>
      </c>
      <c r="L98" s="79">
        <v>24863874</v>
      </c>
      <c r="M98" s="80">
        <v>1823738</v>
      </c>
      <c r="N98" s="80">
        <v>316677</v>
      </c>
      <c r="O98" s="80">
        <v>1050104</v>
      </c>
      <c r="P98" s="81">
        <v>21673355</v>
      </c>
      <c r="Q98" s="79">
        <v>9576978</v>
      </c>
      <c r="R98" s="80">
        <v>693662</v>
      </c>
      <c r="S98" s="80">
        <v>75801</v>
      </c>
      <c r="T98" s="80">
        <v>396678</v>
      </c>
      <c r="U98" s="81">
        <v>8410837</v>
      </c>
      <c r="V98" s="79">
        <v>170790117</v>
      </c>
      <c r="W98" s="80">
        <v>9501250</v>
      </c>
      <c r="X98" s="80">
        <v>1624776</v>
      </c>
      <c r="Y98" s="80">
        <v>7567441</v>
      </c>
      <c r="Z98" s="81">
        <v>152096650</v>
      </c>
    </row>
    <row r="99" spans="1:26" s="16" customFormat="1" ht="18" x14ac:dyDescent="0.45">
      <c r="A99" s="194">
        <v>2006</v>
      </c>
      <c r="B99" s="79">
        <v>123989743</v>
      </c>
      <c r="C99" s="80">
        <v>9038624</v>
      </c>
      <c r="D99" s="80">
        <v>1939034</v>
      </c>
      <c r="E99" s="80">
        <v>4899341</v>
      </c>
      <c r="F99" s="81">
        <v>108112743</v>
      </c>
      <c r="G99" s="79">
        <v>21658344</v>
      </c>
      <c r="H99" s="80">
        <v>1729476</v>
      </c>
      <c r="I99" s="80">
        <v>302790</v>
      </c>
      <c r="J99" s="80">
        <v>825425</v>
      </c>
      <c r="K99" s="81">
        <v>18800652</v>
      </c>
      <c r="L99" s="79">
        <v>26589206</v>
      </c>
      <c r="M99" s="80">
        <v>1787676</v>
      </c>
      <c r="N99" s="80">
        <v>391078</v>
      </c>
      <c r="O99" s="80">
        <v>1033741</v>
      </c>
      <c r="P99" s="81">
        <v>23376711</v>
      </c>
      <c r="Q99" s="79">
        <v>10201058</v>
      </c>
      <c r="R99" s="80">
        <v>690746</v>
      </c>
      <c r="S99" s="80">
        <v>95339</v>
      </c>
      <c r="T99" s="80">
        <v>383531</v>
      </c>
      <c r="U99" s="81">
        <v>9031443</v>
      </c>
      <c r="V99" s="79">
        <v>181347906</v>
      </c>
      <c r="W99" s="80">
        <v>9365682</v>
      </c>
      <c r="X99" s="80">
        <v>1991356</v>
      </c>
      <c r="Y99" s="80">
        <v>7455453</v>
      </c>
      <c r="Z99" s="81">
        <v>162535415</v>
      </c>
    </row>
    <row r="100" spans="1:26" s="16" customFormat="1" ht="18" x14ac:dyDescent="0.45">
      <c r="A100" s="194">
        <v>2007</v>
      </c>
      <c r="B100" s="79">
        <v>126685056</v>
      </c>
      <c r="C100" s="80">
        <v>9035131</v>
      </c>
      <c r="D100" s="80">
        <v>2038810</v>
      </c>
      <c r="E100" s="80">
        <v>4798166</v>
      </c>
      <c r="F100" s="81">
        <v>110812948</v>
      </c>
      <c r="G100" s="79">
        <v>22159938</v>
      </c>
      <c r="H100" s="80">
        <v>1735331</v>
      </c>
      <c r="I100" s="80">
        <v>315418</v>
      </c>
      <c r="J100" s="80">
        <v>807783</v>
      </c>
      <c r="K100" s="81">
        <v>19301405</v>
      </c>
      <c r="L100" s="79">
        <v>26983911</v>
      </c>
      <c r="M100" s="80">
        <v>1819574</v>
      </c>
      <c r="N100" s="80">
        <v>409808</v>
      </c>
      <c r="O100" s="80">
        <v>996934</v>
      </c>
      <c r="P100" s="81">
        <v>23757595</v>
      </c>
      <c r="Q100" s="79">
        <v>10271993</v>
      </c>
      <c r="R100" s="80">
        <v>680967</v>
      </c>
      <c r="S100" s="80">
        <v>102851</v>
      </c>
      <c r="T100" s="80">
        <v>377222</v>
      </c>
      <c r="U100" s="81">
        <v>9110954</v>
      </c>
      <c r="V100" s="79">
        <v>181823839</v>
      </c>
      <c r="W100" s="80">
        <v>9208910</v>
      </c>
      <c r="X100" s="80">
        <v>2115415</v>
      </c>
      <c r="Y100" s="80">
        <v>7317085</v>
      </c>
      <c r="Z100" s="81">
        <v>163182429</v>
      </c>
    </row>
    <row r="101" spans="1:26" s="16" customFormat="1" ht="18" x14ac:dyDescent="0.45">
      <c r="A101" s="194">
        <v>2008</v>
      </c>
      <c r="B101" s="79">
        <v>127251880</v>
      </c>
      <c r="C101" s="80">
        <v>9178987</v>
      </c>
      <c r="D101" s="80">
        <v>2704006</v>
      </c>
      <c r="E101" s="80">
        <v>6149156</v>
      </c>
      <c r="F101" s="81">
        <v>109219731</v>
      </c>
      <c r="G101" s="79">
        <v>22222234</v>
      </c>
      <c r="H101" s="80">
        <v>1764911</v>
      </c>
      <c r="I101" s="80">
        <v>419852</v>
      </c>
      <c r="J101" s="80">
        <v>1023064</v>
      </c>
      <c r="K101" s="81">
        <v>19014407</v>
      </c>
      <c r="L101" s="79">
        <v>27163212</v>
      </c>
      <c r="M101" s="80">
        <v>1874931</v>
      </c>
      <c r="N101" s="80">
        <v>539517</v>
      </c>
      <c r="O101" s="80">
        <v>1290506</v>
      </c>
      <c r="P101" s="81">
        <v>23458258</v>
      </c>
      <c r="Q101" s="79">
        <v>10205439</v>
      </c>
      <c r="R101" s="80">
        <v>688013</v>
      </c>
      <c r="S101" s="80">
        <v>133081</v>
      </c>
      <c r="T101" s="80">
        <v>440276</v>
      </c>
      <c r="U101" s="81">
        <v>8944069</v>
      </c>
      <c r="V101" s="79">
        <v>181091417</v>
      </c>
      <c r="W101" s="80">
        <v>9337218</v>
      </c>
      <c r="X101" s="80">
        <v>2788276</v>
      </c>
      <c r="Y101" s="80">
        <v>7966971</v>
      </c>
      <c r="Z101" s="81">
        <v>160998952</v>
      </c>
    </row>
    <row r="102" spans="1:26" s="16" customFormat="1" ht="18" x14ac:dyDescent="0.45">
      <c r="A102" s="194">
        <v>2009</v>
      </c>
      <c r="B102" s="79">
        <v>128138221</v>
      </c>
      <c r="C102" s="80">
        <v>9264845</v>
      </c>
      <c r="D102" s="80">
        <v>2239155</v>
      </c>
      <c r="E102" s="80">
        <v>5235589</v>
      </c>
      <c r="F102" s="81">
        <v>111398632</v>
      </c>
      <c r="G102" s="79">
        <v>22367930</v>
      </c>
      <c r="H102" s="80">
        <v>1791616</v>
      </c>
      <c r="I102" s="80">
        <v>341490</v>
      </c>
      <c r="J102" s="80">
        <v>868736</v>
      </c>
      <c r="K102" s="81">
        <v>19366088</v>
      </c>
      <c r="L102" s="79">
        <v>27338486</v>
      </c>
      <c r="M102" s="80">
        <v>1878017</v>
      </c>
      <c r="N102" s="80">
        <v>436162</v>
      </c>
      <c r="O102" s="80">
        <v>1065675</v>
      </c>
      <c r="P102" s="81">
        <v>23958631</v>
      </c>
      <c r="Q102" s="79">
        <v>10280186</v>
      </c>
      <c r="R102" s="80">
        <v>684970</v>
      </c>
      <c r="S102" s="80">
        <v>114398</v>
      </c>
      <c r="T102" s="80">
        <v>403227</v>
      </c>
      <c r="U102" s="81">
        <v>9077591</v>
      </c>
      <c r="V102" s="79">
        <v>182836233</v>
      </c>
      <c r="W102" s="80">
        <v>9295000</v>
      </c>
      <c r="X102" s="80">
        <v>2425149</v>
      </c>
      <c r="Y102" s="80">
        <v>7807990</v>
      </c>
      <c r="Z102" s="81">
        <v>163308094</v>
      </c>
    </row>
    <row r="103" spans="1:26" s="16" customFormat="1" ht="18" x14ac:dyDescent="0.45">
      <c r="A103" s="194">
        <v>2010</v>
      </c>
      <c r="B103" s="79">
        <v>128761047</v>
      </c>
      <c r="C103" s="80">
        <v>9426720</v>
      </c>
      <c r="D103" s="80">
        <v>2258878</v>
      </c>
      <c r="E103" s="80">
        <v>4963466</v>
      </c>
      <c r="F103" s="81">
        <v>112111982</v>
      </c>
      <c r="G103" s="79">
        <v>22506433</v>
      </c>
      <c r="H103" s="80">
        <v>1834473</v>
      </c>
      <c r="I103" s="80">
        <v>343601</v>
      </c>
      <c r="J103" s="80">
        <v>839603</v>
      </c>
      <c r="K103" s="81">
        <v>19488756</v>
      </c>
      <c r="L103" s="79">
        <v>27354599</v>
      </c>
      <c r="M103" s="80">
        <v>1923167</v>
      </c>
      <c r="N103" s="80">
        <v>442589</v>
      </c>
      <c r="O103" s="80">
        <v>1044115</v>
      </c>
      <c r="P103" s="81">
        <v>23944727</v>
      </c>
      <c r="Q103" s="79">
        <v>10268878</v>
      </c>
      <c r="R103" s="80">
        <v>696584</v>
      </c>
      <c r="S103" s="80">
        <v>115544</v>
      </c>
      <c r="T103" s="80">
        <v>404350</v>
      </c>
      <c r="U103" s="81">
        <v>9052401</v>
      </c>
      <c r="V103" s="79">
        <v>182644584</v>
      </c>
      <c r="W103" s="80">
        <v>9499279</v>
      </c>
      <c r="X103" s="80">
        <v>2443654</v>
      </c>
      <c r="Y103" s="80">
        <v>7800208</v>
      </c>
      <c r="Z103" s="81">
        <v>162901444</v>
      </c>
    </row>
    <row r="104" spans="1:26" s="16" customFormat="1" ht="18" x14ac:dyDescent="0.45">
      <c r="A104" s="194">
        <v>2011</v>
      </c>
      <c r="B104" s="79">
        <v>130686553</v>
      </c>
      <c r="C104" s="80">
        <v>9995199</v>
      </c>
      <c r="D104" s="80">
        <v>2060849</v>
      </c>
      <c r="E104" s="80">
        <v>5084663</v>
      </c>
      <c r="F104" s="81">
        <v>113545843</v>
      </c>
      <c r="G104" s="79">
        <v>22795188</v>
      </c>
      <c r="H104" s="80">
        <v>1950180</v>
      </c>
      <c r="I104" s="80">
        <v>315769</v>
      </c>
      <c r="J104" s="80">
        <v>859159</v>
      </c>
      <c r="K104" s="81">
        <v>19670080</v>
      </c>
      <c r="L104" s="79">
        <v>27525757</v>
      </c>
      <c r="M104" s="80">
        <v>2046259</v>
      </c>
      <c r="N104" s="80">
        <v>423424</v>
      </c>
      <c r="O104" s="80">
        <v>1014087</v>
      </c>
      <c r="P104" s="81">
        <v>24041987</v>
      </c>
      <c r="Q104" s="79">
        <v>10278245</v>
      </c>
      <c r="R104" s="80">
        <v>715495</v>
      </c>
      <c r="S104" s="80">
        <v>113978</v>
      </c>
      <c r="T104" s="80">
        <v>403250</v>
      </c>
      <c r="U104" s="81">
        <v>9045522</v>
      </c>
      <c r="V104" s="79">
        <v>182121479</v>
      </c>
      <c r="W104" s="80">
        <v>9754448</v>
      </c>
      <c r="X104" s="80">
        <v>2415630</v>
      </c>
      <c r="Y104" s="80">
        <v>7722408</v>
      </c>
      <c r="Z104" s="81">
        <v>162228993</v>
      </c>
    </row>
    <row r="105" spans="1:26" s="16" customFormat="1" ht="18" x14ac:dyDescent="0.45">
      <c r="A105" s="194">
        <v>2012</v>
      </c>
      <c r="B105" s="79">
        <v>132935444</v>
      </c>
      <c r="C105" s="80">
        <v>9695082</v>
      </c>
      <c r="D105" s="80">
        <v>2093901</v>
      </c>
      <c r="E105" s="80">
        <v>5393974</v>
      </c>
      <c r="F105" s="81">
        <v>115752487</v>
      </c>
      <c r="G105" s="79">
        <v>23159777</v>
      </c>
      <c r="H105" s="80">
        <v>1886032</v>
      </c>
      <c r="I105" s="80">
        <v>321424</v>
      </c>
      <c r="J105" s="80">
        <v>916110</v>
      </c>
      <c r="K105" s="81">
        <v>20036211</v>
      </c>
      <c r="L105" s="79">
        <v>28059153</v>
      </c>
      <c r="M105" s="80">
        <v>2007581</v>
      </c>
      <c r="N105" s="80">
        <v>435548</v>
      </c>
      <c r="O105" s="80">
        <v>1078578</v>
      </c>
      <c r="P105" s="81">
        <v>24537447</v>
      </c>
      <c r="Q105" s="79">
        <v>10369491</v>
      </c>
      <c r="R105" s="80">
        <v>701335</v>
      </c>
      <c r="S105" s="80">
        <v>112430</v>
      </c>
      <c r="T105" s="80">
        <v>421675</v>
      </c>
      <c r="U105" s="81">
        <v>9134051</v>
      </c>
      <c r="V105" s="79">
        <v>183344296</v>
      </c>
      <c r="W105" s="80">
        <v>9576268</v>
      </c>
      <c r="X105" s="80">
        <v>2369900</v>
      </c>
      <c r="Y105" s="80">
        <v>7897442</v>
      </c>
      <c r="Z105" s="81">
        <v>163500686</v>
      </c>
    </row>
    <row r="106" spans="1:26" s="16" customFormat="1" ht="18" x14ac:dyDescent="0.45">
      <c r="A106" s="194">
        <v>2013</v>
      </c>
      <c r="B106" s="79">
        <v>133906414</v>
      </c>
      <c r="C106" s="80">
        <v>10087386</v>
      </c>
      <c r="D106" s="80">
        <v>2191665</v>
      </c>
      <c r="E106" s="80">
        <v>5508729</v>
      </c>
      <c r="F106" s="81">
        <v>116118633</v>
      </c>
      <c r="G106" s="79">
        <v>23306240</v>
      </c>
      <c r="H106" s="80">
        <v>1963195</v>
      </c>
      <c r="I106" s="80">
        <v>337921</v>
      </c>
      <c r="J106" s="80">
        <v>932117</v>
      </c>
      <c r="K106" s="81">
        <v>20073008</v>
      </c>
      <c r="L106" s="79">
        <v>28210718</v>
      </c>
      <c r="M106" s="80">
        <v>2088501</v>
      </c>
      <c r="N106" s="80">
        <v>466402</v>
      </c>
      <c r="O106" s="80">
        <v>1105351</v>
      </c>
      <c r="P106" s="81">
        <v>24550464</v>
      </c>
      <c r="Q106" s="79">
        <v>10407137</v>
      </c>
      <c r="R106" s="80">
        <v>715704</v>
      </c>
      <c r="S106" s="80">
        <v>117342</v>
      </c>
      <c r="T106" s="80">
        <v>434946</v>
      </c>
      <c r="U106" s="81">
        <v>9139145</v>
      </c>
      <c r="V106" s="79">
        <v>183649344</v>
      </c>
      <c r="W106" s="80">
        <v>9729725</v>
      </c>
      <c r="X106" s="80">
        <v>2490294</v>
      </c>
      <c r="Y106" s="80">
        <v>7931903</v>
      </c>
      <c r="Z106" s="81">
        <v>163497422</v>
      </c>
    </row>
    <row r="107" spans="1:26" s="16" customFormat="1" ht="18" x14ac:dyDescent="0.45">
      <c r="A107" s="194">
        <v>2014</v>
      </c>
      <c r="B107" s="79">
        <v>135679844</v>
      </c>
      <c r="C107" s="80">
        <v>9685481</v>
      </c>
      <c r="D107" s="80">
        <v>2255344</v>
      </c>
      <c r="E107" s="80">
        <v>5560555</v>
      </c>
      <c r="F107" s="81">
        <v>118178463</v>
      </c>
      <c r="G107" s="79">
        <v>23649194</v>
      </c>
      <c r="H107" s="80">
        <v>1873455</v>
      </c>
      <c r="I107" s="80">
        <v>362016</v>
      </c>
      <c r="J107" s="80">
        <v>953183</v>
      </c>
      <c r="K107" s="81">
        <v>20460540</v>
      </c>
      <c r="L107" s="79">
        <v>28743312</v>
      </c>
      <c r="M107" s="80">
        <v>2039734</v>
      </c>
      <c r="N107" s="80">
        <v>484139</v>
      </c>
      <c r="O107" s="80">
        <v>1126340</v>
      </c>
      <c r="P107" s="81">
        <v>25093099</v>
      </c>
      <c r="Q107" s="79">
        <v>10587695</v>
      </c>
      <c r="R107" s="80">
        <v>701228</v>
      </c>
      <c r="S107" s="80">
        <v>124402</v>
      </c>
      <c r="T107" s="80">
        <v>440195</v>
      </c>
      <c r="U107" s="81">
        <v>9321870</v>
      </c>
      <c r="V107" s="79">
        <v>186962487</v>
      </c>
      <c r="W107" s="80">
        <v>9543168</v>
      </c>
      <c r="X107" s="80">
        <v>2596118</v>
      </c>
      <c r="Y107" s="80">
        <v>7963114</v>
      </c>
      <c r="Z107" s="81">
        <v>166860087</v>
      </c>
    </row>
    <row r="108" spans="1:26" s="16" customFormat="1" ht="18" x14ac:dyDescent="0.45">
      <c r="A108" s="194">
        <v>2015</v>
      </c>
      <c r="B108" s="79">
        <v>137126044</v>
      </c>
      <c r="C108" s="80">
        <v>9715986</v>
      </c>
      <c r="D108" s="80">
        <v>2312559</v>
      </c>
      <c r="E108" s="80">
        <v>5545026</v>
      </c>
      <c r="F108" s="81">
        <v>119552473</v>
      </c>
      <c r="G108" s="79">
        <v>23883803</v>
      </c>
      <c r="H108" s="80">
        <v>1877843</v>
      </c>
      <c r="I108" s="80">
        <v>360620</v>
      </c>
      <c r="J108" s="80">
        <v>945796</v>
      </c>
      <c r="K108" s="81">
        <v>20699544</v>
      </c>
      <c r="L108" s="79">
        <v>29542407</v>
      </c>
      <c r="M108" s="80">
        <v>2067426</v>
      </c>
      <c r="N108" s="80">
        <v>542137</v>
      </c>
      <c r="O108" s="80">
        <v>1276738</v>
      </c>
      <c r="P108" s="81">
        <v>25656106</v>
      </c>
      <c r="Q108" s="79">
        <v>10661205</v>
      </c>
      <c r="R108" s="80">
        <v>707906</v>
      </c>
      <c r="S108" s="80">
        <v>122102</v>
      </c>
      <c r="T108" s="80">
        <v>450161</v>
      </c>
      <c r="U108" s="81">
        <v>9381036</v>
      </c>
      <c r="V108" s="79">
        <v>187459785</v>
      </c>
      <c r="W108" s="80">
        <v>9620299</v>
      </c>
      <c r="X108" s="80">
        <v>2549593</v>
      </c>
      <c r="Y108" s="80">
        <v>8210816</v>
      </c>
      <c r="Z108" s="81">
        <v>167079078</v>
      </c>
    </row>
    <row r="109" spans="1:26" s="16" customFormat="1" ht="18" x14ac:dyDescent="0.45">
      <c r="A109" s="194">
        <v>2016</v>
      </c>
      <c r="B109" s="79">
        <v>138848155</v>
      </c>
      <c r="C109" s="80">
        <v>9670319</v>
      </c>
      <c r="D109" s="80">
        <v>2295303</v>
      </c>
      <c r="E109" s="80">
        <v>5713773</v>
      </c>
      <c r="F109" s="81">
        <v>121168760</v>
      </c>
      <c r="G109" s="79">
        <v>24133574</v>
      </c>
      <c r="H109" s="80">
        <v>1862338</v>
      </c>
      <c r="I109" s="80">
        <v>358651</v>
      </c>
      <c r="J109" s="80">
        <v>962252</v>
      </c>
      <c r="K109" s="81">
        <v>20950334</v>
      </c>
      <c r="L109" s="79">
        <v>30037321</v>
      </c>
      <c r="M109" s="80">
        <v>2066552</v>
      </c>
      <c r="N109" s="80">
        <v>539791</v>
      </c>
      <c r="O109" s="80">
        <v>1309616</v>
      </c>
      <c r="P109" s="81">
        <v>26121362</v>
      </c>
      <c r="Q109" s="79">
        <v>10664727</v>
      </c>
      <c r="R109" s="80">
        <v>703540</v>
      </c>
      <c r="S109" s="80">
        <v>121750</v>
      </c>
      <c r="T109" s="80">
        <v>450455</v>
      </c>
      <c r="U109" s="81">
        <v>9388982</v>
      </c>
      <c r="V109" s="79">
        <v>187485328</v>
      </c>
      <c r="W109" s="80">
        <v>9567537</v>
      </c>
      <c r="X109" s="80">
        <v>2539731</v>
      </c>
      <c r="Y109" s="80">
        <v>8500285</v>
      </c>
      <c r="Z109" s="81">
        <v>166877775</v>
      </c>
    </row>
    <row r="110" spans="1:26" s="16" customFormat="1" ht="18" x14ac:dyDescent="0.45">
      <c r="A110" s="194">
        <v>2017</v>
      </c>
      <c r="B110" s="79">
        <v>140715849</v>
      </c>
      <c r="C110" s="80">
        <v>9611584</v>
      </c>
      <c r="D110" s="80">
        <v>2449918</v>
      </c>
      <c r="E110" s="80">
        <v>5732471</v>
      </c>
      <c r="F110" s="81">
        <v>122921877</v>
      </c>
      <c r="G110" s="79">
        <v>24397149</v>
      </c>
      <c r="H110" s="80">
        <v>1844619</v>
      </c>
      <c r="I110" s="80">
        <v>374311</v>
      </c>
      <c r="J110" s="80">
        <v>961545</v>
      </c>
      <c r="K110" s="81">
        <v>21216674</v>
      </c>
      <c r="L110" s="79">
        <v>30698996</v>
      </c>
      <c r="M110" s="80">
        <v>2072319</v>
      </c>
      <c r="N110" s="80">
        <v>547372</v>
      </c>
      <c r="O110" s="80">
        <v>1301223</v>
      </c>
      <c r="P110" s="81">
        <v>26778082</v>
      </c>
      <c r="Q110" s="79">
        <v>10712433</v>
      </c>
      <c r="R110" s="80">
        <v>700667</v>
      </c>
      <c r="S110" s="80">
        <v>122898</v>
      </c>
      <c r="T110" s="80">
        <v>441151</v>
      </c>
      <c r="U110" s="81">
        <v>9447718</v>
      </c>
      <c r="V110" s="79">
        <v>188675434</v>
      </c>
      <c r="W110" s="80">
        <v>9559000</v>
      </c>
      <c r="X110" s="80">
        <v>2535724</v>
      </c>
      <c r="Y110" s="80">
        <v>8220028</v>
      </c>
      <c r="Z110" s="81">
        <v>168360681</v>
      </c>
    </row>
    <row r="111" spans="1:26" s="16" customFormat="1" ht="18" x14ac:dyDescent="0.45">
      <c r="A111" s="194">
        <v>2018</v>
      </c>
      <c r="B111" s="79">
        <v>142285127</v>
      </c>
      <c r="C111" s="80">
        <v>9254973</v>
      </c>
      <c r="D111" s="80">
        <v>2454733</v>
      </c>
      <c r="E111" s="80">
        <v>5879489</v>
      </c>
      <c r="F111" s="81">
        <v>124695932</v>
      </c>
      <c r="G111" s="79">
        <v>24666638</v>
      </c>
      <c r="H111" s="80">
        <v>1785196</v>
      </c>
      <c r="I111" s="80">
        <v>374684</v>
      </c>
      <c r="J111" s="80">
        <v>989979</v>
      </c>
      <c r="K111" s="81">
        <v>21516779</v>
      </c>
      <c r="L111" s="79">
        <v>31279261</v>
      </c>
      <c r="M111" s="80">
        <v>1988798</v>
      </c>
      <c r="N111" s="80">
        <v>547716</v>
      </c>
      <c r="O111" s="80">
        <v>1338154</v>
      </c>
      <c r="P111" s="81">
        <v>27404593</v>
      </c>
      <c r="Q111" s="79">
        <v>10760504</v>
      </c>
      <c r="R111" s="80">
        <v>669249</v>
      </c>
      <c r="S111" s="80">
        <v>122877</v>
      </c>
      <c r="T111" s="80">
        <v>448730</v>
      </c>
      <c r="U111" s="81">
        <v>9519647</v>
      </c>
      <c r="V111" s="79">
        <v>189686824</v>
      </c>
      <c r="W111" s="80">
        <v>9123785</v>
      </c>
      <c r="X111" s="80">
        <v>2536969</v>
      </c>
      <c r="Y111" s="80">
        <v>8565696</v>
      </c>
      <c r="Z111" s="81">
        <v>169460374</v>
      </c>
    </row>
    <row r="112" spans="1:26" s="16" customFormat="1" ht="18" x14ac:dyDescent="0.45">
      <c r="A112" s="194">
        <v>2019</v>
      </c>
      <c r="B112" s="79">
        <v>137722629</v>
      </c>
      <c r="C112" s="80">
        <v>9978173</v>
      </c>
      <c r="D112" s="80">
        <v>1941174</v>
      </c>
      <c r="E112" s="80">
        <v>6211065</v>
      </c>
      <c r="F112" s="81">
        <v>119592217</v>
      </c>
      <c r="G112" s="79">
        <v>23932304</v>
      </c>
      <c r="H112" s="80">
        <v>1920001</v>
      </c>
      <c r="I112" s="80">
        <v>304351</v>
      </c>
      <c r="J112" s="80">
        <v>1050214</v>
      </c>
      <c r="K112" s="81">
        <v>20657738</v>
      </c>
      <c r="L112" s="79">
        <v>30434036</v>
      </c>
      <c r="M112" s="80">
        <v>2121955</v>
      </c>
      <c r="N112" s="80">
        <v>450179</v>
      </c>
      <c r="O112" s="80">
        <v>1425540</v>
      </c>
      <c r="P112" s="81">
        <v>26436362</v>
      </c>
      <c r="Q112" s="79">
        <v>10429769</v>
      </c>
      <c r="R112" s="80">
        <v>718491</v>
      </c>
      <c r="S112" s="80">
        <v>103016</v>
      </c>
      <c r="T112" s="80">
        <v>470428</v>
      </c>
      <c r="U112" s="81">
        <v>9137835</v>
      </c>
      <c r="V112" s="79">
        <v>183344133</v>
      </c>
      <c r="W112" s="80">
        <v>9744269</v>
      </c>
      <c r="X112" s="80">
        <v>2085323</v>
      </c>
      <c r="Y112" s="80">
        <v>9024038</v>
      </c>
      <c r="Z112" s="81">
        <v>162490503</v>
      </c>
    </row>
    <row r="113" spans="1:26" s="16" customFormat="1" ht="18" x14ac:dyDescent="0.45">
      <c r="A113" s="194">
        <v>2020</v>
      </c>
      <c r="B113" s="79">
        <v>136569956</v>
      </c>
      <c r="C113" s="80">
        <v>10305285</v>
      </c>
      <c r="D113" s="80">
        <v>1955334</v>
      </c>
      <c r="E113" s="80">
        <v>5784662</v>
      </c>
      <c r="F113" s="81">
        <v>118524675</v>
      </c>
      <c r="G113" s="79">
        <v>23738777</v>
      </c>
      <c r="H113" s="80">
        <v>1972910</v>
      </c>
      <c r="I113" s="80">
        <v>307121</v>
      </c>
      <c r="J113" s="80">
        <v>986272</v>
      </c>
      <c r="K113" s="81">
        <v>20472473</v>
      </c>
      <c r="L113" s="79">
        <v>30641733</v>
      </c>
      <c r="M113" s="80">
        <v>2203204</v>
      </c>
      <c r="N113" s="80">
        <v>441200</v>
      </c>
      <c r="O113" s="80">
        <v>1362427</v>
      </c>
      <c r="P113" s="81">
        <v>26634902</v>
      </c>
      <c r="Q113" s="79">
        <v>10373060</v>
      </c>
      <c r="R113" s="80">
        <v>725279</v>
      </c>
      <c r="S113" s="80">
        <v>103491</v>
      </c>
      <c r="T113" s="80">
        <v>455801</v>
      </c>
      <c r="U113" s="81">
        <v>9088488</v>
      </c>
      <c r="V113" s="79">
        <v>182391935</v>
      </c>
      <c r="W113" s="80">
        <v>9914442</v>
      </c>
      <c r="X113" s="80">
        <v>2080637</v>
      </c>
      <c r="Y113" s="80">
        <v>8769370</v>
      </c>
      <c r="Z113" s="81">
        <v>161627486</v>
      </c>
    </row>
    <row r="114" spans="1:26" s="16" customFormat="1" ht="18" x14ac:dyDescent="0.45">
      <c r="A114" s="194">
        <v>2021</v>
      </c>
      <c r="B114" s="79">
        <v>139433077</v>
      </c>
      <c r="C114" s="80">
        <v>10388353</v>
      </c>
      <c r="D114" s="80">
        <v>2071980</v>
      </c>
      <c r="E114" s="80">
        <v>6194286</v>
      </c>
      <c r="F114" s="81">
        <v>120778457</v>
      </c>
      <c r="G114" s="79">
        <v>24246810</v>
      </c>
      <c r="H114" s="80">
        <v>1991918</v>
      </c>
      <c r="I114" s="80">
        <v>327037</v>
      </c>
      <c r="J114" s="80">
        <v>1056730</v>
      </c>
      <c r="K114" s="81">
        <v>20871125</v>
      </c>
      <c r="L114" s="79">
        <v>31075979</v>
      </c>
      <c r="M114" s="80">
        <v>2220041</v>
      </c>
      <c r="N114" s="80">
        <v>473162</v>
      </c>
      <c r="O114" s="80">
        <v>1451366</v>
      </c>
      <c r="P114" s="81">
        <v>26931409</v>
      </c>
      <c r="Q114" s="79">
        <v>10441683</v>
      </c>
      <c r="R114" s="80">
        <v>719570</v>
      </c>
      <c r="S114" s="80">
        <v>103488</v>
      </c>
      <c r="T114" s="80">
        <v>478374</v>
      </c>
      <c r="U114" s="81">
        <v>9140251</v>
      </c>
      <c r="V114" s="79">
        <v>182879941</v>
      </c>
      <c r="W114" s="80">
        <v>9835883</v>
      </c>
      <c r="X114" s="80">
        <v>2085828</v>
      </c>
      <c r="Y114" s="80">
        <v>9010118</v>
      </c>
      <c r="Z114" s="81">
        <v>161948113</v>
      </c>
    </row>
    <row r="115" spans="1:26" s="16" customFormat="1" ht="18" x14ac:dyDescent="0.45">
      <c r="A115" s="194">
        <v>2022</v>
      </c>
      <c r="B115" s="79">
        <v>143723638</v>
      </c>
      <c r="C115" s="80">
        <v>9335722</v>
      </c>
      <c r="D115" s="80">
        <v>2431162</v>
      </c>
      <c r="E115" s="80">
        <v>6847221</v>
      </c>
      <c r="F115" s="81">
        <v>125109533</v>
      </c>
      <c r="G115" s="79">
        <v>24926009</v>
      </c>
      <c r="H115" s="80">
        <v>1788524</v>
      </c>
      <c r="I115" s="80">
        <v>385105</v>
      </c>
      <c r="J115" s="80">
        <v>1152998</v>
      </c>
      <c r="K115" s="81">
        <v>21599382</v>
      </c>
      <c r="L115" s="79">
        <v>31934828</v>
      </c>
      <c r="M115" s="80">
        <v>2022646</v>
      </c>
      <c r="N115" s="80">
        <v>519466</v>
      </c>
      <c r="O115" s="80">
        <v>1496173</v>
      </c>
      <c r="P115" s="81">
        <v>27896542</v>
      </c>
      <c r="Q115" s="79">
        <v>10608520</v>
      </c>
      <c r="R115" s="80">
        <v>659578</v>
      </c>
      <c r="S115" s="80">
        <v>117754</v>
      </c>
      <c r="T115" s="80">
        <v>508151</v>
      </c>
      <c r="U115" s="81">
        <v>9323037</v>
      </c>
      <c r="V115" s="79">
        <v>186118819</v>
      </c>
      <c r="W115" s="80">
        <v>9045058</v>
      </c>
      <c r="X115" s="80">
        <v>2411452</v>
      </c>
      <c r="Y115" s="80">
        <v>9301994</v>
      </c>
      <c r="Z115" s="81">
        <v>165360314</v>
      </c>
    </row>
    <row r="116" spans="1:26" s="16" customFormat="1" ht="18" x14ac:dyDescent="0.45">
      <c r="A116" s="194">
        <v>2023</v>
      </c>
      <c r="B116" s="79">
        <v>143223477</v>
      </c>
      <c r="C116" s="80">
        <v>9380680</v>
      </c>
      <c r="D116" s="80">
        <v>2426874</v>
      </c>
      <c r="E116" s="80">
        <v>6936061</v>
      </c>
      <c r="F116" s="81">
        <v>124479862</v>
      </c>
      <c r="G116" s="79">
        <v>24823034</v>
      </c>
      <c r="H116" s="80">
        <v>1794561</v>
      </c>
      <c r="I116" s="80">
        <v>385060</v>
      </c>
      <c r="J116" s="80">
        <v>1162468</v>
      </c>
      <c r="K116" s="81">
        <v>21480945</v>
      </c>
      <c r="L116" s="79">
        <v>32288109</v>
      </c>
      <c r="M116" s="80">
        <v>2035266</v>
      </c>
      <c r="N116" s="80">
        <v>519417</v>
      </c>
      <c r="O116" s="80">
        <v>1701342</v>
      </c>
      <c r="P116" s="81">
        <v>28032084</v>
      </c>
      <c r="Q116" s="79">
        <v>10611006</v>
      </c>
      <c r="R116" s="80">
        <v>659326</v>
      </c>
      <c r="S116" s="80">
        <v>117213</v>
      </c>
      <c r="T116" s="80">
        <v>519316</v>
      </c>
      <c r="U116" s="81">
        <v>9315151</v>
      </c>
      <c r="V116" s="79">
        <v>186193919</v>
      </c>
      <c r="W116" s="80">
        <v>9033644</v>
      </c>
      <c r="X116" s="80">
        <v>2401943</v>
      </c>
      <c r="Y116" s="80">
        <v>9612866</v>
      </c>
      <c r="Z116" s="81">
        <v>165145467</v>
      </c>
    </row>
    <row r="117" spans="1:26" s="16" customFormat="1" ht="18.399999999999999" thickBot="1" x14ac:dyDescent="0.5">
      <c r="A117" s="194">
        <v>2024</v>
      </c>
      <c r="B117" s="82">
        <v>143338142</v>
      </c>
      <c r="C117" s="83">
        <v>9436161</v>
      </c>
      <c r="D117" s="83">
        <v>2540189</v>
      </c>
      <c r="E117" s="83">
        <v>7322704</v>
      </c>
      <c r="F117" s="84">
        <v>124039088</v>
      </c>
      <c r="G117" s="82">
        <v>24863884</v>
      </c>
      <c r="H117" s="83">
        <v>1802348</v>
      </c>
      <c r="I117" s="83">
        <v>398204</v>
      </c>
      <c r="J117" s="83">
        <v>1233670</v>
      </c>
      <c r="K117" s="84">
        <v>21429663</v>
      </c>
      <c r="L117" s="82">
        <v>32601718</v>
      </c>
      <c r="M117" s="83">
        <v>2109986</v>
      </c>
      <c r="N117" s="83">
        <v>567567</v>
      </c>
      <c r="O117" s="83">
        <v>1783172</v>
      </c>
      <c r="P117" s="84">
        <v>28140993</v>
      </c>
      <c r="Q117" s="82">
        <v>10637425</v>
      </c>
      <c r="R117" s="83">
        <v>652992</v>
      </c>
      <c r="S117" s="83">
        <v>117461</v>
      </c>
      <c r="T117" s="83">
        <v>554196</v>
      </c>
      <c r="U117" s="84">
        <v>9312776</v>
      </c>
      <c r="V117" s="82">
        <v>186455771</v>
      </c>
      <c r="W117" s="83">
        <v>8957537</v>
      </c>
      <c r="X117" s="83">
        <v>2410652</v>
      </c>
      <c r="Y117" s="83">
        <v>10202298</v>
      </c>
      <c r="Z117" s="84">
        <v>164885283</v>
      </c>
    </row>
    <row r="118" spans="1:26" s="16" customFormat="1" ht="14.65" thickTop="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oNnmq9RtEB7NzE0xQE3f+/v6F97bqcf1oq9x3iaXoe1IrS4nFBrqI9/efXOp2y5bM3gbKEzkS/irTgFZ8lBkUA==" saltValue="inYcHMVfZ6K8w2Qh2uWbtQ=="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826B-999C-461B-B19A-169322E0C77B}">
  <dimension ref="A1:AO184"/>
  <sheetViews>
    <sheetView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405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375869512</v>
      </c>
      <c r="C6" s="150">
        <v>16584647</v>
      </c>
      <c r="D6" s="150">
        <v>16425881</v>
      </c>
      <c r="E6" s="150">
        <v>20136584</v>
      </c>
      <c r="F6" s="152">
        <v>322722400</v>
      </c>
      <c r="G6" s="207">
        <f>B6*2*B66/100</f>
        <v>14906984.84592</v>
      </c>
      <c r="H6" s="49">
        <f>C6*2*C66/100</f>
        <v>2434294.4866599999</v>
      </c>
      <c r="I6" s="49">
        <f>D6*2*D66/100</f>
        <v>5317386.1973200003</v>
      </c>
      <c r="J6" s="49">
        <f>E6*2*E66/100</f>
        <v>5433655.82656</v>
      </c>
      <c r="K6" s="50">
        <f>F6*2*F66/100</f>
        <v>14580598.032</v>
      </c>
    </row>
    <row r="7" spans="1:11" s="16" customFormat="1" ht="18" x14ac:dyDescent="0.55000000000000004">
      <c r="A7" s="206">
        <v>2004</v>
      </c>
      <c r="B7" s="131">
        <v>386415407</v>
      </c>
      <c r="C7" s="122">
        <v>15795571</v>
      </c>
      <c r="D7" s="122">
        <v>16654803</v>
      </c>
      <c r="E7" s="122">
        <v>21411949</v>
      </c>
      <c r="F7" s="132">
        <v>332553084</v>
      </c>
      <c r="G7" s="92">
        <f t="shared" ref="G7:K9" si="0">B7*2*B67/100</f>
        <v>14962004.559040001</v>
      </c>
      <c r="H7" s="52">
        <f t="shared" si="0"/>
        <v>2267928.0841800002</v>
      </c>
      <c r="I7" s="52">
        <f t="shared" si="0"/>
        <v>5341861.5142200002</v>
      </c>
      <c r="J7" s="52">
        <f t="shared" si="0"/>
        <v>5534988.8164999997</v>
      </c>
      <c r="K7" s="53">
        <f t="shared" si="0"/>
        <v>14685544.189440001</v>
      </c>
    </row>
    <row r="8" spans="1:11" s="16" customFormat="1" ht="18" x14ac:dyDescent="0.55000000000000004">
      <c r="A8" s="206">
        <v>2005</v>
      </c>
      <c r="B8" s="131">
        <v>399194582</v>
      </c>
      <c r="C8" s="122">
        <v>16816033</v>
      </c>
      <c r="D8" s="122">
        <v>16420624</v>
      </c>
      <c r="E8" s="122">
        <v>22821484</v>
      </c>
      <c r="F8" s="132">
        <v>343136441</v>
      </c>
      <c r="G8" s="92">
        <f t="shared" si="0"/>
        <v>14977780.716639997</v>
      </c>
      <c r="H8" s="52">
        <f t="shared" si="0"/>
        <v>2093596.1084999999</v>
      </c>
      <c r="I8" s="52">
        <f t="shared" si="0"/>
        <v>5311415.0390399992</v>
      </c>
      <c r="J8" s="52">
        <f t="shared" si="0"/>
        <v>5723171.7575199995</v>
      </c>
      <c r="K8" s="53">
        <f t="shared" si="0"/>
        <v>14693102.403619999</v>
      </c>
    </row>
    <row r="9" spans="1:11" s="16" customFormat="1" ht="18" x14ac:dyDescent="0.55000000000000004">
      <c r="A9" s="206">
        <v>2006</v>
      </c>
      <c r="B9" s="131">
        <v>394153326</v>
      </c>
      <c r="C9" s="122">
        <v>16408910</v>
      </c>
      <c r="D9" s="122">
        <v>14799609</v>
      </c>
      <c r="E9" s="122">
        <v>22291796</v>
      </c>
      <c r="F9" s="132">
        <v>340653011</v>
      </c>
      <c r="G9" s="92">
        <f t="shared" si="0"/>
        <v>13046475.090599999</v>
      </c>
      <c r="H9" s="52">
        <f t="shared" si="0"/>
        <v>2039627.5129999998</v>
      </c>
      <c r="I9" s="52">
        <f t="shared" si="0"/>
        <v>5010851.6152199991</v>
      </c>
      <c r="J9" s="52">
        <f t="shared" si="0"/>
        <v>5745933.33696</v>
      </c>
      <c r="K9" s="53">
        <f t="shared" si="0"/>
        <v>12733609.551179999</v>
      </c>
    </row>
    <row r="10" spans="1:11" s="16" customFormat="1" ht="18" x14ac:dyDescent="0.55000000000000004">
      <c r="A10" s="206">
        <v>2007</v>
      </c>
      <c r="B10" s="131">
        <v>410816301</v>
      </c>
      <c r="C10" s="122">
        <v>16217446</v>
      </c>
      <c r="D10" s="122">
        <v>14813273</v>
      </c>
      <c r="E10" s="122">
        <v>24286331</v>
      </c>
      <c r="F10" s="132">
        <v>355499251</v>
      </c>
      <c r="G10" s="92">
        <f t="shared" ref="G10:G27" si="1">B10*2*B70/100</f>
        <v>12694223.7009</v>
      </c>
      <c r="H10" s="52">
        <f t="shared" ref="H10:H27" si="2">C10*2*C70/100</f>
        <v>1869222.8259599998</v>
      </c>
      <c r="I10" s="52">
        <f t="shared" ref="I10:I27" si="3">D10*2*D70/100</f>
        <v>4478941.2242800007</v>
      </c>
      <c r="J10" s="52">
        <f t="shared" ref="J10:J27" si="4">E10*2*E70/100</f>
        <v>5419251.89934</v>
      </c>
      <c r="K10" s="53">
        <f t="shared" ref="K10:K27" si="5">F10*2*F70/100</f>
        <v>12456693.755039999</v>
      </c>
    </row>
    <row r="11" spans="1:11" s="16" customFormat="1" ht="18" x14ac:dyDescent="0.55000000000000004">
      <c r="A11" s="206">
        <v>2008</v>
      </c>
      <c r="B11" s="218">
        <v>405831110</v>
      </c>
      <c r="C11" s="145">
        <v>17525538</v>
      </c>
      <c r="D11" s="145">
        <v>13259666</v>
      </c>
      <c r="E11" s="145">
        <v>23529684</v>
      </c>
      <c r="F11" s="219">
        <v>351516222</v>
      </c>
      <c r="G11" s="92">
        <f t="shared" si="1"/>
        <v>11825918.545399999</v>
      </c>
      <c r="H11" s="52">
        <f t="shared" si="2"/>
        <v>1920448.4540400002</v>
      </c>
      <c r="I11" s="52">
        <f t="shared" si="3"/>
        <v>3740551.7786000003</v>
      </c>
      <c r="J11" s="52">
        <f t="shared" si="4"/>
        <v>4894174.2719999999</v>
      </c>
      <c r="K11" s="53">
        <f t="shared" si="5"/>
        <v>11164155.210720001</v>
      </c>
    </row>
    <row r="12" spans="1:11" s="16" customFormat="1" ht="18" x14ac:dyDescent="0.55000000000000004">
      <c r="A12" s="206">
        <v>2009</v>
      </c>
      <c r="B12" s="211">
        <v>403290103</v>
      </c>
      <c r="C12" s="80">
        <v>18021482</v>
      </c>
      <c r="D12" s="80">
        <v>12078439</v>
      </c>
      <c r="E12" s="80">
        <v>24036335</v>
      </c>
      <c r="F12" s="212">
        <v>349153847</v>
      </c>
      <c r="G12" s="92">
        <f t="shared" si="1"/>
        <v>10558134.896539999</v>
      </c>
      <c r="H12" s="52">
        <f t="shared" si="2"/>
        <v>1819088.3930800001</v>
      </c>
      <c r="I12" s="52">
        <f t="shared" si="3"/>
        <v>3375198.9941600002</v>
      </c>
      <c r="J12" s="52">
        <f t="shared" si="4"/>
        <v>4463547.4095000001</v>
      </c>
      <c r="K12" s="53">
        <f t="shared" si="5"/>
        <v>10062613.87054</v>
      </c>
    </row>
    <row r="13" spans="1:11" s="16" customFormat="1" ht="18" x14ac:dyDescent="0.55000000000000004">
      <c r="A13" s="206">
        <v>2010</v>
      </c>
      <c r="B13" s="211">
        <v>411061233</v>
      </c>
      <c r="C13" s="80">
        <v>17996234</v>
      </c>
      <c r="D13" s="80">
        <v>12283614</v>
      </c>
      <c r="E13" s="80">
        <v>23936547</v>
      </c>
      <c r="F13" s="212">
        <v>356844837</v>
      </c>
      <c r="G13" s="92">
        <f t="shared" si="1"/>
        <v>10186097.353740001</v>
      </c>
      <c r="H13" s="52">
        <f t="shared" si="2"/>
        <v>1775148.5217599999</v>
      </c>
      <c r="I13" s="52">
        <f t="shared" si="3"/>
        <v>3286358.0895600002</v>
      </c>
      <c r="J13" s="52">
        <f t="shared" si="4"/>
        <v>4179321.1062000003</v>
      </c>
      <c r="K13" s="53">
        <f t="shared" si="5"/>
        <v>9734727.1533600017</v>
      </c>
    </row>
    <row r="14" spans="1:11" s="16" customFormat="1" ht="18" x14ac:dyDescent="0.55000000000000004">
      <c r="A14" s="206">
        <v>2011</v>
      </c>
      <c r="B14" s="211">
        <v>416298540</v>
      </c>
      <c r="C14" s="80">
        <v>18238838</v>
      </c>
      <c r="D14" s="80">
        <v>12379294</v>
      </c>
      <c r="E14" s="80">
        <v>26560029</v>
      </c>
      <c r="F14" s="212">
        <v>359120379</v>
      </c>
      <c r="G14" s="92">
        <f t="shared" si="1"/>
        <v>9816319.5732000005</v>
      </c>
      <c r="H14" s="52">
        <f t="shared" si="2"/>
        <v>1669218.4537599999</v>
      </c>
      <c r="I14" s="52">
        <f t="shared" si="3"/>
        <v>3126019.32088</v>
      </c>
      <c r="J14" s="52">
        <f t="shared" si="4"/>
        <v>4315473.5119200004</v>
      </c>
      <c r="K14" s="53">
        <f t="shared" si="5"/>
        <v>9430501.1525400002</v>
      </c>
    </row>
    <row r="15" spans="1:11" s="16" customFormat="1" ht="18" x14ac:dyDescent="0.55000000000000004">
      <c r="A15" s="206">
        <v>2012</v>
      </c>
      <c r="B15" s="211">
        <v>420146707</v>
      </c>
      <c r="C15" s="80">
        <v>18651565</v>
      </c>
      <c r="D15" s="80">
        <v>12524509</v>
      </c>
      <c r="E15" s="80">
        <v>26967034</v>
      </c>
      <c r="F15" s="212">
        <v>362003599</v>
      </c>
      <c r="G15" s="92">
        <f t="shared" si="1"/>
        <v>9965879.890039999</v>
      </c>
      <c r="H15" s="52">
        <f t="shared" si="2"/>
        <v>1814051.2119000002</v>
      </c>
      <c r="I15" s="52">
        <f t="shared" si="3"/>
        <v>3134884.6027000006</v>
      </c>
      <c r="J15" s="52">
        <f t="shared" si="4"/>
        <v>4338995.7706000004</v>
      </c>
      <c r="K15" s="53">
        <f t="shared" si="5"/>
        <v>9578615.2295399997</v>
      </c>
    </row>
    <row r="16" spans="1:11" s="16" customFormat="1" ht="18" x14ac:dyDescent="0.55000000000000004">
      <c r="A16" s="206">
        <v>2013</v>
      </c>
      <c r="B16" s="211">
        <v>422094412</v>
      </c>
      <c r="C16" s="80">
        <v>18754199</v>
      </c>
      <c r="D16" s="80">
        <v>12690043</v>
      </c>
      <c r="E16" s="80">
        <v>27871267</v>
      </c>
      <c r="F16" s="212">
        <v>362778904</v>
      </c>
      <c r="G16" s="92">
        <f t="shared" si="1"/>
        <v>10527034.635280002</v>
      </c>
      <c r="H16" s="52">
        <f t="shared" si="2"/>
        <v>1695379.5895999998</v>
      </c>
      <c r="I16" s="52">
        <f t="shared" si="3"/>
        <v>3420220.3893600004</v>
      </c>
      <c r="J16" s="52">
        <f t="shared" si="4"/>
        <v>4679585.7292999998</v>
      </c>
      <c r="K16" s="53">
        <f t="shared" si="5"/>
        <v>10099764.68736</v>
      </c>
    </row>
    <row r="17" spans="1:11" s="16" customFormat="1" ht="18" x14ac:dyDescent="0.55000000000000004">
      <c r="A17" s="206">
        <v>2014</v>
      </c>
      <c r="B17" s="211">
        <v>423507083</v>
      </c>
      <c r="C17" s="80">
        <v>17797083</v>
      </c>
      <c r="D17" s="80">
        <v>11849870</v>
      </c>
      <c r="E17" s="80">
        <v>25665864</v>
      </c>
      <c r="F17" s="212">
        <v>368194267</v>
      </c>
      <c r="G17" s="92">
        <f t="shared" si="1"/>
        <v>10799430.616499998</v>
      </c>
      <c r="H17" s="52">
        <f t="shared" si="2"/>
        <v>1451174.1478200001</v>
      </c>
      <c r="I17" s="52">
        <f t="shared" si="3"/>
        <v>3596435.5449999999</v>
      </c>
      <c r="J17" s="52">
        <f t="shared" si="4"/>
        <v>4493066.1518400004</v>
      </c>
      <c r="K17" s="53">
        <f t="shared" si="5"/>
        <v>10250528.393279999</v>
      </c>
    </row>
    <row r="18" spans="1:11" s="16" customFormat="1" ht="18" x14ac:dyDescent="0.55000000000000004">
      <c r="A18" s="206">
        <v>2015</v>
      </c>
      <c r="B18" s="211">
        <v>425527522</v>
      </c>
      <c r="C18" s="80">
        <v>17903482</v>
      </c>
      <c r="D18" s="80">
        <v>12275195</v>
      </c>
      <c r="E18" s="80">
        <v>25973809</v>
      </c>
      <c r="F18" s="212">
        <v>369375036</v>
      </c>
      <c r="G18" s="92">
        <f t="shared" si="1"/>
        <v>11080736.672880001</v>
      </c>
      <c r="H18" s="52">
        <f t="shared" si="2"/>
        <v>1450540.11164</v>
      </c>
      <c r="I18" s="52">
        <f t="shared" si="3"/>
        <v>3650151.9852</v>
      </c>
      <c r="J18" s="52">
        <f t="shared" si="4"/>
        <v>4578143.5743399998</v>
      </c>
      <c r="K18" s="53">
        <f t="shared" si="5"/>
        <v>10527188.526000001</v>
      </c>
    </row>
    <row r="19" spans="1:11" s="16" customFormat="1" ht="18" x14ac:dyDescent="0.55000000000000004">
      <c r="A19" s="206">
        <v>2016</v>
      </c>
      <c r="B19" s="211">
        <v>425769234</v>
      </c>
      <c r="C19" s="80">
        <v>17965639</v>
      </c>
      <c r="D19" s="80">
        <v>12256262</v>
      </c>
      <c r="E19" s="80">
        <v>26385320</v>
      </c>
      <c r="F19" s="212">
        <v>369162013</v>
      </c>
      <c r="G19" s="92">
        <f t="shared" si="1"/>
        <v>12066300.091560001</v>
      </c>
      <c r="H19" s="52">
        <f t="shared" si="2"/>
        <v>1450186.3800799998</v>
      </c>
      <c r="I19" s="52">
        <f t="shared" si="3"/>
        <v>3867831.1619599997</v>
      </c>
      <c r="J19" s="52">
        <f t="shared" si="4"/>
        <v>5031680.5240000002</v>
      </c>
      <c r="K19" s="53">
        <f t="shared" si="5"/>
        <v>11562154.247160001</v>
      </c>
    </row>
    <row r="20" spans="1:11" s="16" customFormat="1" ht="18" x14ac:dyDescent="0.55000000000000004">
      <c r="A20" s="206">
        <v>2017</v>
      </c>
      <c r="B20" s="211">
        <v>433087770</v>
      </c>
      <c r="C20" s="80">
        <v>18079338</v>
      </c>
      <c r="D20" s="80">
        <v>12628313</v>
      </c>
      <c r="E20" s="80">
        <v>26640045</v>
      </c>
      <c r="F20" s="212">
        <v>375740074</v>
      </c>
      <c r="G20" s="92">
        <f t="shared" si="1"/>
        <v>12074487.0276</v>
      </c>
      <c r="H20" s="52">
        <f t="shared" si="2"/>
        <v>1444900.6929600001</v>
      </c>
      <c r="I20" s="52">
        <f t="shared" si="3"/>
        <v>4150926.4830999994</v>
      </c>
      <c r="J20" s="52">
        <f t="shared" si="4"/>
        <v>5405797.9314000001</v>
      </c>
      <c r="K20" s="53">
        <f t="shared" si="5"/>
        <v>11527705.470320001</v>
      </c>
    </row>
    <row r="21" spans="1:11" s="16" customFormat="1" ht="18" x14ac:dyDescent="0.55000000000000004">
      <c r="A21" s="206">
        <v>2018</v>
      </c>
      <c r="B21" s="211">
        <v>434570851</v>
      </c>
      <c r="C21" s="80">
        <v>18078771</v>
      </c>
      <c r="D21" s="80">
        <v>13077868</v>
      </c>
      <c r="E21" s="80">
        <v>27630064</v>
      </c>
      <c r="F21" s="212">
        <v>375784148</v>
      </c>
      <c r="G21" s="92">
        <f t="shared" si="1"/>
        <v>13914958.649019999</v>
      </c>
      <c r="H21" s="52">
        <f t="shared" si="2"/>
        <v>1443047.50122</v>
      </c>
      <c r="I21" s="52">
        <f t="shared" si="3"/>
        <v>4408287.7454399997</v>
      </c>
      <c r="J21" s="52">
        <f t="shared" si="4"/>
        <v>5790156.21184</v>
      </c>
      <c r="K21" s="53">
        <f t="shared" si="5"/>
        <v>13272696.10736</v>
      </c>
    </row>
    <row r="22" spans="1:11" s="16" customFormat="1" ht="18" x14ac:dyDescent="0.55000000000000004">
      <c r="A22" s="206">
        <v>2019</v>
      </c>
      <c r="B22" s="211">
        <v>429245089</v>
      </c>
      <c r="C22" s="80">
        <v>19859520</v>
      </c>
      <c r="D22" s="80">
        <v>13215155</v>
      </c>
      <c r="E22" s="80">
        <v>27362826</v>
      </c>
      <c r="F22" s="212">
        <v>368807588</v>
      </c>
      <c r="G22" s="92">
        <f t="shared" si="1"/>
        <v>14929144.195420001</v>
      </c>
      <c r="H22" s="52">
        <f t="shared" si="2"/>
        <v>2168262.3936000001</v>
      </c>
      <c r="I22" s="52">
        <f t="shared" si="3"/>
        <v>4632704.7367999991</v>
      </c>
      <c r="J22" s="52">
        <f t="shared" si="4"/>
        <v>6185640.4455599999</v>
      </c>
      <c r="K22" s="53">
        <f t="shared" si="5"/>
        <v>14213844.44152</v>
      </c>
    </row>
    <row r="23" spans="1:11" s="16" customFormat="1" ht="18" x14ac:dyDescent="0.55000000000000004">
      <c r="A23" s="206">
        <v>2020</v>
      </c>
      <c r="B23" s="211">
        <v>433885638</v>
      </c>
      <c r="C23" s="80">
        <v>20115052</v>
      </c>
      <c r="D23" s="80">
        <v>13373565</v>
      </c>
      <c r="E23" s="80">
        <v>27892676</v>
      </c>
      <c r="F23" s="212">
        <v>372504345</v>
      </c>
      <c r="G23" s="92">
        <f t="shared" si="1"/>
        <v>14856244.24512</v>
      </c>
      <c r="H23" s="52">
        <f t="shared" si="2"/>
        <v>2261334.1458400004</v>
      </c>
      <c r="I23" s="52">
        <f t="shared" si="3"/>
        <v>4690376.7168000005</v>
      </c>
      <c r="J23" s="52">
        <f t="shared" si="4"/>
        <v>6188269.0973599991</v>
      </c>
      <c r="K23" s="53">
        <f t="shared" si="5"/>
        <v>14132814.849300001</v>
      </c>
    </row>
    <row r="24" spans="1:11" s="16" customFormat="1" ht="18" x14ac:dyDescent="0.55000000000000004">
      <c r="A24" s="206">
        <v>2021</v>
      </c>
      <c r="B24" s="211">
        <v>439461977</v>
      </c>
      <c r="C24" s="80">
        <v>20663694</v>
      </c>
      <c r="D24" s="80">
        <v>13630666</v>
      </c>
      <c r="E24" s="80">
        <v>27875561</v>
      </c>
      <c r="F24" s="212">
        <v>377292056</v>
      </c>
      <c r="G24" s="92">
        <f t="shared" si="1"/>
        <v>14950496.45754</v>
      </c>
      <c r="H24" s="52">
        <f t="shared" si="2"/>
        <v>2331277.9570800001</v>
      </c>
      <c r="I24" s="52">
        <f t="shared" si="3"/>
        <v>4802083.6317999996</v>
      </c>
      <c r="J24" s="52">
        <f t="shared" si="4"/>
        <v>6171091.6941800006</v>
      </c>
      <c r="K24" s="53">
        <f t="shared" si="5"/>
        <v>14201272.987839999</v>
      </c>
    </row>
    <row r="25" spans="1:11" s="16" customFormat="1" ht="18" x14ac:dyDescent="0.55000000000000004">
      <c r="A25" s="206">
        <v>2022</v>
      </c>
      <c r="B25" s="211">
        <v>449421026</v>
      </c>
      <c r="C25" s="80">
        <v>20070117</v>
      </c>
      <c r="D25" s="80">
        <v>13420649</v>
      </c>
      <c r="E25" s="80">
        <v>27132515</v>
      </c>
      <c r="F25" s="212">
        <v>388797744</v>
      </c>
      <c r="G25" s="92">
        <f t="shared" si="1"/>
        <v>14947743.324760001</v>
      </c>
      <c r="H25" s="52">
        <f t="shared" si="2"/>
        <v>2015842.5514799999</v>
      </c>
      <c r="I25" s="52">
        <f t="shared" si="3"/>
        <v>4878942.7374599995</v>
      </c>
      <c r="J25" s="52">
        <f t="shared" si="4"/>
        <v>6069000.9551999997</v>
      </c>
      <c r="K25" s="53">
        <f t="shared" si="5"/>
        <v>14012270.69376</v>
      </c>
    </row>
    <row r="26" spans="1:11" s="16" customFormat="1" ht="18" x14ac:dyDescent="0.55000000000000004">
      <c r="A26" s="206">
        <v>2023</v>
      </c>
      <c r="B26" s="211">
        <v>454404773</v>
      </c>
      <c r="C26" s="80">
        <v>20140412</v>
      </c>
      <c r="D26" s="80">
        <v>13833037</v>
      </c>
      <c r="E26" s="80">
        <v>27106571</v>
      </c>
      <c r="F26" s="212">
        <v>393324752</v>
      </c>
      <c r="G26" s="92">
        <f t="shared" si="1"/>
        <v>15086238.463599999</v>
      </c>
      <c r="H26" s="52">
        <f t="shared" si="2"/>
        <v>1996317.6374400002</v>
      </c>
      <c r="I26" s="52">
        <f t="shared" si="3"/>
        <v>5017519.1806399999</v>
      </c>
      <c r="J26" s="52">
        <f t="shared" si="4"/>
        <v>6090304.3722800007</v>
      </c>
      <c r="K26" s="53">
        <f t="shared" si="5"/>
        <v>14104625.606719999</v>
      </c>
    </row>
    <row r="27" spans="1:11" s="16" customFormat="1" ht="24.75" customHeight="1" thickBot="1" x14ac:dyDescent="0.6">
      <c r="A27" s="206">
        <v>2024</v>
      </c>
      <c r="B27" s="213">
        <v>450402485</v>
      </c>
      <c r="C27" s="214">
        <v>20331134</v>
      </c>
      <c r="D27" s="214">
        <v>13879371</v>
      </c>
      <c r="E27" s="214">
        <v>27334167</v>
      </c>
      <c r="F27" s="215">
        <v>388857814</v>
      </c>
      <c r="G27" s="112">
        <f t="shared" si="1"/>
        <v>15277652.291199999</v>
      </c>
      <c r="H27" s="55">
        <f t="shared" si="2"/>
        <v>2039619.3628799999</v>
      </c>
      <c r="I27" s="55">
        <f t="shared" si="3"/>
        <v>5029606.4629799994</v>
      </c>
      <c r="J27" s="55">
        <f t="shared" si="4"/>
        <v>6155654.4084000001</v>
      </c>
      <c r="K27" s="56">
        <f t="shared" si="5"/>
        <v>14309967.555199999</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453180111.22857189</v>
      </c>
      <c r="C29" s="42">
        <f>_xlfn.FORECAST.LINEAR($A29,C$13:C28,$A$13:$A28)</f>
        <v>20503869.933333397</v>
      </c>
      <c r="D29" s="42">
        <f>_xlfn.FORECAST.LINEAR($A29,D$13:D28,A$13:A28)</f>
        <v>13899500.54285714</v>
      </c>
      <c r="E29" s="42">
        <f>_xlfn.FORECAST.LINEAR($A29,$E$13:E28,$A$13:$A28)</f>
        <v>27925440.247619063</v>
      </c>
      <c r="F29" s="42">
        <f>_xlfn.FORECAST.LINEAR($A29,F$13:F28,$A$13:A28)</f>
        <v>390851300.39047623</v>
      </c>
      <c r="G29" s="39"/>
      <c r="H29" s="39"/>
      <c r="I29" s="39"/>
      <c r="J29" s="39"/>
      <c r="K29" s="39"/>
    </row>
    <row r="30" spans="1:11" s="16" customFormat="1" ht="18" x14ac:dyDescent="0.45">
      <c r="A30" s="60">
        <v>2026</v>
      </c>
      <c r="B30" s="42">
        <f>_xlfn.FORECAST.LINEAR($A30,B$13:B29,$A$13:$A29)</f>
        <v>455920255.63214302</v>
      </c>
      <c r="C30" s="42">
        <f>_xlfn.FORECAST.LINEAR($A30,C$13:C29,$A$13:$A29)</f>
        <v>20694811.358333349</v>
      </c>
      <c r="D30" s="42">
        <f>_xlfn.FORECAST.LINEAR($A30,D$13:D29,A$13:A29)</f>
        <v>14025959.685714304</v>
      </c>
      <c r="E30" s="42">
        <f>_xlfn.FORECAST.LINEAR($A30,$E$13:E29,$A$13:$A29)</f>
        <v>28063334.48690477</v>
      </c>
      <c r="F30" s="42">
        <f>_xlfn.FORECAST.LINEAR($A30,F$13:F29,$A$13:A29)</f>
        <v>393136149.9726181</v>
      </c>
      <c r="G30" s="39"/>
      <c r="H30" s="39"/>
      <c r="I30" s="39"/>
      <c r="J30" s="39"/>
      <c r="K30" s="39"/>
    </row>
    <row r="31" spans="1:11" s="16" customFormat="1" ht="18" x14ac:dyDescent="0.45">
      <c r="A31" s="60">
        <v>2027</v>
      </c>
      <c r="B31" s="42">
        <f>_xlfn.FORECAST.LINEAR($A31,B$13:B30,$A$13:$A30)</f>
        <v>458660400.03571415</v>
      </c>
      <c r="C31" s="42">
        <f>_xlfn.FORECAST.LINEAR($A31,C$13:C30,$A$13:$A30)</f>
        <v>20885752.783333361</v>
      </c>
      <c r="D31" s="42">
        <f>_xlfn.FORECAST.LINEAR($A31,D$13:D30,A$13:A30)</f>
        <v>14152418.828571439</v>
      </c>
      <c r="E31" s="42">
        <f>_xlfn.FORECAST.LINEAR($A31,$E$13:E30,$A$13:$A30)</f>
        <v>28201228.726190478</v>
      </c>
      <c r="F31" s="42">
        <f>_xlfn.FORECAST.LINEAR($A31,F$13:F30,$A$13:A30)</f>
        <v>395420999.55476141</v>
      </c>
      <c r="G31" s="39"/>
      <c r="H31" s="39"/>
      <c r="I31" s="39"/>
      <c r="J31" s="39"/>
      <c r="K31" s="39"/>
    </row>
    <row r="32" spans="1:11" s="16" customFormat="1" ht="18" x14ac:dyDescent="0.45">
      <c r="A32" s="60">
        <v>2028</v>
      </c>
      <c r="B32" s="42">
        <f>_xlfn.FORECAST.LINEAR($A32,B$13:B31,$A$13:$A31)</f>
        <v>461400544.43928623</v>
      </c>
      <c r="C32" s="42">
        <f>_xlfn.FORECAST.LINEAR($A32,C$13:C31,$A$13:$A31)</f>
        <v>21076694.208333313</v>
      </c>
      <c r="D32" s="42">
        <f>_xlfn.FORECAST.LINEAR($A32,D$13:D31,A$13:A31)</f>
        <v>14278877.971428573</v>
      </c>
      <c r="E32" s="42">
        <f>_xlfn.FORECAST.LINEAR($A32,$E$13:E31,$A$13:$A31)</f>
        <v>28339122.965476245</v>
      </c>
      <c r="F32" s="42">
        <f>_xlfn.FORECAST.LINEAR($A32,F$13:F31,$A$13:A31)</f>
        <v>397705849.13690472</v>
      </c>
      <c r="G32" s="39"/>
      <c r="H32" s="39"/>
      <c r="I32" s="39"/>
      <c r="J32" s="39"/>
      <c r="K32" s="39"/>
    </row>
    <row r="33" spans="1:11" s="16" customFormat="1" ht="18" x14ac:dyDescent="0.45">
      <c r="A33" s="60">
        <v>2029</v>
      </c>
      <c r="B33" s="42">
        <f>_xlfn.FORECAST.LINEAR($A33,B$13:B32,$A$13:$A32)</f>
        <v>464140688.84285736</v>
      </c>
      <c r="C33" s="42">
        <f>_xlfn.FORECAST.LINEAR($A33,C$13:C32,$A$13:$A32)</f>
        <v>21267635.633333385</v>
      </c>
      <c r="D33" s="42">
        <f>_xlfn.FORECAST.LINEAR($A33,D$13:D32,A$13:A32)</f>
        <v>14405337.114285707</v>
      </c>
      <c r="E33" s="42">
        <f>_xlfn.FORECAST.LINEAR($A33,$E$13:E32,$A$13:$A32)</f>
        <v>28477017.204761893</v>
      </c>
      <c r="F33" s="42">
        <f>_xlfn.FORECAST.LINEAR($A33,F$13:F32,$A$13:A32)</f>
        <v>399990698.71904755</v>
      </c>
      <c r="G33" s="39"/>
      <c r="H33" s="39"/>
      <c r="I33" s="39"/>
      <c r="J33" s="39"/>
      <c r="K33" s="39"/>
    </row>
    <row r="34" spans="1:11" s="16" customFormat="1" ht="18" x14ac:dyDescent="0.45">
      <c r="A34" s="60">
        <v>2030</v>
      </c>
      <c r="B34" s="42">
        <f>_xlfn.FORECAST.LINEAR($A34,B$13:B33,$A$13:$A33)</f>
        <v>466880833.24642849</v>
      </c>
      <c r="C34" s="42">
        <f>_xlfn.FORECAST.LINEAR($A34,C$13:C33,$A$13:$A33)</f>
        <v>21458577.058333397</v>
      </c>
      <c r="D34" s="42">
        <f>_xlfn.FORECAST.LINEAR($A34,D$13:D33,A$13:A33)</f>
        <v>14531796.257142872</v>
      </c>
      <c r="E34" s="42">
        <f>_xlfn.FORECAST.LINEAR($A34,$E$13:E33,$A$13:$A33)</f>
        <v>28614911.44404766</v>
      </c>
      <c r="F34" s="42">
        <f>_xlfn.FORECAST.LINEAR($A34,F$13:F33,$A$13:A33)</f>
        <v>402275548.30119038</v>
      </c>
      <c r="G34" s="39"/>
      <c r="H34" s="39"/>
      <c r="I34" s="39"/>
      <c r="J34" s="39"/>
      <c r="K34" s="39"/>
    </row>
    <row r="35" spans="1:11" s="16" customFormat="1" ht="18" x14ac:dyDescent="0.45">
      <c r="A35" s="60">
        <v>2031</v>
      </c>
      <c r="B35" s="42">
        <f>_xlfn.FORECAST.LINEAR($A35,B$13:B34,$A$13:$A34)</f>
        <v>469620977.64999962</v>
      </c>
      <c r="C35" s="42">
        <f>_xlfn.FORECAST.LINEAR($A35,C$13:C34,$A$13:$A34)</f>
        <v>21649518.483333349</v>
      </c>
      <c r="D35" s="42">
        <f>_xlfn.FORECAST.LINEAR($A35,D$13:D34,A$13:A34)</f>
        <v>14658255.400000006</v>
      </c>
      <c r="E35" s="42">
        <f>_xlfn.FORECAST.LINEAR($A35,$E$13:E34,$A$13:$A34)</f>
        <v>28752805.683333367</v>
      </c>
      <c r="F35" s="42">
        <f>_xlfn.FORECAST.LINEAR($A35,F$13:F34,$A$13:A34)</f>
        <v>404560397.88333321</v>
      </c>
      <c r="G35" s="39"/>
      <c r="H35" s="39"/>
      <c r="I35" s="39"/>
      <c r="J35" s="39"/>
      <c r="K35" s="39"/>
    </row>
    <row r="36" spans="1:11" s="16" customFormat="1" ht="18" x14ac:dyDescent="0.45">
      <c r="A36" s="60">
        <v>2032</v>
      </c>
      <c r="B36" s="42">
        <f>_xlfn.FORECAST.LINEAR($A36,B$13:B35,$A$13:$A35)</f>
        <v>472361122.0535717</v>
      </c>
      <c r="C36" s="42">
        <f>_xlfn.FORECAST.LINEAR($A36,C$13:C35,$A$13:$A35)</f>
        <v>21840459.908333361</v>
      </c>
      <c r="D36" s="42">
        <f>_xlfn.FORECAST.LINEAR($A36,D$13:D35,A$13:A35)</f>
        <v>14784714.54285714</v>
      </c>
      <c r="E36" s="42">
        <f>_xlfn.FORECAST.LINEAR($A36,$E$13:E35,$A$13:$A35)</f>
        <v>28890699.922619104</v>
      </c>
      <c r="F36" s="42">
        <f>_xlfn.FORECAST.LINEAR($A36,F$13:F35,$A$13:A35)</f>
        <v>406845247.46547604</v>
      </c>
      <c r="G36" s="39"/>
      <c r="H36" s="39"/>
      <c r="I36" s="39"/>
      <c r="J36" s="39"/>
      <c r="K36" s="39"/>
    </row>
    <row r="37" spans="1:11" s="16" customFormat="1" ht="18" x14ac:dyDescent="0.45">
      <c r="A37" s="60">
        <v>2033</v>
      </c>
      <c r="B37" s="42">
        <f>_xlfn.FORECAST.LINEAR($A37,B$13:B36,$A$13:$A36)</f>
        <v>475101266.45714283</v>
      </c>
      <c r="C37" s="42">
        <f>_xlfn.FORECAST.LINEAR($A37,C$13:C36,$A$13:$A36)</f>
        <v>22031401.333333373</v>
      </c>
      <c r="D37" s="42">
        <f>_xlfn.FORECAST.LINEAR($A37,D$13:D36,A$13:A36)</f>
        <v>14911173.685714304</v>
      </c>
      <c r="E37" s="42">
        <f>_xlfn.FORECAST.LINEAR($A37,$E$13:E36,$A$13:$A36)</f>
        <v>29028594.161904812</v>
      </c>
      <c r="F37" s="42">
        <f>_xlfn.FORECAST.LINEAR($A37,F$13:F36,$A$13:A36)</f>
        <v>409130097.04761887</v>
      </c>
      <c r="G37" s="39"/>
      <c r="H37" s="39"/>
      <c r="I37" s="39"/>
      <c r="J37" s="39"/>
      <c r="K37" s="39"/>
    </row>
    <row r="38" spans="1:11" s="16" customFormat="1" ht="18" x14ac:dyDescent="0.45">
      <c r="A38" s="60">
        <v>2034</v>
      </c>
      <c r="B38" s="42">
        <f>_xlfn.FORECAST.LINEAR($A38,B$13:B37,$A$13:$A37)</f>
        <v>477841410.86071491</v>
      </c>
      <c r="C38" s="42">
        <f>_xlfn.FORECAST.LINEAR($A38,C$13:C37,$A$13:$A37)</f>
        <v>22222342.758333325</v>
      </c>
      <c r="D38" s="42">
        <f>_xlfn.FORECAST.LINEAR($A38,D$13:D37,A$13:A37)</f>
        <v>15037632.828571439</v>
      </c>
      <c r="E38" s="42">
        <f>_xlfn.FORECAST.LINEAR($A38,$E$13:E37,$A$13:$A37)</f>
        <v>29166488.401190519</v>
      </c>
      <c r="F38" s="42">
        <f>_xlfn.FORECAST.LINEAR($A38,F$13:F37,$A$13:A37)</f>
        <v>411414946.62976217</v>
      </c>
      <c r="G38" s="39"/>
      <c r="H38" s="39"/>
      <c r="I38" s="39"/>
      <c r="J38" s="39"/>
      <c r="K38" s="39"/>
    </row>
    <row r="39" spans="1:11" s="16" customFormat="1" ht="18" x14ac:dyDescent="0.45">
      <c r="A39" s="60">
        <v>2035</v>
      </c>
      <c r="B39" s="42">
        <f>_xlfn.FORECAST.LINEAR($A39,B$13:B38,$A$13:$A38)</f>
        <v>480581555.26428604</v>
      </c>
      <c r="C39" s="42">
        <f>_xlfn.FORECAST.LINEAR($A39,C$13:C38,$A$13:$A38)</f>
        <v>22413284.183333337</v>
      </c>
      <c r="D39" s="42">
        <f>_xlfn.FORECAST.LINEAR($A39,D$13:D38,A$13:A38)</f>
        <v>15164091.971428573</v>
      </c>
      <c r="E39" s="42">
        <f>_xlfn.FORECAST.LINEAR($A39,$E$13:E38,$A$13:$A38)</f>
        <v>29304382.640476227</v>
      </c>
      <c r="F39" s="42">
        <f>_xlfn.FORECAST.LINEAR($A39,F$13:F38,$A$13:A38)</f>
        <v>413699796.21190548</v>
      </c>
      <c r="G39" s="39"/>
      <c r="H39" s="39"/>
      <c r="I39" s="39"/>
      <c r="J39" s="39"/>
      <c r="K39" s="39"/>
    </row>
    <row r="40" spans="1:11" s="16" customFormat="1" ht="18" x14ac:dyDescent="0.45">
      <c r="A40" s="60">
        <v>2036</v>
      </c>
      <c r="B40" s="42">
        <f>_xlfn.FORECAST.LINEAR($A40,B$13:B39,$A$13:$A39)</f>
        <v>483321699.66785717</v>
      </c>
      <c r="C40" s="42">
        <f>_xlfn.FORECAST.LINEAR($A40,C$13:C39,$A$13:$A39)</f>
        <v>22604225.608333349</v>
      </c>
      <c r="D40" s="42">
        <f>_xlfn.FORECAST.LINEAR($A40,D$13:D39,A$13:A39)</f>
        <v>15290551.114285737</v>
      </c>
      <c r="E40" s="42">
        <f>_xlfn.FORECAST.LINEAR($A40,$E$13:E39,$A$13:$A39)</f>
        <v>29442276.879761934</v>
      </c>
      <c r="F40" s="42">
        <f>_xlfn.FORECAST.LINEAR($A40,F$13:F39,$A$13:A39)</f>
        <v>415984645.79404783</v>
      </c>
      <c r="G40" s="39"/>
      <c r="H40" s="39"/>
      <c r="I40" s="39"/>
      <c r="J40" s="39"/>
      <c r="K40" s="39"/>
    </row>
    <row r="41" spans="1:11" s="16" customFormat="1" ht="18" x14ac:dyDescent="0.45">
      <c r="A41" s="60">
        <v>2037</v>
      </c>
      <c r="B41" s="42">
        <f>_xlfn.FORECAST.LINEAR($A41,B$13:B40,$A$13:$A40)</f>
        <v>486061844.0714283</v>
      </c>
      <c r="C41" s="42">
        <f>_xlfn.FORECAST.LINEAR($A41,C$13:C40,$A$13:$A40)</f>
        <v>22795167.033333361</v>
      </c>
      <c r="D41" s="42">
        <f>_xlfn.FORECAST.LINEAR($A41,D$13:D40,A$13:A40)</f>
        <v>15417010.257142901</v>
      </c>
      <c r="E41" s="42">
        <f>_xlfn.FORECAST.LINEAR($A41,$E$13:E40,$A$13:$A40)</f>
        <v>29580171.119047642</v>
      </c>
      <c r="F41" s="42">
        <f>_xlfn.FORECAST.LINEAR($A41,F$13:F40,$A$13:A40)</f>
        <v>418269495.37619114</v>
      </c>
      <c r="G41" s="39"/>
      <c r="H41" s="39"/>
      <c r="I41" s="39"/>
      <c r="J41" s="39"/>
      <c r="K41" s="39"/>
    </row>
    <row r="42" spans="1:11" s="16" customFormat="1" ht="18" x14ac:dyDescent="0.45">
      <c r="A42" s="60">
        <v>2038</v>
      </c>
      <c r="B42" s="42">
        <f>_xlfn.FORECAST.LINEAR($A42,B$13:B41,$A$13:$A41)</f>
        <v>488801988.47500038</v>
      </c>
      <c r="C42" s="42">
        <f>_xlfn.FORECAST.LINEAR($A42,C$13:C41,$A$13:$A41)</f>
        <v>22986108.458333373</v>
      </c>
      <c r="D42" s="42">
        <f>_xlfn.FORECAST.LINEAR($A42,D$13:D41,A$13:A41)</f>
        <v>15543469.400000036</v>
      </c>
      <c r="E42" s="42">
        <f>_xlfn.FORECAST.LINEAR($A42,$E$13:E41,$A$13:$A41)</f>
        <v>29718065.358333439</v>
      </c>
      <c r="F42" s="42">
        <f>_xlfn.FORECAST.LINEAR($A42,F$13:F41,$A$13:A41)</f>
        <v>420554344.95833349</v>
      </c>
      <c r="G42" s="39"/>
      <c r="H42" s="39"/>
      <c r="I42" s="39"/>
      <c r="J42" s="39"/>
      <c r="K42" s="39"/>
    </row>
    <row r="43" spans="1:11" s="16" customFormat="1" ht="18" x14ac:dyDescent="0.45">
      <c r="A43" s="60">
        <v>2039</v>
      </c>
      <c r="B43" s="42">
        <f>_xlfn.FORECAST.LINEAR($A43,B$13:B42,$A$13:$A42)</f>
        <v>491542132.87857151</v>
      </c>
      <c r="C43" s="42">
        <f>_xlfn.FORECAST.LINEAR($A43,C$13:C42,$A$13:$A42)</f>
        <v>23177049.883333385</v>
      </c>
      <c r="D43" s="42">
        <f>_xlfn.FORECAST.LINEAR($A43,D$13:D42,A$13:A42)</f>
        <v>15669928.54285717</v>
      </c>
      <c r="E43" s="42">
        <f>_xlfn.FORECAST.LINEAR($A43,$E$13:E42,$A$13:$A42)</f>
        <v>29855959.597619146</v>
      </c>
      <c r="F43" s="42">
        <f>_xlfn.FORECAST.LINEAR($A43,F$13:F42,$A$13:A42)</f>
        <v>422839194.5404768</v>
      </c>
      <c r="G43" s="39"/>
      <c r="H43" s="39"/>
      <c r="I43" s="39"/>
      <c r="J43" s="39"/>
      <c r="K43" s="39"/>
    </row>
    <row r="44" spans="1:11" s="16" customFormat="1" ht="18" x14ac:dyDescent="0.45">
      <c r="A44" s="60">
        <v>2040</v>
      </c>
      <c r="B44" s="42">
        <f>_xlfn.FORECAST.LINEAR($A44,B$13:B43,$A$13:$A43)</f>
        <v>494282277.28214264</v>
      </c>
      <c r="C44" s="42">
        <f>_xlfn.FORECAST.LINEAR($A44,C$13:C43,$A$13:$A43)</f>
        <v>23367991.308333337</v>
      </c>
      <c r="D44" s="42">
        <f>_xlfn.FORECAST.LINEAR($A44,D$13:D43,A$13:A43)</f>
        <v>15796387.685714275</v>
      </c>
      <c r="E44" s="42">
        <f>_xlfn.FORECAST.LINEAR($A44,$E$13:E43,$A$13:$A43)</f>
        <v>29993853.836904854</v>
      </c>
      <c r="F44" s="42">
        <f>_xlfn.FORECAST.LINEAR($A44,F$13:F43,$A$13:A43)</f>
        <v>425124044.12261915</v>
      </c>
      <c r="G44" s="39"/>
      <c r="H44" s="39"/>
      <c r="I44" s="39"/>
      <c r="J44" s="39"/>
      <c r="K44" s="39"/>
    </row>
    <row r="45" spans="1:11" s="16" customFormat="1" ht="18" x14ac:dyDescent="0.45">
      <c r="A45" s="60">
        <v>2041</v>
      </c>
      <c r="B45" s="42">
        <f>_xlfn.FORECAST.LINEAR($A45,B$13:B44,$A$13:$A44)</f>
        <v>497022421.68571472</v>
      </c>
      <c r="C45" s="42">
        <f>_xlfn.FORECAST.LINEAR($A45,C$13:C44,$A$13:$A44)</f>
        <v>23558932.733333349</v>
      </c>
      <c r="D45" s="42">
        <f>_xlfn.FORECAST.LINEAR($A45,D$13:D44,A$13:A44)</f>
        <v>15922846.828571439</v>
      </c>
      <c r="E45" s="42">
        <f>_xlfn.FORECAST.LINEAR($A45,$E$13:E44,$A$13:$A44)</f>
        <v>30131748.076190561</v>
      </c>
      <c r="F45" s="42">
        <f>_xlfn.FORECAST.LINEAR($A45,F$13:F44,$A$13:A44)</f>
        <v>427408893.70476246</v>
      </c>
      <c r="G45" s="39"/>
      <c r="H45" s="39"/>
      <c r="I45" s="39"/>
      <c r="J45" s="39"/>
      <c r="K45" s="39"/>
    </row>
    <row r="46" spans="1:11" s="16" customFormat="1" ht="18" x14ac:dyDescent="0.45">
      <c r="A46" s="60">
        <v>2042</v>
      </c>
      <c r="B46" s="42">
        <f>_xlfn.FORECAST.LINEAR($A46,B$13:B45,$A$13:$A45)</f>
        <v>499762566.08928585</v>
      </c>
      <c r="C46" s="42">
        <f>_xlfn.FORECAST.LINEAR($A46,C$13:C45,$A$13:$A45)</f>
        <v>23749874.158333302</v>
      </c>
      <c r="D46" s="42">
        <f>_xlfn.FORECAST.LINEAR($A46,D$13:D45,A$13:A45)</f>
        <v>16049305.971428573</v>
      </c>
      <c r="E46" s="42">
        <f>_xlfn.FORECAST.LINEAR($A46,$E$13:E45,$A$13:$A45)</f>
        <v>30269642.315476298</v>
      </c>
      <c r="F46" s="42">
        <f>_xlfn.FORECAST.LINEAR($A46,F$13:F45,$A$13:A45)</f>
        <v>429693743.28690481</v>
      </c>
      <c r="G46" s="39"/>
      <c r="H46" s="39"/>
      <c r="I46" s="39"/>
      <c r="J46" s="39"/>
      <c r="K46" s="39"/>
    </row>
    <row r="47" spans="1:11" s="16" customFormat="1" ht="18" x14ac:dyDescent="0.45">
      <c r="A47" s="60">
        <v>2043</v>
      </c>
      <c r="B47" s="42">
        <f>_xlfn.FORECAST.LINEAR($A47,B$13:B46,$A$13:$A46)</f>
        <v>502502710.49285698</v>
      </c>
      <c r="C47" s="42">
        <f>_xlfn.FORECAST.LINEAR($A47,C$13:C46,$A$13:$A46)</f>
        <v>23940815.583333373</v>
      </c>
      <c r="D47" s="42">
        <f>_xlfn.FORECAST.LINEAR($A47,D$13:D46,A$13:A46)</f>
        <v>16175765.114285737</v>
      </c>
      <c r="E47" s="42">
        <f>_xlfn.FORECAST.LINEAR($A47,$E$13:E46,$A$13:$A46)</f>
        <v>30407536.554762006</v>
      </c>
      <c r="F47" s="42">
        <f>_xlfn.FORECAST.LINEAR($A47,F$13:F46,$A$13:A46)</f>
        <v>431978592.86904812</v>
      </c>
      <c r="G47" s="39"/>
      <c r="H47" s="39"/>
      <c r="I47" s="39"/>
      <c r="J47" s="39"/>
      <c r="K47" s="39"/>
    </row>
    <row r="48" spans="1:11" s="16" customFormat="1" ht="18" x14ac:dyDescent="0.45">
      <c r="A48" s="60">
        <v>2044</v>
      </c>
      <c r="B48" s="42">
        <f>_xlfn.FORECAST.LINEAR($A48,B$13:B47,$A$13:$A47)</f>
        <v>505242854.89642906</v>
      </c>
      <c r="C48" s="42">
        <f>_xlfn.FORECAST.LINEAR($A48,C$13:C47,$A$13:$A47)</f>
        <v>24131757.008333325</v>
      </c>
      <c r="D48" s="42">
        <f>_xlfn.FORECAST.LINEAR($A48,D$13:D47,A$13:A47)</f>
        <v>16302224.257142901</v>
      </c>
      <c r="E48" s="42">
        <f>_xlfn.FORECAST.LINEAR($A48,$E$13:E47,$A$13:$A47)</f>
        <v>30545430.794047713</v>
      </c>
      <c r="F48" s="42">
        <f>_xlfn.FORECAST.LINEAR($A48,F$13:F47,$A$13:A47)</f>
        <v>434263442.45119047</v>
      </c>
      <c r="G48" s="39"/>
      <c r="H48" s="39"/>
      <c r="I48" s="39"/>
      <c r="J48" s="39"/>
      <c r="K48" s="39"/>
    </row>
    <row r="49" spans="1:11" s="16" customFormat="1" ht="18" x14ac:dyDescent="0.45">
      <c r="A49" s="60">
        <v>2045</v>
      </c>
      <c r="B49" s="42">
        <f>_xlfn.FORECAST.LINEAR($A49,B$13:B48,$A$13:$A48)</f>
        <v>507982999.30000019</v>
      </c>
      <c r="C49" s="42">
        <f>_xlfn.FORECAST.LINEAR($A49,C$13:C48,$A$13:$A48)</f>
        <v>24322698.433333397</v>
      </c>
      <c r="D49" s="42">
        <f>_xlfn.FORECAST.LINEAR($A49,D$13:D48,A$13:A48)</f>
        <v>16428683.400000036</v>
      </c>
      <c r="E49" s="42">
        <f>_xlfn.FORECAST.LINEAR($A49,$E$13:E48,$A$13:$A48)</f>
        <v>30683325.033333421</v>
      </c>
      <c r="F49" s="42">
        <f>_xlfn.FORECAST.LINEAR($A49,F$13:F48,$A$13:A48)</f>
        <v>436548292.03333378</v>
      </c>
      <c r="G49" s="39"/>
      <c r="H49" s="39"/>
      <c r="I49" s="39"/>
      <c r="J49" s="39"/>
      <c r="K49" s="39"/>
    </row>
    <row r="50" spans="1:11" s="16" customFormat="1" ht="18" x14ac:dyDescent="0.45">
      <c r="A50" s="60">
        <v>2046</v>
      </c>
      <c r="B50" s="42">
        <f>_xlfn.FORECAST.LINEAR($A50,B$13:B49,$A$13:$A49)</f>
        <v>510723143.70357132</v>
      </c>
      <c r="C50" s="42">
        <f>_xlfn.FORECAST.LINEAR($A50,C$13:C49,$A$13:$A49)</f>
        <v>24513639.858333349</v>
      </c>
      <c r="D50" s="42">
        <f>_xlfn.FORECAST.LINEAR($A50,D$13:D49,A$13:A49)</f>
        <v>16555142.54285714</v>
      </c>
      <c r="E50" s="42">
        <f>_xlfn.FORECAST.LINEAR($A50,$E$13:E49,$A$13:$A49)</f>
        <v>30821219.272619128</v>
      </c>
      <c r="F50" s="42">
        <f>_xlfn.FORECAST.LINEAR($A50,F$13:F49,$A$13:A49)</f>
        <v>438833141.61547613</v>
      </c>
      <c r="G50" s="39"/>
      <c r="H50" s="39"/>
      <c r="I50" s="39"/>
      <c r="J50" s="39"/>
      <c r="K50" s="39"/>
    </row>
    <row r="51" spans="1:11" s="16" customFormat="1" ht="18" x14ac:dyDescent="0.45">
      <c r="A51" s="60">
        <v>2047</v>
      </c>
      <c r="B51" s="42">
        <f>_xlfn.FORECAST.LINEAR($A51,B$13:B50,$A$13:$A50)</f>
        <v>513463288.1071434</v>
      </c>
      <c r="C51" s="42">
        <f>_xlfn.FORECAST.LINEAR($A51,C$13:C50,$A$13:$A50)</f>
        <v>24704581.283333361</v>
      </c>
      <c r="D51" s="42">
        <f>_xlfn.FORECAST.LINEAR($A51,D$13:D50,A$13:A50)</f>
        <v>16681601.685714304</v>
      </c>
      <c r="E51" s="42">
        <f>_xlfn.FORECAST.LINEAR($A51,$E$13:E50,$A$13:$A50)</f>
        <v>30959113.511904836</v>
      </c>
      <c r="F51" s="42">
        <f>_xlfn.FORECAST.LINEAR($A51,F$13:F50,$A$13:A50)</f>
        <v>441117991.19761944</v>
      </c>
      <c r="G51" s="39"/>
      <c r="H51" s="39"/>
      <c r="I51" s="39"/>
      <c r="J51" s="39"/>
      <c r="K51" s="39"/>
    </row>
    <row r="52" spans="1:11" s="16" customFormat="1" ht="18" x14ac:dyDescent="0.45">
      <c r="A52" s="60">
        <v>2048</v>
      </c>
      <c r="B52" s="42">
        <f>_xlfn.FORECAST.LINEAR($A52,B$13:B51,$A$13:$A51)</f>
        <v>516203432.51071453</v>
      </c>
      <c r="C52" s="42">
        <f>_xlfn.FORECAST.LINEAR($A52,C$13:C51,$A$13:$A51)</f>
        <v>24895522.708333373</v>
      </c>
      <c r="D52" s="42">
        <f>_xlfn.FORECAST.LINEAR($A52,D$13:D51,A$13:A51)</f>
        <v>16808060.828571439</v>
      </c>
      <c r="E52" s="42">
        <f>_xlfn.FORECAST.LINEAR($A52,$E$13:E51,$A$13:$A51)</f>
        <v>31097007.751190543</v>
      </c>
      <c r="F52" s="42">
        <f>_xlfn.FORECAST.LINEAR($A52,F$13:F51,$A$13:A51)</f>
        <v>443402840.77976179</v>
      </c>
      <c r="G52" s="39"/>
      <c r="H52" s="39"/>
      <c r="I52" s="39"/>
      <c r="J52" s="39"/>
      <c r="K52" s="39"/>
    </row>
    <row r="53" spans="1:11" s="16" customFormat="1" ht="18" x14ac:dyDescent="0.45">
      <c r="A53" s="60">
        <v>2049</v>
      </c>
      <c r="B53" s="42">
        <f>_xlfn.FORECAST.LINEAR($A53,B$13:B52,$A$13:$A52)</f>
        <v>518943576.91428566</v>
      </c>
      <c r="C53" s="42">
        <f>_xlfn.FORECAST.LINEAR($A53,C$13:C52,$A$13:$A52)</f>
        <v>25086464.133333325</v>
      </c>
      <c r="D53" s="42">
        <f>_xlfn.FORECAST.LINEAR($A53,D$13:D52,A$13:A52)</f>
        <v>16934519.971428573</v>
      </c>
      <c r="E53" s="42">
        <f>_xlfn.FORECAST.LINEAR($A53,$E$13:E52,$A$13:$A52)</f>
        <v>31234901.99047628</v>
      </c>
      <c r="F53" s="42">
        <f>_xlfn.FORECAST.LINEAR($A53,F$13:F52,$A$13:A52)</f>
        <v>445687690.3619051</v>
      </c>
      <c r="G53" s="39"/>
      <c r="H53" s="39"/>
      <c r="I53" s="39"/>
      <c r="J53" s="39"/>
      <c r="K53" s="39"/>
    </row>
    <row r="54" spans="1:11" s="16" customFormat="1" ht="18" x14ac:dyDescent="0.45">
      <c r="A54" s="60">
        <v>2050</v>
      </c>
      <c r="B54" s="42">
        <f>_xlfn.FORECAST.LINEAR($A54,B$13:B53,$A$13:$A53)</f>
        <v>521683721.31785774</v>
      </c>
      <c r="C54" s="42">
        <f>_xlfn.FORECAST.LINEAR($A54,C$13:C53,$A$13:$A53)</f>
        <v>25277405.558333397</v>
      </c>
      <c r="D54" s="42">
        <f>_xlfn.FORECAST.LINEAR($A54,D$13:D53,A$13:A53)</f>
        <v>17060979.114285767</v>
      </c>
      <c r="E54" s="42">
        <f>_xlfn.FORECAST.LINEAR($A54,$E$13:E53,$A$13:$A53)</f>
        <v>31372796.229761988</v>
      </c>
      <c r="F54" s="42">
        <f>_xlfn.FORECAST.LINEAR($A54,F$13:F53,$A$13:A53)</f>
        <v>447972539.94404745</v>
      </c>
      <c r="G54" s="39"/>
      <c r="H54" s="39"/>
      <c r="I54" s="39"/>
      <c r="J54" s="39"/>
      <c r="K54" s="39"/>
    </row>
    <row r="55" spans="1:11" s="16" customFormat="1" ht="18" x14ac:dyDescent="0.45">
      <c r="A55" s="60">
        <v>2051</v>
      </c>
      <c r="B55" s="42">
        <f>_xlfn.FORECAST.LINEAR($A55,B$13:B54,$A$13:$A54)</f>
        <v>524423865.72142887</v>
      </c>
      <c r="C55" s="42">
        <f>_xlfn.FORECAST.LINEAR($A55,C$13:C54,$A$13:$A54)</f>
        <v>25468346.983333349</v>
      </c>
      <c r="D55" s="42">
        <f>_xlfn.FORECAST.LINEAR($A55,D$13:D54,A$13:A54)</f>
        <v>17187438.257142901</v>
      </c>
      <c r="E55" s="42">
        <f>_xlfn.FORECAST.LINEAR($A55,$E$13:E54,$A$13:$A54)</f>
        <v>31510690.469047695</v>
      </c>
      <c r="F55" s="42">
        <f>_xlfn.FORECAST.LINEAR($A55,F$13:F54,$A$13:A54)</f>
        <v>450257389.52619076</v>
      </c>
      <c r="G55" s="39"/>
      <c r="H55" s="39"/>
      <c r="I55" s="39"/>
      <c r="J55" s="39"/>
      <c r="K55" s="39"/>
    </row>
    <row r="56" spans="1:11" s="16" customFormat="1" ht="18" x14ac:dyDescent="0.45">
      <c r="A56" s="60">
        <v>2052</v>
      </c>
      <c r="B56" s="42">
        <f>_xlfn.FORECAST.LINEAR($A56,B$13:B55,$A$13:$A55)</f>
        <v>527164010.125</v>
      </c>
      <c r="C56" s="42">
        <f>_xlfn.FORECAST.LINEAR($A56,C$13:C55,$A$13:$A55)</f>
        <v>25659288.408333302</v>
      </c>
      <c r="D56" s="42">
        <f>_xlfn.FORECAST.LINEAR($A56,D$13:D55,A$13:A55)</f>
        <v>17313897.400000006</v>
      </c>
      <c r="E56" s="42">
        <f>_xlfn.FORECAST.LINEAR($A56,$E$13:E55,$A$13:$A55)</f>
        <v>31648584.708333462</v>
      </c>
      <c r="F56" s="42">
        <f>_xlfn.FORECAST.LINEAR($A56,F$13:F55,$A$13:A55)</f>
        <v>452542239.10833311</v>
      </c>
      <c r="G56" s="39"/>
      <c r="H56" s="39"/>
      <c r="I56" s="39"/>
      <c r="J56" s="39"/>
      <c r="K56" s="39"/>
    </row>
    <row r="57" spans="1:11" s="16" customFormat="1" ht="18" x14ac:dyDescent="0.45">
      <c r="A57" s="60">
        <v>2053</v>
      </c>
      <c r="B57" s="42">
        <f>_xlfn.FORECAST.LINEAR($A57,B$13:B56,$A$13:$A56)</f>
        <v>529904154.52857208</v>
      </c>
      <c r="C57" s="42">
        <f>_xlfn.FORECAST.LINEAR($A57,C$13:C56,$A$13:$A56)</f>
        <v>25850229.833333373</v>
      </c>
      <c r="D57" s="42">
        <f>_xlfn.FORECAST.LINEAR($A57,D$13:D56,A$13:A56)</f>
        <v>17440356.54285717</v>
      </c>
      <c r="E57" s="42">
        <f>_xlfn.FORECAST.LINEAR($A57,$E$13:E56,$A$13:$A56)</f>
        <v>31786478.9476192</v>
      </c>
      <c r="F57" s="42">
        <f>_xlfn.FORECAST.LINEAR($A57,F$13:F56,$A$13:A56)</f>
        <v>454827088.69047642</v>
      </c>
      <c r="G57" s="39"/>
      <c r="H57" s="39"/>
      <c r="I57" s="39"/>
      <c r="J57" s="39"/>
      <c r="K57" s="39"/>
    </row>
    <row r="58" spans="1:11" s="16" customFormat="1" ht="18" x14ac:dyDescent="0.45">
      <c r="A58" s="60">
        <v>2054</v>
      </c>
      <c r="B58" s="42">
        <f>_xlfn.FORECAST.LINEAR($A58,B$13:B57,$A$13:$A57)</f>
        <v>532644298.93214321</v>
      </c>
      <c r="C58" s="42">
        <f>_xlfn.FORECAST.LINEAR($A58,C$13:C57,$A$13:$A57)</f>
        <v>26041171.258333325</v>
      </c>
      <c r="D58" s="42">
        <f>_xlfn.FORECAST.LINEAR($A58,D$13:D57,A$13:A57)</f>
        <v>17566815.685714304</v>
      </c>
      <c r="E58" s="42">
        <f>_xlfn.FORECAST.LINEAR($A58,$E$13:E57,$A$13:$A57)</f>
        <v>31924373.186904907</v>
      </c>
      <c r="F58" s="42">
        <f>_xlfn.FORECAST.LINEAR($A58,F$13:F57,$A$13:A57)</f>
        <v>457111938.27261877</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399999999999999" thickTop="1" x14ac:dyDescent="0.45">
      <c r="A66" s="194">
        <v>2003</v>
      </c>
      <c r="B66" s="114">
        <v>1.9830000000000001</v>
      </c>
      <c r="C66" s="115">
        <v>7.3390000000000004</v>
      </c>
      <c r="D66" s="115">
        <v>16.186</v>
      </c>
      <c r="E66" s="115">
        <v>13.492000000000001</v>
      </c>
      <c r="F66" s="116">
        <v>2.2589999999999999</v>
      </c>
      <c r="G66" s="303"/>
      <c r="H66" s="304"/>
      <c r="I66" s="304"/>
      <c r="J66" s="304"/>
      <c r="K66" s="305"/>
    </row>
    <row r="67" spans="1:11" s="16" customFormat="1" ht="18" x14ac:dyDescent="0.45">
      <c r="A67" s="194">
        <v>2004</v>
      </c>
      <c r="B67" s="144">
        <v>1.9359999999999999</v>
      </c>
      <c r="C67" s="147">
        <v>7.1790000000000003</v>
      </c>
      <c r="D67" s="147">
        <v>16.036999999999999</v>
      </c>
      <c r="E67" s="147">
        <v>12.925000000000001</v>
      </c>
      <c r="F67" s="148">
        <v>2.2080000000000002</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144">
        <v>1.8759999999999999</v>
      </c>
      <c r="C68" s="147">
        <v>6.2249999999999996</v>
      </c>
      <c r="D68" s="147">
        <v>16.172999999999998</v>
      </c>
      <c r="E68" s="147">
        <v>12.539</v>
      </c>
      <c r="F68" s="148">
        <v>2.141</v>
      </c>
      <c r="G68" s="290">
        <f t="shared" ref="G68:G87" si="6">IF(ABS(B8 - B7) &gt; SQRT(G8^2 + G7^2), 1, 0)</f>
        <v>0</v>
      </c>
      <c r="H68" s="286">
        <f t="shared" ref="H68:H87" si="7">IF(ABS(C8 - C7) &gt; SQRT(H8^2 + H7^2), 1, 0)</f>
        <v>0</v>
      </c>
      <c r="I68" s="286">
        <f t="shared" ref="I68:I87" si="8">IF(ABS(D8 - D7) &gt; SQRT(I8^2 + I7^2), 1, 0)</f>
        <v>0</v>
      </c>
      <c r="J68" s="286">
        <f t="shared" ref="J68:J87" si="9">IF(ABS(E8 - E7) &gt; SQRT(J8^2 + J7^2), 1, 0)</f>
        <v>0</v>
      </c>
      <c r="K68" s="291">
        <f t="shared" ref="K68:K87" si="10">IF(ABS(F8 - F7) &gt; SQRT(K8^2 + K7^2), 1, 0)</f>
        <v>0</v>
      </c>
    </row>
    <row r="69" spans="1:11" s="16" customFormat="1" ht="18" x14ac:dyDescent="0.45">
      <c r="A69" s="194">
        <v>2006</v>
      </c>
      <c r="B69" s="144">
        <v>1.655</v>
      </c>
      <c r="C69" s="147">
        <v>6.2149999999999999</v>
      </c>
      <c r="D69" s="147">
        <v>16.928999999999998</v>
      </c>
      <c r="E69" s="147">
        <v>12.888</v>
      </c>
      <c r="F69" s="148">
        <v>1.869</v>
      </c>
      <c r="G69" s="290">
        <f t="shared" si="6"/>
        <v>0</v>
      </c>
      <c r="H69" s="286">
        <f t="shared" si="7"/>
        <v>0</v>
      </c>
      <c r="I69" s="286">
        <f t="shared" si="8"/>
        <v>0</v>
      </c>
      <c r="J69" s="286">
        <f t="shared" si="9"/>
        <v>0</v>
      </c>
      <c r="K69" s="291">
        <f t="shared" si="10"/>
        <v>0</v>
      </c>
    </row>
    <row r="70" spans="1:11" s="16" customFormat="1" ht="18" x14ac:dyDescent="0.45">
      <c r="A70" s="194">
        <v>2007</v>
      </c>
      <c r="B70" s="70">
        <v>1.5449999999999999</v>
      </c>
      <c r="C70" s="71">
        <v>5.7629999999999999</v>
      </c>
      <c r="D70" s="71">
        <v>15.118</v>
      </c>
      <c r="E70" s="71">
        <v>11.157</v>
      </c>
      <c r="F70" s="72">
        <v>1.752</v>
      </c>
      <c r="G70" s="290">
        <f t="shared" si="6"/>
        <v>0</v>
      </c>
      <c r="H70" s="286">
        <f t="shared" si="7"/>
        <v>0</v>
      </c>
      <c r="I70" s="286">
        <f t="shared" si="8"/>
        <v>0</v>
      </c>
      <c r="J70" s="286">
        <f t="shared" si="9"/>
        <v>0</v>
      </c>
      <c r="K70" s="291">
        <f t="shared" si="10"/>
        <v>0</v>
      </c>
    </row>
    <row r="71" spans="1:11" s="16" customFormat="1" ht="18" x14ac:dyDescent="0.45">
      <c r="A71" s="194">
        <v>2008</v>
      </c>
      <c r="B71" s="70">
        <v>1.4570000000000001</v>
      </c>
      <c r="C71" s="71">
        <v>5.4790000000000001</v>
      </c>
      <c r="D71" s="71">
        <v>14.105</v>
      </c>
      <c r="E71" s="71">
        <v>10.4</v>
      </c>
      <c r="F71" s="72">
        <v>1.5880000000000001</v>
      </c>
      <c r="G71" s="290">
        <f t="shared" si="6"/>
        <v>0</v>
      </c>
      <c r="H71" s="286">
        <f t="shared" si="7"/>
        <v>0</v>
      </c>
      <c r="I71" s="286">
        <f t="shared" si="8"/>
        <v>0</v>
      </c>
      <c r="J71" s="286">
        <f t="shared" si="9"/>
        <v>0</v>
      </c>
      <c r="K71" s="291">
        <f t="shared" si="10"/>
        <v>0</v>
      </c>
    </row>
    <row r="72" spans="1:11" s="16" customFormat="1" ht="18" x14ac:dyDescent="0.45">
      <c r="A72" s="194">
        <v>2009</v>
      </c>
      <c r="B72" s="70">
        <v>1.3089999999999999</v>
      </c>
      <c r="C72" s="71">
        <v>5.0469999999999997</v>
      </c>
      <c r="D72" s="71">
        <v>13.972</v>
      </c>
      <c r="E72" s="71">
        <v>9.2850000000000001</v>
      </c>
      <c r="F72" s="72">
        <v>1.4410000000000001</v>
      </c>
      <c r="G72" s="290">
        <f t="shared" si="6"/>
        <v>0</v>
      </c>
      <c r="H72" s="286">
        <f t="shared" si="7"/>
        <v>0</v>
      </c>
      <c r="I72" s="286">
        <f t="shared" si="8"/>
        <v>0</v>
      </c>
      <c r="J72" s="286">
        <f t="shared" si="9"/>
        <v>0</v>
      </c>
      <c r="K72" s="291">
        <f t="shared" si="10"/>
        <v>0</v>
      </c>
    </row>
    <row r="73" spans="1:11" s="16" customFormat="1" ht="18" x14ac:dyDescent="0.45">
      <c r="A73" s="194">
        <v>2010</v>
      </c>
      <c r="B73" s="70">
        <v>1.2390000000000001</v>
      </c>
      <c r="C73" s="71">
        <v>4.9320000000000004</v>
      </c>
      <c r="D73" s="71">
        <v>13.377000000000001</v>
      </c>
      <c r="E73" s="71">
        <v>8.73</v>
      </c>
      <c r="F73" s="72">
        <v>1.3640000000000001</v>
      </c>
      <c r="G73" s="290">
        <f t="shared" si="6"/>
        <v>0</v>
      </c>
      <c r="H73" s="286">
        <f t="shared" si="7"/>
        <v>0</v>
      </c>
      <c r="I73" s="286">
        <f t="shared" si="8"/>
        <v>0</v>
      </c>
      <c r="J73" s="286">
        <f t="shared" si="9"/>
        <v>0</v>
      </c>
      <c r="K73" s="291">
        <f t="shared" si="10"/>
        <v>0</v>
      </c>
    </row>
    <row r="74" spans="1:11" s="16" customFormat="1" ht="18" x14ac:dyDescent="0.45">
      <c r="A74" s="194">
        <v>2011</v>
      </c>
      <c r="B74" s="70">
        <v>1.179</v>
      </c>
      <c r="C74" s="71">
        <v>4.5759999999999996</v>
      </c>
      <c r="D74" s="71">
        <v>12.625999999999999</v>
      </c>
      <c r="E74" s="71">
        <v>8.1240000000000006</v>
      </c>
      <c r="F74" s="72">
        <v>1.3129999999999999</v>
      </c>
      <c r="G74" s="290">
        <f t="shared" si="6"/>
        <v>0</v>
      </c>
      <c r="H74" s="286">
        <f t="shared" si="7"/>
        <v>0</v>
      </c>
      <c r="I74" s="286">
        <f t="shared" si="8"/>
        <v>0</v>
      </c>
      <c r="J74" s="286">
        <f t="shared" si="9"/>
        <v>0</v>
      </c>
      <c r="K74" s="291">
        <f t="shared" si="10"/>
        <v>0</v>
      </c>
    </row>
    <row r="75" spans="1:11" s="16" customFormat="1" ht="18" x14ac:dyDescent="0.45">
      <c r="A75" s="194">
        <v>2012</v>
      </c>
      <c r="B75" s="70">
        <v>1.1859999999999999</v>
      </c>
      <c r="C75" s="71">
        <v>4.8630000000000004</v>
      </c>
      <c r="D75" s="71">
        <v>12.515000000000001</v>
      </c>
      <c r="E75" s="71">
        <v>8.0449999999999999</v>
      </c>
      <c r="F75" s="72">
        <v>1.323</v>
      </c>
      <c r="G75" s="290">
        <f t="shared" si="6"/>
        <v>0</v>
      </c>
      <c r="H75" s="286">
        <f t="shared" si="7"/>
        <v>0</v>
      </c>
      <c r="I75" s="286">
        <f t="shared" si="8"/>
        <v>0</v>
      </c>
      <c r="J75" s="286">
        <f t="shared" si="9"/>
        <v>0</v>
      </c>
      <c r="K75" s="291">
        <f t="shared" si="10"/>
        <v>0</v>
      </c>
    </row>
    <row r="76" spans="1:11" s="16" customFormat="1" ht="18" x14ac:dyDescent="0.45">
      <c r="A76" s="194">
        <v>2013</v>
      </c>
      <c r="B76" s="70">
        <v>1.2470000000000001</v>
      </c>
      <c r="C76" s="71">
        <v>4.5199999999999996</v>
      </c>
      <c r="D76" s="71">
        <v>13.476000000000001</v>
      </c>
      <c r="E76" s="71">
        <v>8.3949999999999996</v>
      </c>
      <c r="F76" s="72">
        <v>1.3919999999999999</v>
      </c>
      <c r="G76" s="290">
        <f t="shared" si="6"/>
        <v>0</v>
      </c>
      <c r="H76" s="286">
        <f t="shared" si="7"/>
        <v>0</v>
      </c>
      <c r="I76" s="286">
        <f t="shared" si="8"/>
        <v>0</v>
      </c>
      <c r="J76" s="286">
        <f t="shared" si="9"/>
        <v>0</v>
      </c>
      <c r="K76" s="291">
        <f t="shared" si="10"/>
        <v>0</v>
      </c>
    </row>
    <row r="77" spans="1:11" s="16" customFormat="1" ht="18" x14ac:dyDescent="0.45">
      <c r="A77" s="194">
        <v>2014</v>
      </c>
      <c r="B77" s="70">
        <v>1.2749999999999999</v>
      </c>
      <c r="C77" s="71">
        <v>4.077</v>
      </c>
      <c r="D77" s="71">
        <v>15.175000000000001</v>
      </c>
      <c r="E77" s="71">
        <v>8.7530000000000001</v>
      </c>
      <c r="F77" s="72">
        <v>1.3919999999999999</v>
      </c>
      <c r="G77" s="290">
        <f t="shared" si="6"/>
        <v>0</v>
      </c>
      <c r="H77" s="286">
        <f t="shared" si="7"/>
        <v>0</v>
      </c>
      <c r="I77" s="286">
        <f t="shared" si="8"/>
        <v>0</v>
      </c>
      <c r="J77" s="286">
        <f t="shared" si="9"/>
        <v>0</v>
      </c>
      <c r="K77" s="291">
        <f t="shared" si="10"/>
        <v>0</v>
      </c>
    </row>
    <row r="78" spans="1:11" s="16" customFormat="1" ht="18" x14ac:dyDescent="0.45">
      <c r="A78" s="194">
        <v>2015</v>
      </c>
      <c r="B78" s="70">
        <v>1.302</v>
      </c>
      <c r="C78" s="71">
        <v>4.0510000000000002</v>
      </c>
      <c r="D78" s="71">
        <v>14.868</v>
      </c>
      <c r="E78" s="71">
        <v>8.8130000000000006</v>
      </c>
      <c r="F78" s="72">
        <v>1.425</v>
      </c>
      <c r="G78" s="290">
        <f t="shared" si="6"/>
        <v>0</v>
      </c>
      <c r="H78" s="286">
        <f t="shared" si="7"/>
        <v>0</v>
      </c>
      <c r="I78" s="286">
        <f t="shared" si="8"/>
        <v>0</v>
      </c>
      <c r="J78" s="286">
        <f t="shared" si="9"/>
        <v>0</v>
      </c>
      <c r="K78" s="291">
        <f t="shared" si="10"/>
        <v>0</v>
      </c>
    </row>
    <row r="79" spans="1:11" s="16" customFormat="1" ht="18" x14ac:dyDescent="0.45">
      <c r="A79" s="194">
        <v>2016</v>
      </c>
      <c r="B79" s="70">
        <v>1.417</v>
      </c>
      <c r="C79" s="71">
        <v>4.0359999999999996</v>
      </c>
      <c r="D79" s="71">
        <v>15.779</v>
      </c>
      <c r="E79" s="71">
        <v>9.5350000000000001</v>
      </c>
      <c r="F79" s="72">
        <v>1.5660000000000001</v>
      </c>
      <c r="G79" s="290">
        <f t="shared" si="6"/>
        <v>0</v>
      </c>
      <c r="H79" s="286">
        <f t="shared" si="7"/>
        <v>0</v>
      </c>
      <c r="I79" s="286">
        <f t="shared" si="8"/>
        <v>0</v>
      </c>
      <c r="J79" s="286">
        <f t="shared" si="9"/>
        <v>0</v>
      </c>
      <c r="K79" s="291">
        <f t="shared" si="10"/>
        <v>0</v>
      </c>
    </row>
    <row r="80" spans="1:11" s="16" customFormat="1" ht="18" x14ac:dyDescent="0.45">
      <c r="A80" s="194">
        <v>2017</v>
      </c>
      <c r="B80" s="70">
        <v>1.3939999999999999</v>
      </c>
      <c r="C80" s="71">
        <v>3.996</v>
      </c>
      <c r="D80" s="71">
        <v>16.434999999999999</v>
      </c>
      <c r="E80" s="71">
        <v>10.146000000000001</v>
      </c>
      <c r="F80" s="72">
        <v>1.534</v>
      </c>
      <c r="G80" s="290">
        <f t="shared" si="6"/>
        <v>0</v>
      </c>
      <c r="H80" s="286">
        <f t="shared" si="7"/>
        <v>0</v>
      </c>
      <c r="I80" s="286">
        <f t="shared" si="8"/>
        <v>0</v>
      </c>
      <c r="J80" s="286">
        <f t="shared" si="9"/>
        <v>0</v>
      </c>
      <c r="K80" s="291">
        <f t="shared" si="10"/>
        <v>0</v>
      </c>
    </row>
    <row r="81" spans="1:41" s="16" customFormat="1" ht="18" x14ac:dyDescent="0.45">
      <c r="A81" s="194">
        <v>2018</v>
      </c>
      <c r="B81" s="70">
        <v>1.601</v>
      </c>
      <c r="C81" s="71">
        <v>3.9910000000000001</v>
      </c>
      <c r="D81" s="71">
        <v>16.853999999999999</v>
      </c>
      <c r="E81" s="71">
        <v>10.478</v>
      </c>
      <c r="F81" s="72">
        <v>1.766</v>
      </c>
      <c r="G81" s="290">
        <f t="shared" si="6"/>
        <v>0</v>
      </c>
      <c r="H81" s="286">
        <f t="shared" si="7"/>
        <v>0</v>
      </c>
      <c r="I81" s="286">
        <f t="shared" si="8"/>
        <v>0</v>
      </c>
      <c r="J81" s="286">
        <f t="shared" si="9"/>
        <v>0</v>
      </c>
      <c r="K81" s="291">
        <f t="shared" si="10"/>
        <v>0</v>
      </c>
    </row>
    <row r="82" spans="1:41" s="16" customFormat="1" ht="18" x14ac:dyDescent="0.45">
      <c r="A82" s="194">
        <v>2019</v>
      </c>
      <c r="B82" s="70">
        <v>1.7390000000000001</v>
      </c>
      <c r="C82" s="71">
        <v>5.4589999999999996</v>
      </c>
      <c r="D82" s="71">
        <v>17.527999999999999</v>
      </c>
      <c r="E82" s="71">
        <v>11.303000000000001</v>
      </c>
      <c r="F82" s="72">
        <v>1.927</v>
      </c>
      <c r="G82" s="290">
        <f t="shared" si="6"/>
        <v>0</v>
      </c>
      <c r="H82" s="286">
        <f t="shared" si="7"/>
        <v>0</v>
      </c>
      <c r="I82" s="286">
        <f t="shared" si="8"/>
        <v>0</v>
      </c>
      <c r="J82" s="286">
        <f t="shared" si="9"/>
        <v>0</v>
      </c>
      <c r="K82" s="291">
        <f t="shared" si="10"/>
        <v>0</v>
      </c>
    </row>
    <row r="83" spans="1:41" s="16" customFormat="1" ht="18" x14ac:dyDescent="0.45">
      <c r="A83" s="194">
        <v>2020</v>
      </c>
      <c r="B83" s="70">
        <v>1.712</v>
      </c>
      <c r="C83" s="71">
        <v>5.6210000000000004</v>
      </c>
      <c r="D83" s="71">
        <v>17.536000000000001</v>
      </c>
      <c r="E83" s="71">
        <v>11.093</v>
      </c>
      <c r="F83" s="72">
        <v>1.897</v>
      </c>
      <c r="G83" s="290">
        <f t="shared" si="6"/>
        <v>0</v>
      </c>
      <c r="H83" s="286">
        <f t="shared" si="7"/>
        <v>0</v>
      </c>
      <c r="I83" s="286">
        <f t="shared" si="8"/>
        <v>0</v>
      </c>
      <c r="J83" s="286">
        <f t="shared" si="9"/>
        <v>0</v>
      </c>
      <c r="K83" s="291">
        <f t="shared" si="10"/>
        <v>0</v>
      </c>
    </row>
    <row r="84" spans="1:41" s="16" customFormat="1" ht="18" x14ac:dyDescent="0.45">
      <c r="A84" s="194">
        <v>2021</v>
      </c>
      <c r="B84" s="70">
        <v>1.7010000000000001</v>
      </c>
      <c r="C84" s="71">
        <v>5.641</v>
      </c>
      <c r="D84" s="71">
        <v>17.614999999999998</v>
      </c>
      <c r="E84" s="71">
        <v>11.069000000000001</v>
      </c>
      <c r="F84" s="72">
        <v>1.8819999999999999</v>
      </c>
      <c r="G84" s="290">
        <f t="shared" si="6"/>
        <v>0</v>
      </c>
      <c r="H84" s="286">
        <f t="shared" si="7"/>
        <v>0</v>
      </c>
      <c r="I84" s="286">
        <f t="shared" si="8"/>
        <v>0</v>
      </c>
      <c r="J84" s="286">
        <f t="shared" si="9"/>
        <v>0</v>
      </c>
      <c r="K84" s="291">
        <f t="shared" si="10"/>
        <v>0</v>
      </c>
    </row>
    <row r="85" spans="1:41" s="16" customFormat="1" ht="18" x14ac:dyDescent="0.45">
      <c r="A85" s="194">
        <v>2022</v>
      </c>
      <c r="B85" s="70">
        <v>1.663</v>
      </c>
      <c r="C85" s="71">
        <v>5.0220000000000002</v>
      </c>
      <c r="D85" s="71">
        <v>18.177</v>
      </c>
      <c r="E85" s="71">
        <v>11.183999999999999</v>
      </c>
      <c r="F85" s="72">
        <v>1.802</v>
      </c>
      <c r="G85" s="290">
        <f t="shared" si="6"/>
        <v>0</v>
      </c>
      <c r="H85" s="286">
        <f t="shared" si="7"/>
        <v>0</v>
      </c>
      <c r="I85" s="286">
        <f t="shared" si="8"/>
        <v>0</v>
      </c>
      <c r="J85" s="286">
        <f t="shared" si="9"/>
        <v>0</v>
      </c>
      <c r="K85" s="291">
        <f t="shared" si="10"/>
        <v>0</v>
      </c>
    </row>
    <row r="86" spans="1:41" s="16" customFormat="1" ht="18" x14ac:dyDescent="0.45">
      <c r="A86" s="194">
        <v>2023</v>
      </c>
      <c r="B86" s="70">
        <v>1.66</v>
      </c>
      <c r="C86" s="71">
        <v>4.9560000000000004</v>
      </c>
      <c r="D86" s="71">
        <v>18.135999999999999</v>
      </c>
      <c r="E86" s="71">
        <v>11.234</v>
      </c>
      <c r="F86" s="72">
        <v>1.7929999999999999</v>
      </c>
      <c r="G86" s="290">
        <f t="shared" si="6"/>
        <v>0</v>
      </c>
      <c r="H86" s="286">
        <f t="shared" si="7"/>
        <v>0</v>
      </c>
      <c r="I86" s="286">
        <f t="shared" si="8"/>
        <v>0</v>
      </c>
      <c r="J86" s="286">
        <f t="shared" si="9"/>
        <v>0</v>
      </c>
      <c r="K86" s="291">
        <f t="shared" si="10"/>
        <v>0</v>
      </c>
    </row>
    <row r="87" spans="1:41" s="16" customFormat="1" ht="18.399999999999999" thickBot="1" x14ac:dyDescent="0.5">
      <c r="A87" s="194">
        <v>2024</v>
      </c>
      <c r="B87" s="73">
        <v>1.696</v>
      </c>
      <c r="C87" s="74">
        <v>5.016</v>
      </c>
      <c r="D87" s="74">
        <v>18.119</v>
      </c>
      <c r="E87" s="74">
        <v>11.26</v>
      </c>
      <c r="F87" s="75">
        <v>1.84</v>
      </c>
      <c r="G87" s="290">
        <f t="shared" si="6"/>
        <v>0</v>
      </c>
      <c r="H87" s="286">
        <f t="shared" si="7"/>
        <v>0</v>
      </c>
      <c r="I87" s="286">
        <f t="shared" si="8"/>
        <v>0</v>
      </c>
      <c r="J87" s="286">
        <f t="shared" si="9"/>
        <v>0</v>
      </c>
      <c r="K87" s="291">
        <f t="shared" si="10"/>
        <v>0</v>
      </c>
    </row>
    <row r="88" spans="1:41" s="16" customFormat="1" ht="14.65" thickTop="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406</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 x14ac:dyDescent="0.4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79">
        <v>132280274</v>
      </c>
      <c r="C96" s="80">
        <v>6547070</v>
      </c>
      <c r="D96" s="80">
        <v>6375226</v>
      </c>
      <c r="E96" s="80">
        <v>7037966</v>
      </c>
      <c r="F96" s="81">
        <v>112320012</v>
      </c>
      <c r="G96" s="79">
        <v>24270894</v>
      </c>
      <c r="H96" s="80">
        <v>1258422</v>
      </c>
      <c r="I96" s="80">
        <v>1191813</v>
      </c>
      <c r="J96" s="80">
        <v>1335258</v>
      </c>
      <c r="K96" s="81">
        <v>20485401</v>
      </c>
      <c r="L96" s="79">
        <v>27136751</v>
      </c>
      <c r="M96" s="80">
        <v>1354560</v>
      </c>
      <c r="N96" s="80">
        <v>1232346</v>
      </c>
      <c r="O96" s="80">
        <v>1468323</v>
      </c>
      <c r="P96" s="81">
        <v>23081522</v>
      </c>
      <c r="Q96" s="79">
        <v>11266263</v>
      </c>
      <c r="R96" s="80">
        <v>515094</v>
      </c>
      <c r="S96" s="80">
        <v>517017</v>
      </c>
      <c r="T96" s="80">
        <v>600025</v>
      </c>
      <c r="U96" s="81">
        <v>9634126</v>
      </c>
      <c r="V96" s="79">
        <v>180915329</v>
      </c>
      <c r="W96" s="80">
        <v>6909500</v>
      </c>
      <c r="X96" s="80">
        <v>7109478</v>
      </c>
      <c r="Y96" s="80">
        <v>9695012</v>
      </c>
      <c r="Z96" s="81">
        <v>157201339</v>
      </c>
    </row>
    <row r="97" spans="1:26" s="16" customFormat="1" ht="18" x14ac:dyDescent="0.45">
      <c r="A97" s="194">
        <v>2004</v>
      </c>
      <c r="B97" s="79">
        <v>138067215</v>
      </c>
      <c r="C97" s="80">
        <v>6245428</v>
      </c>
      <c r="D97" s="80">
        <v>6620243</v>
      </c>
      <c r="E97" s="80">
        <v>7588971</v>
      </c>
      <c r="F97" s="81">
        <v>117612572</v>
      </c>
      <c r="G97" s="79">
        <v>25497210</v>
      </c>
      <c r="H97" s="80">
        <v>1205776</v>
      </c>
      <c r="I97" s="80">
        <v>1242719</v>
      </c>
      <c r="J97" s="80">
        <v>1443468</v>
      </c>
      <c r="K97" s="81">
        <v>21605246</v>
      </c>
      <c r="L97" s="79">
        <v>28380734</v>
      </c>
      <c r="M97" s="80">
        <v>1292242</v>
      </c>
      <c r="N97" s="80">
        <v>1263979</v>
      </c>
      <c r="O97" s="80">
        <v>1573320</v>
      </c>
      <c r="P97" s="81">
        <v>24251193</v>
      </c>
      <c r="Q97" s="79">
        <v>11439621</v>
      </c>
      <c r="R97" s="80">
        <v>492761</v>
      </c>
      <c r="S97" s="80">
        <v>508959</v>
      </c>
      <c r="T97" s="80">
        <v>625854</v>
      </c>
      <c r="U97" s="81">
        <v>9812047</v>
      </c>
      <c r="V97" s="79">
        <v>183030628</v>
      </c>
      <c r="W97" s="80">
        <v>6559362</v>
      </c>
      <c r="X97" s="80">
        <v>7018905</v>
      </c>
      <c r="Y97" s="80">
        <v>10180335</v>
      </c>
      <c r="Z97" s="81">
        <v>159272026</v>
      </c>
    </row>
    <row r="98" spans="1:26" s="16" customFormat="1" ht="18" x14ac:dyDescent="0.45">
      <c r="A98" s="194">
        <v>2005</v>
      </c>
      <c r="B98" s="79">
        <v>143535316</v>
      </c>
      <c r="C98" s="80">
        <v>6811088</v>
      </c>
      <c r="D98" s="80">
        <v>6481554</v>
      </c>
      <c r="E98" s="80">
        <v>8331481</v>
      </c>
      <c r="F98" s="81">
        <v>121911193</v>
      </c>
      <c r="G98" s="79">
        <v>26433834</v>
      </c>
      <c r="H98" s="80">
        <v>1324300</v>
      </c>
      <c r="I98" s="80">
        <v>1207728</v>
      </c>
      <c r="J98" s="80">
        <v>1580559</v>
      </c>
      <c r="K98" s="81">
        <v>22321247</v>
      </c>
      <c r="L98" s="79">
        <v>29511517</v>
      </c>
      <c r="M98" s="80">
        <v>1379557</v>
      </c>
      <c r="N98" s="80">
        <v>1254757</v>
      </c>
      <c r="O98" s="80">
        <v>1708343</v>
      </c>
      <c r="P98" s="81">
        <v>25168860</v>
      </c>
      <c r="Q98" s="79">
        <v>11755483</v>
      </c>
      <c r="R98" s="80">
        <v>511539</v>
      </c>
      <c r="S98" s="80">
        <v>507710</v>
      </c>
      <c r="T98" s="80">
        <v>646951</v>
      </c>
      <c r="U98" s="81">
        <v>10089283</v>
      </c>
      <c r="V98" s="79">
        <v>187958432</v>
      </c>
      <c r="W98" s="80">
        <v>6789549</v>
      </c>
      <c r="X98" s="80">
        <v>6968875</v>
      </c>
      <c r="Y98" s="80">
        <v>10554150</v>
      </c>
      <c r="Z98" s="81">
        <v>163645857</v>
      </c>
    </row>
    <row r="99" spans="1:26" s="16" customFormat="1" ht="18" x14ac:dyDescent="0.45">
      <c r="A99" s="194">
        <v>2006</v>
      </c>
      <c r="B99" s="79">
        <v>141847924</v>
      </c>
      <c r="C99" s="80">
        <v>6613244</v>
      </c>
      <c r="D99" s="80">
        <v>5845487</v>
      </c>
      <c r="E99" s="80">
        <v>8045646</v>
      </c>
      <c r="F99" s="81">
        <v>121343547</v>
      </c>
      <c r="G99" s="79">
        <v>26066697</v>
      </c>
      <c r="H99" s="80">
        <v>1288793</v>
      </c>
      <c r="I99" s="80">
        <v>1090262</v>
      </c>
      <c r="J99" s="80">
        <v>1523186</v>
      </c>
      <c r="K99" s="81">
        <v>22164456</v>
      </c>
      <c r="L99" s="79">
        <v>29666651</v>
      </c>
      <c r="M99" s="80">
        <v>1340151</v>
      </c>
      <c r="N99" s="80">
        <v>1126102</v>
      </c>
      <c r="O99" s="80">
        <v>1637983</v>
      </c>
      <c r="P99" s="81">
        <v>25562415</v>
      </c>
      <c r="Q99" s="79">
        <v>11535221</v>
      </c>
      <c r="R99" s="80">
        <v>503029</v>
      </c>
      <c r="S99" s="80">
        <v>468507</v>
      </c>
      <c r="T99" s="80">
        <v>638254</v>
      </c>
      <c r="U99" s="81">
        <v>9925431</v>
      </c>
      <c r="V99" s="79">
        <v>185036831</v>
      </c>
      <c r="W99" s="80">
        <v>6663693</v>
      </c>
      <c r="X99" s="80">
        <v>6269250</v>
      </c>
      <c r="Y99" s="80">
        <v>10446728</v>
      </c>
      <c r="Z99" s="81">
        <v>161657160</v>
      </c>
    </row>
    <row r="100" spans="1:26" s="16" customFormat="1" ht="18" x14ac:dyDescent="0.45">
      <c r="A100" s="194">
        <v>2007</v>
      </c>
      <c r="B100" s="79">
        <v>148818039</v>
      </c>
      <c r="C100" s="80">
        <v>6506308</v>
      </c>
      <c r="D100" s="80">
        <v>5920615</v>
      </c>
      <c r="E100" s="80">
        <v>9329762</v>
      </c>
      <c r="F100" s="81">
        <v>127061355</v>
      </c>
      <c r="G100" s="79">
        <v>27254352</v>
      </c>
      <c r="H100" s="80">
        <v>1266486</v>
      </c>
      <c r="I100" s="80">
        <v>1089246</v>
      </c>
      <c r="J100" s="80">
        <v>1748793</v>
      </c>
      <c r="K100" s="81">
        <v>23149827</v>
      </c>
      <c r="L100" s="79">
        <v>31073015</v>
      </c>
      <c r="M100" s="80">
        <v>1341748</v>
      </c>
      <c r="N100" s="80">
        <v>1136631</v>
      </c>
      <c r="O100" s="80">
        <v>1872680</v>
      </c>
      <c r="P100" s="81">
        <v>26721956</v>
      </c>
      <c r="Q100" s="79">
        <v>12000896</v>
      </c>
      <c r="R100" s="80">
        <v>495459</v>
      </c>
      <c r="S100" s="80">
        <v>464601</v>
      </c>
      <c r="T100" s="80">
        <v>690990</v>
      </c>
      <c r="U100" s="81">
        <v>10349846</v>
      </c>
      <c r="V100" s="79">
        <v>191669998</v>
      </c>
      <c r="W100" s="80">
        <v>6607445</v>
      </c>
      <c r="X100" s="80">
        <v>6202181</v>
      </c>
      <c r="Y100" s="80">
        <v>10644105</v>
      </c>
      <c r="Z100" s="81">
        <v>168216267</v>
      </c>
    </row>
    <row r="101" spans="1:26" s="16" customFormat="1" ht="18" x14ac:dyDescent="0.45">
      <c r="A101" s="194">
        <v>2008</v>
      </c>
      <c r="B101" s="79">
        <v>147533964</v>
      </c>
      <c r="C101" s="80">
        <v>7157995</v>
      </c>
      <c r="D101" s="80">
        <v>5076074</v>
      </c>
      <c r="E101" s="80">
        <v>9152779</v>
      </c>
      <c r="F101" s="81">
        <v>126147116</v>
      </c>
      <c r="G101" s="79">
        <v>26961941</v>
      </c>
      <c r="H101" s="80">
        <v>1393644</v>
      </c>
      <c r="I101" s="80">
        <v>929603</v>
      </c>
      <c r="J101" s="80">
        <v>1705033</v>
      </c>
      <c r="K101" s="81">
        <v>22933660</v>
      </c>
      <c r="L101" s="79">
        <v>30505549</v>
      </c>
      <c r="M101" s="80">
        <v>1456292</v>
      </c>
      <c r="N101" s="80">
        <v>1009189</v>
      </c>
      <c r="O101" s="80">
        <v>1837194</v>
      </c>
      <c r="P101" s="81">
        <v>26202873</v>
      </c>
      <c r="Q101" s="79">
        <v>11816353</v>
      </c>
      <c r="R101" s="80">
        <v>527540</v>
      </c>
      <c r="S101" s="80">
        <v>417895</v>
      </c>
      <c r="T101" s="80">
        <v>659660</v>
      </c>
      <c r="U101" s="81">
        <v>10211259</v>
      </c>
      <c r="V101" s="79">
        <v>189013303</v>
      </c>
      <c r="W101" s="80">
        <v>6990066</v>
      </c>
      <c r="X101" s="80">
        <v>5826904</v>
      </c>
      <c r="Y101" s="80">
        <v>10175018</v>
      </c>
      <c r="Z101" s="81">
        <v>166021314</v>
      </c>
    </row>
    <row r="102" spans="1:26" s="16" customFormat="1" ht="18" x14ac:dyDescent="0.45">
      <c r="A102" s="194">
        <v>2009</v>
      </c>
      <c r="B102" s="79">
        <v>146865707</v>
      </c>
      <c r="C102" s="80">
        <v>7399436</v>
      </c>
      <c r="D102" s="80">
        <v>4620702</v>
      </c>
      <c r="E102" s="80">
        <v>9183754</v>
      </c>
      <c r="F102" s="81">
        <v>125661815</v>
      </c>
      <c r="G102" s="79">
        <v>26866388</v>
      </c>
      <c r="H102" s="80">
        <v>1439089</v>
      </c>
      <c r="I102" s="80">
        <v>851753</v>
      </c>
      <c r="J102" s="80">
        <v>1723504</v>
      </c>
      <c r="K102" s="81">
        <v>22852041</v>
      </c>
      <c r="L102" s="79">
        <v>29944099</v>
      </c>
      <c r="M102" s="80">
        <v>1505516</v>
      </c>
      <c r="N102" s="80">
        <v>928406</v>
      </c>
      <c r="O102" s="80">
        <v>1837421</v>
      </c>
      <c r="P102" s="81">
        <v>25672756</v>
      </c>
      <c r="Q102" s="79">
        <v>11771852</v>
      </c>
      <c r="R102" s="80">
        <v>539683</v>
      </c>
      <c r="S102" s="80">
        <v>375034</v>
      </c>
      <c r="T102" s="80">
        <v>692101</v>
      </c>
      <c r="U102" s="81">
        <v>10165034</v>
      </c>
      <c r="V102" s="79">
        <v>187842056</v>
      </c>
      <c r="W102" s="80">
        <v>7137758</v>
      </c>
      <c r="X102" s="80">
        <v>5302543</v>
      </c>
      <c r="Y102" s="80">
        <v>10599555</v>
      </c>
      <c r="Z102" s="81">
        <v>164802200</v>
      </c>
    </row>
    <row r="103" spans="1:26" s="16" customFormat="1" ht="18" x14ac:dyDescent="0.45">
      <c r="A103" s="194">
        <v>2010</v>
      </c>
      <c r="B103" s="79">
        <v>150620069</v>
      </c>
      <c r="C103" s="80">
        <v>7451802</v>
      </c>
      <c r="D103" s="80">
        <v>4788267</v>
      </c>
      <c r="E103" s="80">
        <v>9157797</v>
      </c>
      <c r="F103" s="81">
        <v>129222202</v>
      </c>
      <c r="G103" s="79">
        <v>27498389</v>
      </c>
      <c r="H103" s="80">
        <v>1436387</v>
      </c>
      <c r="I103" s="80">
        <v>883682</v>
      </c>
      <c r="J103" s="80">
        <v>1717578</v>
      </c>
      <c r="K103" s="81">
        <v>23460742</v>
      </c>
      <c r="L103" s="79">
        <v>30715342</v>
      </c>
      <c r="M103" s="80">
        <v>1491765</v>
      </c>
      <c r="N103" s="80">
        <v>954244</v>
      </c>
      <c r="O103" s="80">
        <v>1850017</v>
      </c>
      <c r="P103" s="81">
        <v>26419317</v>
      </c>
      <c r="Q103" s="79">
        <v>11953281</v>
      </c>
      <c r="R103" s="80">
        <v>536959</v>
      </c>
      <c r="S103" s="80">
        <v>378642</v>
      </c>
      <c r="T103" s="80">
        <v>677770</v>
      </c>
      <c r="U103" s="81">
        <v>10359910</v>
      </c>
      <c r="V103" s="79">
        <v>190274153</v>
      </c>
      <c r="W103" s="80">
        <v>7079322</v>
      </c>
      <c r="X103" s="80">
        <v>5278779</v>
      </c>
      <c r="Y103" s="80">
        <v>10533385</v>
      </c>
      <c r="Z103" s="81">
        <v>167382667</v>
      </c>
    </row>
    <row r="104" spans="1:26" s="16" customFormat="1" ht="18" x14ac:dyDescent="0.45">
      <c r="A104" s="194">
        <v>2011</v>
      </c>
      <c r="B104" s="79">
        <v>152840145</v>
      </c>
      <c r="C104" s="80">
        <v>7529795</v>
      </c>
      <c r="D104" s="80">
        <v>4823397</v>
      </c>
      <c r="E104" s="80">
        <v>10167724</v>
      </c>
      <c r="F104" s="81">
        <v>130319229</v>
      </c>
      <c r="G104" s="79">
        <v>27863308</v>
      </c>
      <c r="H104" s="80">
        <v>1449719</v>
      </c>
      <c r="I104" s="80">
        <v>886460</v>
      </c>
      <c r="J104" s="80">
        <v>1900007</v>
      </c>
      <c r="K104" s="81">
        <v>23627122</v>
      </c>
      <c r="L104" s="79">
        <v>30872197</v>
      </c>
      <c r="M104" s="80">
        <v>1521172</v>
      </c>
      <c r="N104" s="80">
        <v>949996</v>
      </c>
      <c r="O104" s="80">
        <v>2075553</v>
      </c>
      <c r="P104" s="81">
        <v>26325475</v>
      </c>
      <c r="Q104" s="79">
        <v>12083376</v>
      </c>
      <c r="R104" s="80">
        <v>544972</v>
      </c>
      <c r="S104" s="80">
        <v>382001</v>
      </c>
      <c r="T104" s="80">
        <v>754173</v>
      </c>
      <c r="U104" s="81">
        <v>10402231</v>
      </c>
      <c r="V104" s="79">
        <v>192639515</v>
      </c>
      <c r="W104" s="80">
        <v>7193179</v>
      </c>
      <c r="X104" s="80">
        <v>5337440</v>
      </c>
      <c r="Y104" s="80">
        <v>11662573</v>
      </c>
      <c r="Z104" s="81">
        <v>168446322</v>
      </c>
    </row>
    <row r="105" spans="1:26" s="16" customFormat="1" ht="18" x14ac:dyDescent="0.45">
      <c r="A105" s="194">
        <v>2012</v>
      </c>
      <c r="B105" s="79">
        <v>154759720</v>
      </c>
      <c r="C105" s="80">
        <v>7727801</v>
      </c>
      <c r="D105" s="80">
        <v>4905779</v>
      </c>
      <c r="E105" s="80">
        <v>10359178</v>
      </c>
      <c r="F105" s="81">
        <v>131766963</v>
      </c>
      <c r="G105" s="79">
        <v>28170004</v>
      </c>
      <c r="H105" s="80">
        <v>1488062</v>
      </c>
      <c r="I105" s="80">
        <v>899644</v>
      </c>
      <c r="J105" s="80">
        <v>1931109</v>
      </c>
      <c r="K105" s="81">
        <v>23851190</v>
      </c>
      <c r="L105" s="79">
        <v>31337513</v>
      </c>
      <c r="M105" s="80">
        <v>1548813</v>
      </c>
      <c r="N105" s="80">
        <v>960713</v>
      </c>
      <c r="O105" s="80">
        <v>2081659</v>
      </c>
      <c r="P105" s="81">
        <v>26746328</v>
      </c>
      <c r="Q105" s="79">
        <v>12144830</v>
      </c>
      <c r="R105" s="80">
        <v>552700</v>
      </c>
      <c r="S105" s="80">
        <v>384813</v>
      </c>
      <c r="T105" s="80">
        <v>758122</v>
      </c>
      <c r="U105" s="81">
        <v>10449195</v>
      </c>
      <c r="V105" s="79">
        <v>193734640</v>
      </c>
      <c r="W105" s="80">
        <v>7334190</v>
      </c>
      <c r="X105" s="80">
        <v>5373560</v>
      </c>
      <c r="Y105" s="80">
        <v>11836967</v>
      </c>
      <c r="Z105" s="81">
        <v>169189923</v>
      </c>
    </row>
    <row r="106" spans="1:26" s="16" customFormat="1" ht="18" x14ac:dyDescent="0.45">
      <c r="A106" s="194">
        <v>2013</v>
      </c>
      <c r="B106" s="79">
        <v>155649709</v>
      </c>
      <c r="C106" s="80">
        <v>7812236</v>
      </c>
      <c r="D106" s="80">
        <v>5094612</v>
      </c>
      <c r="E106" s="80">
        <v>10771103</v>
      </c>
      <c r="F106" s="81">
        <v>131971758</v>
      </c>
      <c r="G106" s="79">
        <v>28280814</v>
      </c>
      <c r="H106" s="80">
        <v>1489223</v>
      </c>
      <c r="I106" s="80">
        <v>924138</v>
      </c>
      <c r="J106" s="80">
        <v>2011936</v>
      </c>
      <c r="K106" s="81">
        <v>23855517</v>
      </c>
      <c r="L106" s="79">
        <v>31696013</v>
      </c>
      <c r="M106" s="80">
        <v>1591156</v>
      </c>
      <c r="N106" s="80">
        <v>979422</v>
      </c>
      <c r="O106" s="80">
        <v>2166167</v>
      </c>
      <c r="P106" s="81">
        <v>26959269</v>
      </c>
      <c r="Q106" s="79">
        <v>12182816</v>
      </c>
      <c r="R106" s="80">
        <v>547981</v>
      </c>
      <c r="S106" s="80">
        <v>383894</v>
      </c>
      <c r="T106" s="80">
        <v>784166</v>
      </c>
      <c r="U106" s="81">
        <v>10466774</v>
      </c>
      <c r="V106" s="79">
        <v>194285060</v>
      </c>
      <c r="W106" s="80">
        <v>7313602</v>
      </c>
      <c r="X106" s="80">
        <v>5307977</v>
      </c>
      <c r="Y106" s="80">
        <v>12137895</v>
      </c>
      <c r="Z106" s="81">
        <v>169525585</v>
      </c>
    </row>
    <row r="107" spans="1:26" s="16" customFormat="1" ht="18" x14ac:dyDescent="0.45">
      <c r="A107" s="194">
        <v>2014</v>
      </c>
      <c r="B107" s="79">
        <v>156332532</v>
      </c>
      <c r="C107" s="80">
        <v>7408058</v>
      </c>
      <c r="D107" s="80">
        <v>4803040</v>
      </c>
      <c r="E107" s="80">
        <v>9838063</v>
      </c>
      <c r="F107" s="81">
        <v>134283372</v>
      </c>
      <c r="G107" s="79">
        <v>28302121</v>
      </c>
      <c r="H107" s="80">
        <v>1411688</v>
      </c>
      <c r="I107" s="80">
        <v>858119</v>
      </c>
      <c r="J107" s="80">
        <v>1822986</v>
      </c>
      <c r="K107" s="81">
        <v>24209328</v>
      </c>
      <c r="L107" s="79">
        <v>32060179</v>
      </c>
      <c r="M107" s="80">
        <v>1520736</v>
      </c>
      <c r="N107" s="80">
        <v>917415</v>
      </c>
      <c r="O107" s="80">
        <v>2026448</v>
      </c>
      <c r="P107" s="81">
        <v>27595580</v>
      </c>
      <c r="Q107" s="79">
        <v>12178199</v>
      </c>
      <c r="R107" s="80">
        <v>521812</v>
      </c>
      <c r="S107" s="80">
        <v>359894</v>
      </c>
      <c r="T107" s="80">
        <v>707328</v>
      </c>
      <c r="U107" s="81">
        <v>10589165</v>
      </c>
      <c r="V107" s="79">
        <v>194634052</v>
      </c>
      <c r="W107" s="80">
        <v>6934788</v>
      </c>
      <c r="X107" s="80">
        <v>4911402</v>
      </c>
      <c r="Y107" s="80">
        <v>11271040</v>
      </c>
      <c r="Z107" s="81">
        <v>171516822</v>
      </c>
    </row>
    <row r="108" spans="1:26" s="16" customFormat="1" ht="18" x14ac:dyDescent="0.45">
      <c r="A108" s="194">
        <v>2015</v>
      </c>
      <c r="B108" s="79">
        <v>157766279</v>
      </c>
      <c r="C108" s="80">
        <v>7483599</v>
      </c>
      <c r="D108" s="80">
        <v>4962950</v>
      </c>
      <c r="E108" s="80">
        <v>9956051</v>
      </c>
      <c r="F108" s="81">
        <v>135363678</v>
      </c>
      <c r="G108" s="79">
        <v>28525203</v>
      </c>
      <c r="H108" s="80">
        <v>1422909</v>
      </c>
      <c r="I108" s="80">
        <v>890355</v>
      </c>
      <c r="J108" s="80">
        <v>1847793</v>
      </c>
      <c r="K108" s="81">
        <v>24364146</v>
      </c>
      <c r="L108" s="79">
        <v>32532359</v>
      </c>
      <c r="M108" s="80">
        <v>1547927</v>
      </c>
      <c r="N108" s="80">
        <v>978779</v>
      </c>
      <c r="O108" s="80">
        <v>2053287</v>
      </c>
      <c r="P108" s="81">
        <v>27952365</v>
      </c>
      <c r="Q108" s="79">
        <v>12195149</v>
      </c>
      <c r="R108" s="80">
        <v>522062</v>
      </c>
      <c r="S108" s="80">
        <v>372312</v>
      </c>
      <c r="T108" s="80">
        <v>716789</v>
      </c>
      <c r="U108" s="81">
        <v>10583986</v>
      </c>
      <c r="V108" s="79">
        <v>194508531</v>
      </c>
      <c r="W108" s="80">
        <v>6926986</v>
      </c>
      <c r="X108" s="80">
        <v>5070798</v>
      </c>
      <c r="Y108" s="80">
        <v>11399888</v>
      </c>
      <c r="Z108" s="81">
        <v>171110860</v>
      </c>
    </row>
    <row r="109" spans="1:26" s="16" customFormat="1" ht="18" x14ac:dyDescent="0.45">
      <c r="A109" s="194">
        <v>2016</v>
      </c>
      <c r="B109" s="79">
        <v>158587370</v>
      </c>
      <c r="C109" s="80">
        <v>7491096</v>
      </c>
      <c r="D109" s="80">
        <v>4972797</v>
      </c>
      <c r="E109" s="80">
        <v>10153580</v>
      </c>
      <c r="F109" s="81">
        <v>135969897</v>
      </c>
      <c r="G109" s="79">
        <v>28643558</v>
      </c>
      <c r="H109" s="80">
        <v>1423810</v>
      </c>
      <c r="I109" s="80">
        <v>890216</v>
      </c>
      <c r="J109" s="80">
        <v>1874409</v>
      </c>
      <c r="K109" s="81">
        <v>24455123</v>
      </c>
      <c r="L109" s="79">
        <v>33039829</v>
      </c>
      <c r="M109" s="80">
        <v>1595733</v>
      </c>
      <c r="N109" s="80">
        <v>973042</v>
      </c>
      <c r="O109" s="80">
        <v>2130288</v>
      </c>
      <c r="P109" s="81">
        <v>28340766</v>
      </c>
      <c r="Q109" s="79">
        <v>12132528</v>
      </c>
      <c r="R109" s="80">
        <v>524190</v>
      </c>
      <c r="S109" s="80">
        <v>368074</v>
      </c>
      <c r="T109" s="80">
        <v>735852</v>
      </c>
      <c r="U109" s="81">
        <v>10504412</v>
      </c>
      <c r="V109" s="79">
        <v>193365950</v>
      </c>
      <c r="W109" s="80">
        <v>6930809</v>
      </c>
      <c r="X109" s="80">
        <v>5052133</v>
      </c>
      <c r="Y109" s="80">
        <v>11491192</v>
      </c>
      <c r="Z109" s="81">
        <v>169891816</v>
      </c>
    </row>
    <row r="110" spans="1:26" s="16" customFormat="1" ht="18" x14ac:dyDescent="0.45">
      <c r="A110" s="194">
        <v>2017</v>
      </c>
      <c r="B110" s="79">
        <v>162407213</v>
      </c>
      <c r="C110" s="80">
        <v>7568226</v>
      </c>
      <c r="D110" s="80">
        <v>5110030</v>
      </c>
      <c r="E110" s="80">
        <v>10409820</v>
      </c>
      <c r="F110" s="81">
        <v>139319137</v>
      </c>
      <c r="G110" s="79">
        <v>29286423</v>
      </c>
      <c r="H110" s="80">
        <v>1436582</v>
      </c>
      <c r="I110" s="80">
        <v>912233</v>
      </c>
      <c r="J110" s="80">
        <v>1924400</v>
      </c>
      <c r="K110" s="81">
        <v>25013208</v>
      </c>
      <c r="L110" s="79">
        <v>34442789</v>
      </c>
      <c r="M110" s="80">
        <v>1597820</v>
      </c>
      <c r="N110" s="80">
        <v>1019957</v>
      </c>
      <c r="O110" s="80">
        <v>2186532</v>
      </c>
      <c r="P110" s="81">
        <v>29638480</v>
      </c>
      <c r="Q110" s="79">
        <v>12312818</v>
      </c>
      <c r="R110" s="80">
        <v>524238</v>
      </c>
      <c r="S110" s="80">
        <v>372520</v>
      </c>
      <c r="T110" s="80">
        <v>732776</v>
      </c>
      <c r="U110" s="81">
        <v>10683285</v>
      </c>
      <c r="V110" s="79">
        <v>194638527</v>
      </c>
      <c r="W110" s="80">
        <v>6952473</v>
      </c>
      <c r="X110" s="80">
        <v>5213572</v>
      </c>
      <c r="Y110" s="80">
        <v>11386518</v>
      </c>
      <c r="Z110" s="81">
        <v>171085964</v>
      </c>
    </row>
    <row r="111" spans="1:26" s="16" customFormat="1" ht="18" x14ac:dyDescent="0.45">
      <c r="A111" s="194">
        <v>2018</v>
      </c>
      <c r="B111" s="79">
        <v>163650449</v>
      </c>
      <c r="C111" s="80">
        <v>7542691</v>
      </c>
      <c r="D111" s="80">
        <v>5389683</v>
      </c>
      <c r="E111" s="80">
        <v>10582686</v>
      </c>
      <c r="F111" s="81">
        <v>140135389</v>
      </c>
      <c r="G111" s="79">
        <v>29512469</v>
      </c>
      <c r="H111" s="80">
        <v>1424861</v>
      </c>
      <c r="I111" s="80">
        <v>961629</v>
      </c>
      <c r="J111" s="80">
        <v>1951270</v>
      </c>
      <c r="K111" s="81">
        <v>25174709</v>
      </c>
      <c r="L111" s="79">
        <v>35541153</v>
      </c>
      <c r="M111" s="80">
        <v>1594148</v>
      </c>
      <c r="N111" s="80">
        <v>1083614</v>
      </c>
      <c r="O111" s="80">
        <v>2242486</v>
      </c>
      <c r="P111" s="81">
        <v>30620905</v>
      </c>
      <c r="Q111" s="79">
        <v>12216232</v>
      </c>
      <c r="R111" s="80">
        <v>523911</v>
      </c>
      <c r="S111" s="80">
        <v>389308</v>
      </c>
      <c r="T111" s="80">
        <v>765147</v>
      </c>
      <c r="U111" s="81">
        <v>10537866</v>
      </c>
      <c r="V111" s="79">
        <v>193650549</v>
      </c>
      <c r="W111" s="80">
        <v>6993160</v>
      </c>
      <c r="X111" s="80">
        <v>5253634</v>
      </c>
      <c r="Y111" s="80">
        <v>12088476</v>
      </c>
      <c r="Z111" s="81">
        <v>169315279</v>
      </c>
    </row>
    <row r="112" spans="1:26" s="16" customFormat="1" ht="18" x14ac:dyDescent="0.45">
      <c r="A112" s="194">
        <v>2019</v>
      </c>
      <c r="B112" s="79">
        <v>162879406</v>
      </c>
      <c r="C112" s="80">
        <v>8349178</v>
      </c>
      <c r="D112" s="80">
        <v>5453370</v>
      </c>
      <c r="E112" s="80">
        <v>10448690</v>
      </c>
      <c r="F112" s="81">
        <v>138628168</v>
      </c>
      <c r="G112" s="79">
        <v>29421530</v>
      </c>
      <c r="H112" s="80">
        <v>1577968</v>
      </c>
      <c r="I112" s="80">
        <v>991259</v>
      </c>
      <c r="J112" s="80">
        <v>1913373</v>
      </c>
      <c r="K112" s="81">
        <v>24938931</v>
      </c>
      <c r="L112" s="79">
        <v>35906665</v>
      </c>
      <c r="M112" s="80">
        <v>1757860</v>
      </c>
      <c r="N112" s="80">
        <v>1119410</v>
      </c>
      <c r="O112" s="80">
        <v>2283366</v>
      </c>
      <c r="P112" s="81">
        <v>30746030</v>
      </c>
      <c r="Q112" s="79">
        <v>12003032</v>
      </c>
      <c r="R112" s="80">
        <v>571891</v>
      </c>
      <c r="S112" s="80">
        <v>392620</v>
      </c>
      <c r="T112" s="80">
        <v>759434</v>
      </c>
      <c r="U112" s="81">
        <v>10279087</v>
      </c>
      <c r="V112" s="79">
        <v>189034456</v>
      </c>
      <c r="W112" s="80">
        <v>7602623</v>
      </c>
      <c r="X112" s="80">
        <v>5258497</v>
      </c>
      <c r="Y112" s="80">
        <v>11957964</v>
      </c>
      <c r="Z112" s="81">
        <v>164215372</v>
      </c>
    </row>
    <row r="113" spans="1:26" s="16" customFormat="1" ht="18" x14ac:dyDescent="0.45">
      <c r="A113" s="194">
        <v>2020</v>
      </c>
      <c r="B113" s="79">
        <v>165195545</v>
      </c>
      <c r="C113" s="80">
        <v>8525254</v>
      </c>
      <c r="D113" s="80">
        <v>5548179</v>
      </c>
      <c r="E113" s="80">
        <v>10629841</v>
      </c>
      <c r="F113" s="81">
        <v>140492271</v>
      </c>
      <c r="G113" s="79">
        <v>29842132</v>
      </c>
      <c r="H113" s="80">
        <v>1616831</v>
      </c>
      <c r="I113" s="80">
        <v>1005263</v>
      </c>
      <c r="J113" s="80">
        <v>1950177</v>
      </c>
      <c r="K113" s="81">
        <v>25269861</v>
      </c>
      <c r="L113" s="79">
        <v>36890911</v>
      </c>
      <c r="M113" s="80">
        <v>1784536</v>
      </c>
      <c r="N113" s="80">
        <v>1171952</v>
      </c>
      <c r="O113" s="80">
        <v>2327155</v>
      </c>
      <c r="P113" s="81">
        <v>31607267</v>
      </c>
      <c r="Q113" s="79">
        <v>12068059</v>
      </c>
      <c r="R113" s="80">
        <v>573571</v>
      </c>
      <c r="S113" s="80">
        <v>398443</v>
      </c>
      <c r="T113" s="80">
        <v>776055</v>
      </c>
      <c r="U113" s="81">
        <v>10319989</v>
      </c>
      <c r="V113" s="79">
        <v>189888991</v>
      </c>
      <c r="W113" s="80">
        <v>7614860</v>
      </c>
      <c r="X113" s="80">
        <v>5249727</v>
      </c>
      <c r="Y113" s="80">
        <v>12209448</v>
      </c>
      <c r="Z113" s="81">
        <v>164814956</v>
      </c>
    </row>
    <row r="114" spans="1:26" s="16" customFormat="1" ht="18" x14ac:dyDescent="0.45">
      <c r="A114" s="194">
        <v>2021</v>
      </c>
      <c r="B114" s="79">
        <v>168300619</v>
      </c>
      <c r="C114" s="80">
        <v>8826684</v>
      </c>
      <c r="D114" s="80">
        <v>5728603</v>
      </c>
      <c r="E114" s="80">
        <v>10724325</v>
      </c>
      <c r="F114" s="81">
        <v>143021007</v>
      </c>
      <c r="G114" s="79">
        <v>30428654</v>
      </c>
      <c r="H114" s="80">
        <v>1671068</v>
      </c>
      <c r="I114" s="80">
        <v>1034256</v>
      </c>
      <c r="J114" s="80">
        <v>1965395</v>
      </c>
      <c r="K114" s="81">
        <v>25757934</v>
      </c>
      <c r="L114" s="79">
        <v>37807605</v>
      </c>
      <c r="M114" s="80">
        <v>1834194</v>
      </c>
      <c r="N114" s="80">
        <v>1212510</v>
      </c>
      <c r="O114" s="80">
        <v>2311799</v>
      </c>
      <c r="P114" s="81">
        <v>32449101</v>
      </c>
      <c r="Q114" s="79">
        <v>12160839</v>
      </c>
      <c r="R114" s="80">
        <v>586163</v>
      </c>
      <c r="S114" s="80">
        <v>398966</v>
      </c>
      <c r="T114" s="80">
        <v>770703</v>
      </c>
      <c r="U114" s="81">
        <v>10405007</v>
      </c>
      <c r="V114" s="79">
        <v>190764260</v>
      </c>
      <c r="W114" s="80">
        <v>7745585</v>
      </c>
      <c r="X114" s="80">
        <v>5256331</v>
      </c>
      <c r="Y114" s="80">
        <v>12103338</v>
      </c>
      <c r="Z114" s="81">
        <v>165659005</v>
      </c>
    </row>
    <row r="115" spans="1:26" s="16" customFormat="1" ht="18" x14ac:dyDescent="0.45">
      <c r="A115" s="194">
        <v>2022</v>
      </c>
      <c r="B115" s="79">
        <v>172581779</v>
      </c>
      <c r="C115" s="80">
        <v>8672147</v>
      </c>
      <c r="D115" s="80">
        <v>5741209</v>
      </c>
      <c r="E115" s="80">
        <v>10414767</v>
      </c>
      <c r="F115" s="81">
        <v>147753656</v>
      </c>
      <c r="G115" s="79">
        <v>31180119</v>
      </c>
      <c r="H115" s="80">
        <v>1636421</v>
      </c>
      <c r="I115" s="80">
        <v>1035545</v>
      </c>
      <c r="J115" s="80">
        <v>1904805</v>
      </c>
      <c r="K115" s="81">
        <v>26603349</v>
      </c>
      <c r="L115" s="79">
        <v>38550484</v>
      </c>
      <c r="M115" s="80">
        <v>1809667</v>
      </c>
      <c r="N115" s="80">
        <v>1177100</v>
      </c>
      <c r="O115" s="80">
        <v>2254328</v>
      </c>
      <c r="P115" s="81">
        <v>33309389</v>
      </c>
      <c r="Q115" s="79">
        <v>12350578</v>
      </c>
      <c r="R115" s="80">
        <v>561621</v>
      </c>
      <c r="S115" s="80">
        <v>389045</v>
      </c>
      <c r="T115" s="80">
        <v>745196</v>
      </c>
      <c r="U115" s="81">
        <v>10654716</v>
      </c>
      <c r="V115" s="79">
        <v>194758066</v>
      </c>
      <c r="W115" s="80">
        <v>7390262</v>
      </c>
      <c r="X115" s="80">
        <v>5077751</v>
      </c>
      <c r="Y115" s="80">
        <v>11813419</v>
      </c>
      <c r="Z115" s="81">
        <v>170476634</v>
      </c>
    </row>
    <row r="116" spans="1:26" s="16" customFormat="1" ht="18" x14ac:dyDescent="0.45">
      <c r="A116" s="194">
        <v>2023</v>
      </c>
      <c r="B116" s="79">
        <v>175789791</v>
      </c>
      <c r="C116" s="80">
        <v>8789761</v>
      </c>
      <c r="D116" s="80">
        <v>5979329</v>
      </c>
      <c r="E116" s="80">
        <v>10563991</v>
      </c>
      <c r="F116" s="81">
        <v>150456710</v>
      </c>
      <c r="G116" s="79">
        <v>31691923</v>
      </c>
      <c r="H116" s="80">
        <v>1650552</v>
      </c>
      <c r="I116" s="80">
        <v>1080669</v>
      </c>
      <c r="J116" s="80">
        <v>1930935</v>
      </c>
      <c r="K116" s="81">
        <v>27029768</v>
      </c>
      <c r="L116" s="79">
        <v>39151682</v>
      </c>
      <c r="M116" s="80">
        <v>1787577</v>
      </c>
      <c r="N116" s="80">
        <v>1234232</v>
      </c>
      <c r="O116" s="80">
        <v>2251773</v>
      </c>
      <c r="P116" s="81">
        <v>33878100</v>
      </c>
      <c r="Q116" s="79">
        <v>12427801</v>
      </c>
      <c r="R116" s="80">
        <v>558097</v>
      </c>
      <c r="S116" s="80">
        <v>396045</v>
      </c>
      <c r="T116" s="80">
        <v>729905</v>
      </c>
      <c r="U116" s="81">
        <v>10743754</v>
      </c>
      <c r="V116" s="79">
        <v>195343576</v>
      </c>
      <c r="W116" s="80">
        <v>7354426</v>
      </c>
      <c r="X116" s="80">
        <v>5142762</v>
      </c>
      <c r="Y116" s="80">
        <v>11629968</v>
      </c>
      <c r="Z116" s="81">
        <v>171216420</v>
      </c>
    </row>
    <row r="117" spans="1:26" s="16" customFormat="1" ht="18.399999999999999" thickBot="1" x14ac:dyDescent="0.5">
      <c r="A117" s="194">
        <v>2024</v>
      </c>
      <c r="B117" s="82">
        <v>174680192</v>
      </c>
      <c r="C117" s="83">
        <v>8900318</v>
      </c>
      <c r="D117" s="83">
        <v>6034157</v>
      </c>
      <c r="E117" s="83">
        <v>10706522</v>
      </c>
      <c r="F117" s="84">
        <v>149039194</v>
      </c>
      <c r="G117" s="82">
        <v>31495501</v>
      </c>
      <c r="H117" s="83">
        <v>1668151</v>
      </c>
      <c r="I117" s="83">
        <v>1091399</v>
      </c>
      <c r="J117" s="83">
        <v>1956924</v>
      </c>
      <c r="K117" s="84">
        <v>26779027</v>
      </c>
      <c r="L117" s="82">
        <v>38960787</v>
      </c>
      <c r="M117" s="83">
        <v>1818136</v>
      </c>
      <c r="N117" s="83">
        <v>1226202</v>
      </c>
      <c r="O117" s="83">
        <v>2280172</v>
      </c>
      <c r="P117" s="84">
        <v>33636277</v>
      </c>
      <c r="Q117" s="82">
        <v>12294494</v>
      </c>
      <c r="R117" s="83">
        <v>559991</v>
      </c>
      <c r="S117" s="83">
        <v>394469</v>
      </c>
      <c r="T117" s="83">
        <v>730117</v>
      </c>
      <c r="U117" s="84">
        <v>10609917</v>
      </c>
      <c r="V117" s="82">
        <v>192971511</v>
      </c>
      <c r="W117" s="83">
        <v>7384538</v>
      </c>
      <c r="X117" s="83">
        <v>5133142</v>
      </c>
      <c r="Y117" s="83">
        <v>11660432</v>
      </c>
      <c r="Z117" s="84">
        <v>168793399</v>
      </c>
    </row>
    <row r="118" spans="1:26" s="16" customFormat="1" ht="14.65" thickTop="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791CmDtoo0MRU/HoM4QmOn6kPo75l4jJLZc7gZ4Xazu7qQBEV8DsHecdt6nF82uXZE+EdQKxVt1h50+17MRZaw==" saltValue="o15dEscvzP5bC/9byPtbog=="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54AB-3295-481E-A8E5-F4AA6A39CDFF}">
  <dimension ref="A1:AO184"/>
  <sheetViews>
    <sheetView topLeftCell="A4" zoomScale="55" zoomScaleNormal="55" workbookViewId="0">
      <selection activeCell="E33" sqref="E33"/>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407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399999999999999" thickBot="1" x14ac:dyDescent="0.6">
      <c r="A6" s="206">
        <v>2003</v>
      </c>
      <c r="B6" s="222">
        <v>204846212</v>
      </c>
      <c r="C6" s="150" t="s">
        <v>361</v>
      </c>
      <c r="D6" s="150">
        <v>6401461</v>
      </c>
      <c r="E6" s="150">
        <v>14489052</v>
      </c>
      <c r="F6" s="152">
        <v>183955699</v>
      </c>
      <c r="G6" s="223">
        <f>B6*2*B66/100</f>
        <v>11995794.174719999</v>
      </c>
      <c r="H6" s="224" t="s">
        <v>361</v>
      </c>
      <c r="I6" s="224">
        <f>D6*2*D66/100</f>
        <v>2976551.3357800003</v>
      </c>
      <c r="J6" s="224">
        <f>E6*2*E66/100</f>
        <v>4448138.9639999997</v>
      </c>
      <c r="K6" s="225">
        <f>F6*2*F66/100</f>
        <v>11478835.6176</v>
      </c>
    </row>
    <row r="7" spans="1:11" s="16" customFormat="1" ht="18" x14ac:dyDescent="0.55000000000000004">
      <c r="A7" s="206">
        <v>2004</v>
      </c>
      <c r="B7" s="131">
        <v>209483914</v>
      </c>
      <c r="C7" s="122" t="s">
        <v>361</v>
      </c>
      <c r="D7" s="122">
        <v>6438003</v>
      </c>
      <c r="E7" s="122">
        <v>15201460</v>
      </c>
      <c r="F7" s="132">
        <v>187844451</v>
      </c>
      <c r="G7" s="48">
        <f t="shared" ref="G7:K9" si="0">B7*2*B67/100</f>
        <v>12120739.264039999</v>
      </c>
      <c r="H7" s="49" t="s">
        <v>361</v>
      </c>
      <c r="I7" s="49">
        <f t="shared" si="0"/>
        <v>3053416.0628399998</v>
      </c>
      <c r="J7" s="49">
        <f t="shared" si="0"/>
        <v>4419368.4512</v>
      </c>
      <c r="K7" s="50">
        <f t="shared" si="0"/>
        <v>11638842.183959998</v>
      </c>
    </row>
    <row r="8" spans="1:11" s="16" customFormat="1" ht="18" x14ac:dyDescent="0.55000000000000004">
      <c r="A8" s="206">
        <v>2005</v>
      </c>
      <c r="B8" s="131">
        <v>218522204</v>
      </c>
      <c r="C8" s="122" t="s">
        <v>361</v>
      </c>
      <c r="D8" s="122">
        <v>6520646</v>
      </c>
      <c r="E8" s="122">
        <v>15270462</v>
      </c>
      <c r="F8" s="132">
        <v>196731096</v>
      </c>
      <c r="G8" s="51">
        <f t="shared" si="0"/>
        <v>12495099.62472</v>
      </c>
      <c r="H8" s="52" t="s">
        <v>361</v>
      </c>
      <c r="I8" s="52">
        <f t="shared" si="0"/>
        <v>3081526.8866800005</v>
      </c>
      <c r="J8" s="52">
        <f t="shared" si="0"/>
        <v>4956181.1467200005</v>
      </c>
      <c r="K8" s="53">
        <f t="shared" si="0"/>
        <v>11961250.6368</v>
      </c>
    </row>
    <row r="9" spans="1:11" s="16" customFormat="1" ht="18" x14ac:dyDescent="0.55000000000000004">
      <c r="A9" s="206">
        <v>2006</v>
      </c>
      <c r="B9" s="131">
        <v>224478169</v>
      </c>
      <c r="C9" s="122" t="s">
        <v>361</v>
      </c>
      <c r="D9" s="122">
        <v>7124061</v>
      </c>
      <c r="E9" s="122">
        <v>18451275</v>
      </c>
      <c r="F9" s="132">
        <v>198902832</v>
      </c>
      <c r="G9" s="51">
        <f t="shared" si="0"/>
        <v>11053305.041560002</v>
      </c>
      <c r="H9" s="52" t="s">
        <v>361</v>
      </c>
      <c r="I9" s="52">
        <f t="shared" si="0"/>
        <v>3118628.9433600004</v>
      </c>
      <c r="J9" s="52">
        <f t="shared" si="0"/>
        <v>5086647.4920000006</v>
      </c>
      <c r="K9" s="53">
        <f t="shared" si="0"/>
        <v>10605499.00224</v>
      </c>
    </row>
    <row r="10" spans="1:11" s="16" customFormat="1" ht="18" x14ac:dyDescent="0.55000000000000004">
      <c r="A10" s="206">
        <v>2007</v>
      </c>
      <c r="B10" s="131">
        <v>225783548</v>
      </c>
      <c r="C10" s="122" t="s">
        <v>361</v>
      </c>
      <c r="D10" s="122">
        <v>8047387</v>
      </c>
      <c r="E10" s="122">
        <v>19421337</v>
      </c>
      <c r="F10" s="132">
        <v>198314824</v>
      </c>
      <c r="G10" s="51">
        <f t="shared" ref="G10:G27" si="1">B10*2*B70/100</f>
        <v>11533023.63184</v>
      </c>
      <c r="H10" s="52" t="s">
        <v>361</v>
      </c>
      <c r="I10" s="52">
        <f t="shared" ref="I10:I27" si="2">D10*2*D70/100</f>
        <v>3717570.8985199998</v>
      </c>
      <c r="J10" s="52">
        <f t="shared" ref="J10:J27" si="3">E10*2*E70/100</f>
        <v>6178704.1531799994</v>
      </c>
      <c r="K10" s="53">
        <f t="shared" ref="K10:K27" si="4">F10*2*F70/100</f>
        <v>10371865.295200001</v>
      </c>
    </row>
    <row r="11" spans="1:11" s="16" customFormat="1" ht="18" x14ac:dyDescent="0.55000000000000004">
      <c r="A11" s="206">
        <v>2008</v>
      </c>
      <c r="B11" s="218">
        <v>227569800</v>
      </c>
      <c r="C11" s="122" t="s">
        <v>361</v>
      </c>
      <c r="D11" s="145">
        <v>5994241</v>
      </c>
      <c r="E11" s="145">
        <v>15209466</v>
      </c>
      <c r="F11" s="219">
        <v>206366094</v>
      </c>
      <c r="G11" s="51">
        <f t="shared" si="1"/>
        <v>12775768.572000001</v>
      </c>
      <c r="H11" s="52" t="s">
        <v>361</v>
      </c>
      <c r="I11" s="52">
        <f t="shared" si="2"/>
        <v>2502835.3871399998</v>
      </c>
      <c r="J11" s="52">
        <f t="shared" si="3"/>
        <v>4731664.8726000004</v>
      </c>
      <c r="K11" s="53">
        <f t="shared" si="4"/>
        <v>12010506.670800002</v>
      </c>
    </row>
    <row r="12" spans="1:11" s="16" customFormat="1" ht="18" x14ac:dyDescent="0.55000000000000004">
      <c r="A12" s="206">
        <v>2009</v>
      </c>
      <c r="B12" s="211">
        <v>229124592</v>
      </c>
      <c r="C12" s="122" t="s">
        <v>361</v>
      </c>
      <c r="D12" s="80">
        <v>6748547</v>
      </c>
      <c r="E12" s="80">
        <v>16723561</v>
      </c>
      <c r="F12" s="212">
        <v>205652484</v>
      </c>
      <c r="G12" s="51">
        <f t="shared" si="1"/>
        <v>11103377.728320001</v>
      </c>
      <c r="H12" s="52" t="s">
        <v>361</v>
      </c>
      <c r="I12" s="52">
        <f t="shared" si="2"/>
        <v>2978808.6458000001</v>
      </c>
      <c r="J12" s="52">
        <f t="shared" si="3"/>
        <v>5278290.3228200004</v>
      </c>
      <c r="K12" s="53">
        <f t="shared" si="4"/>
        <v>10389563.491679998</v>
      </c>
    </row>
    <row r="13" spans="1:11" s="16" customFormat="1" ht="18" x14ac:dyDescent="0.55000000000000004">
      <c r="A13" s="206">
        <v>2010</v>
      </c>
      <c r="B13" s="211">
        <v>229175630</v>
      </c>
      <c r="C13" s="122" t="s">
        <v>361</v>
      </c>
      <c r="D13" s="80">
        <v>6879791</v>
      </c>
      <c r="E13" s="80">
        <v>17539609</v>
      </c>
      <c r="F13" s="212">
        <v>204756231</v>
      </c>
      <c r="G13" s="51">
        <f t="shared" si="1"/>
        <v>11202104.794400001</v>
      </c>
      <c r="H13" s="52" t="s">
        <v>361</v>
      </c>
      <c r="I13" s="52">
        <f t="shared" si="2"/>
        <v>3013348.4579999996</v>
      </c>
      <c r="J13" s="52">
        <f t="shared" si="3"/>
        <v>5316255.4879000001</v>
      </c>
      <c r="K13" s="53">
        <f t="shared" si="4"/>
        <v>10544945.896500001</v>
      </c>
    </row>
    <row r="14" spans="1:11" s="16" customFormat="1" ht="18" x14ac:dyDescent="0.55000000000000004">
      <c r="A14" s="206">
        <v>2011</v>
      </c>
      <c r="B14" s="211">
        <v>229337657</v>
      </c>
      <c r="C14" s="122" t="s">
        <v>361</v>
      </c>
      <c r="D14" s="80">
        <v>7003013</v>
      </c>
      <c r="E14" s="80">
        <v>17311926</v>
      </c>
      <c r="F14" s="212">
        <v>205022718</v>
      </c>
      <c r="G14" s="51">
        <f t="shared" si="1"/>
        <v>11297172.983819999</v>
      </c>
      <c r="H14" s="52" t="s">
        <v>361</v>
      </c>
      <c r="I14" s="52">
        <f t="shared" si="2"/>
        <v>3076143.4903799999</v>
      </c>
      <c r="J14" s="52">
        <f t="shared" si="3"/>
        <v>5318916.1442400003</v>
      </c>
      <c r="K14" s="53">
        <f t="shared" si="4"/>
        <v>10648879.972919999</v>
      </c>
    </row>
    <row r="15" spans="1:11" s="16" customFormat="1" ht="18" x14ac:dyDescent="0.55000000000000004">
      <c r="A15" s="206">
        <v>2012</v>
      </c>
      <c r="B15" s="211">
        <v>228878827</v>
      </c>
      <c r="C15" s="122" t="s">
        <v>361</v>
      </c>
      <c r="D15" s="80">
        <v>7022067</v>
      </c>
      <c r="E15" s="80">
        <v>17376045</v>
      </c>
      <c r="F15" s="212">
        <v>204480715</v>
      </c>
      <c r="G15" s="51">
        <f t="shared" si="1"/>
        <v>11292881.32418</v>
      </c>
      <c r="H15" s="52" t="s">
        <v>361</v>
      </c>
      <c r="I15" s="52">
        <f t="shared" si="2"/>
        <v>3090411.6866999995</v>
      </c>
      <c r="J15" s="52">
        <f t="shared" si="3"/>
        <v>5326105.3134000003</v>
      </c>
      <c r="K15" s="53">
        <f t="shared" si="4"/>
        <v>10649355.6372</v>
      </c>
    </row>
    <row r="16" spans="1:11" s="16" customFormat="1" ht="18" x14ac:dyDescent="0.55000000000000004">
      <c r="A16" s="206">
        <v>2013</v>
      </c>
      <c r="B16" s="211">
        <v>228680590</v>
      </c>
      <c r="C16" s="122" t="s">
        <v>361</v>
      </c>
      <c r="D16" s="80">
        <v>7101230</v>
      </c>
      <c r="E16" s="80">
        <v>17475939</v>
      </c>
      <c r="F16" s="212">
        <v>204103421</v>
      </c>
      <c r="G16" s="51">
        <f t="shared" si="1"/>
        <v>11516354.512399999</v>
      </c>
      <c r="H16" s="52" t="s">
        <v>361</v>
      </c>
      <c r="I16" s="52">
        <f t="shared" si="2"/>
        <v>3118860.216</v>
      </c>
      <c r="J16" s="52">
        <f t="shared" si="3"/>
        <v>5421385.7965799998</v>
      </c>
      <c r="K16" s="53">
        <f t="shared" si="4"/>
        <v>10841973.72352</v>
      </c>
    </row>
    <row r="17" spans="1:11" s="16" customFormat="1" ht="18" x14ac:dyDescent="0.55000000000000004">
      <c r="A17" s="206">
        <v>2014</v>
      </c>
      <c r="B17" s="211">
        <v>228101364</v>
      </c>
      <c r="C17" s="122" t="s">
        <v>361</v>
      </c>
      <c r="D17" s="80">
        <v>7510492</v>
      </c>
      <c r="E17" s="80">
        <v>17480211</v>
      </c>
      <c r="F17" s="212">
        <v>203110661</v>
      </c>
      <c r="G17" s="51">
        <f t="shared" si="1"/>
        <v>10930617.362879999</v>
      </c>
      <c r="H17" s="52" t="s">
        <v>361</v>
      </c>
      <c r="I17" s="52">
        <f t="shared" si="2"/>
        <v>3325645.8575999998</v>
      </c>
      <c r="J17" s="52">
        <f t="shared" si="3"/>
        <v>5320277.0199600002</v>
      </c>
      <c r="K17" s="53">
        <f t="shared" si="4"/>
        <v>10009293.37408</v>
      </c>
    </row>
    <row r="18" spans="1:11" s="16" customFormat="1" ht="18" x14ac:dyDescent="0.55000000000000004">
      <c r="A18" s="206">
        <v>2015</v>
      </c>
      <c r="B18" s="211">
        <v>226604331</v>
      </c>
      <c r="C18" s="122" t="s">
        <v>361</v>
      </c>
      <c r="D18" s="80">
        <v>7518356</v>
      </c>
      <c r="E18" s="80">
        <v>18670474</v>
      </c>
      <c r="F18" s="212">
        <v>200415501</v>
      </c>
      <c r="G18" s="51">
        <f t="shared" si="1"/>
        <v>10944989.1873</v>
      </c>
      <c r="H18" s="52" t="s">
        <v>361</v>
      </c>
      <c r="I18" s="52">
        <f t="shared" si="2"/>
        <v>3339954.4694400001</v>
      </c>
      <c r="J18" s="52">
        <f t="shared" si="3"/>
        <v>5554466.0149999997</v>
      </c>
      <c r="K18" s="53">
        <f t="shared" si="4"/>
        <v>10068874.770240001</v>
      </c>
    </row>
    <row r="19" spans="1:11" s="16" customFormat="1" ht="18" x14ac:dyDescent="0.55000000000000004">
      <c r="A19" s="206">
        <v>2016</v>
      </c>
      <c r="B19" s="211">
        <v>226075605</v>
      </c>
      <c r="C19" s="122" t="s">
        <v>361</v>
      </c>
      <c r="D19" s="80">
        <v>7559310</v>
      </c>
      <c r="E19" s="80">
        <v>19158538</v>
      </c>
      <c r="F19" s="212">
        <v>199357757</v>
      </c>
      <c r="G19" s="51">
        <f t="shared" si="1"/>
        <v>10973709.866700001</v>
      </c>
      <c r="H19" s="52" t="s">
        <v>361</v>
      </c>
      <c r="I19" s="52">
        <f t="shared" si="2"/>
        <v>3369789.2118000002</v>
      </c>
      <c r="J19" s="52">
        <f t="shared" si="3"/>
        <v>5632610.1719999993</v>
      </c>
      <c r="K19" s="53">
        <f t="shared" si="4"/>
        <v>10135348.365879999</v>
      </c>
    </row>
    <row r="20" spans="1:11" s="16" customFormat="1" ht="18" x14ac:dyDescent="0.55000000000000004">
      <c r="A20" s="206">
        <v>2017</v>
      </c>
      <c r="B20" s="211">
        <v>225989277</v>
      </c>
      <c r="C20" s="122" t="s">
        <v>361</v>
      </c>
      <c r="D20" s="80">
        <v>7188064</v>
      </c>
      <c r="E20" s="80">
        <v>18690809</v>
      </c>
      <c r="F20" s="212">
        <v>200110404</v>
      </c>
      <c r="G20" s="51">
        <f t="shared" si="1"/>
        <v>11028276.717599999</v>
      </c>
      <c r="H20" s="52" t="s">
        <v>361</v>
      </c>
      <c r="I20" s="52">
        <f t="shared" si="2"/>
        <v>3276319.5712000001</v>
      </c>
      <c r="J20" s="52">
        <f t="shared" si="3"/>
        <v>5567244.3687400008</v>
      </c>
      <c r="K20" s="53">
        <f t="shared" si="4"/>
        <v>10265663.725199999</v>
      </c>
    </row>
    <row r="21" spans="1:11" s="16" customFormat="1" ht="18" x14ac:dyDescent="0.55000000000000004">
      <c r="A21" s="206">
        <v>2018</v>
      </c>
      <c r="B21" s="211">
        <v>228549138</v>
      </c>
      <c r="C21" s="122" t="s">
        <v>361</v>
      </c>
      <c r="D21" s="80">
        <v>7242673</v>
      </c>
      <c r="E21" s="80">
        <v>18834553</v>
      </c>
      <c r="F21" s="212">
        <v>202471912</v>
      </c>
      <c r="G21" s="51">
        <f t="shared" si="1"/>
        <v>11157768.917159999</v>
      </c>
      <c r="H21" s="52" t="s">
        <v>361</v>
      </c>
      <c r="I21" s="52">
        <f t="shared" si="2"/>
        <v>3292808.8527200003</v>
      </c>
      <c r="J21" s="52">
        <f t="shared" si="3"/>
        <v>5532838.2892800001</v>
      </c>
      <c r="K21" s="53">
        <f t="shared" si="4"/>
        <v>10411105.71504</v>
      </c>
    </row>
    <row r="22" spans="1:11" s="16" customFormat="1" ht="18" x14ac:dyDescent="0.55000000000000004">
      <c r="A22" s="206">
        <v>2019</v>
      </c>
      <c r="B22" s="211">
        <v>227643090</v>
      </c>
      <c r="C22" s="122" t="s">
        <v>361</v>
      </c>
      <c r="D22" s="80">
        <v>7758769</v>
      </c>
      <c r="E22" s="80">
        <v>19068157</v>
      </c>
      <c r="F22" s="212">
        <v>200816164</v>
      </c>
      <c r="G22" s="51">
        <f t="shared" si="1"/>
        <v>11336625.882000001</v>
      </c>
      <c r="H22" s="52" t="s">
        <v>361</v>
      </c>
      <c r="I22" s="52">
        <f t="shared" si="2"/>
        <v>3441789.9283999996</v>
      </c>
      <c r="J22" s="52">
        <f t="shared" si="3"/>
        <v>5616334.9627799997</v>
      </c>
      <c r="K22" s="53">
        <f t="shared" si="4"/>
        <v>10550881.25656</v>
      </c>
    </row>
    <row r="23" spans="1:11" s="16" customFormat="1" ht="18" x14ac:dyDescent="0.55000000000000004">
      <c r="A23" s="206">
        <v>2020</v>
      </c>
      <c r="B23" s="211">
        <v>225171563</v>
      </c>
      <c r="C23" s="122" t="s">
        <v>361</v>
      </c>
      <c r="D23" s="80">
        <v>7272099</v>
      </c>
      <c r="E23" s="80">
        <v>17824983</v>
      </c>
      <c r="F23" s="212">
        <v>200074481</v>
      </c>
      <c r="G23" s="51">
        <f t="shared" si="1"/>
        <v>11456729.12544</v>
      </c>
      <c r="H23" s="52" t="s">
        <v>361</v>
      </c>
      <c r="I23" s="52">
        <f t="shared" si="2"/>
        <v>3400578.9343800005</v>
      </c>
      <c r="J23" s="52">
        <f t="shared" si="3"/>
        <v>5522892.7327200007</v>
      </c>
      <c r="K23" s="53">
        <f t="shared" si="4"/>
        <v>10812024.95324</v>
      </c>
    </row>
    <row r="24" spans="1:11" s="16" customFormat="1" ht="18" x14ac:dyDescent="0.55000000000000004">
      <c r="A24" s="206">
        <v>2021</v>
      </c>
      <c r="B24" s="211">
        <v>227213504</v>
      </c>
      <c r="C24" s="122" t="s">
        <v>361</v>
      </c>
      <c r="D24" s="80">
        <v>7351155</v>
      </c>
      <c r="E24" s="80">
        <v>18157338</v>
      </c>
      <c r="F24" s="212">
        <v>201705012</v>
      </c>
      <c r="G24" s="51">
        <f t="shared" si="1"/>
        <v>11365219.470079999</v>
      </c>
      <c r="H24" s="52" t="s">
        <v>361</v>
      </c>
      <c r="I24" s="52">
        <f t="shared" si="2"/>
        <v>3326838.7068000003</v>
      </c>
      <c r="J24" s="52">
        <f t="shared" si="3"/>
        <v>5509662.6427200008</v>
      </c>
      <c r="K24" s="53">
        <f t="shared" si="4"/>
        <v>10762979.44032</v>
      </c>
    </row>
    <row r="25" spans="1:11" s="16" customFormat="1" ht="18" x14ac:dyDescent="0.55000000000000004">
      <c r="A25" s="206">
        <v>2022</v>
      </c>
      <c r="B25" s="211">
        <v>233389433</v>
      </c>
      <c r="C25" s="122" t="s">
        <v>361</v>
      </c>
      <c r="D25" s="80">
        <v>7079817</v>
      </c>
      <c r="E25" s="80">
        <v>17701582</v>
      </c>
      <c r="F25" s="212">
        <v>208608034</v>
      </c>
      <c r="G25" s="51">
        <f t="shared" si="1"/>
        <v>11487427.892259998</v>
      </c>
      <c r="H25" s="52" t="s">
        <v>361</v>
      </c>
      <c r="I25" s="52">
        <f t="shared" si="2"/>
        <v>3280928.7941399999</v>
      </c>
      <c r="J25" s="52">
        <f t="shared" si="3"/>
        <v>5389069.6240799995</v>
      </c>
      <c r="K25" s="53">
        <f t="shared" si="4"/>
        <v>10789207.518480001</v>
      </c>
    </row>
    <row r="26" spans="1:11" s="16" customFormat="1" ht="18" x14ac:dyDescent="0.55000000000000004">
      <c r="A26" s="206">
        <v>2023</v>
      </c>
      <c r="B26" s="211">
        <v>236191891</v>
      </c>
      <c r="C26" s="122" t="s">
        <v>361</v>
      </c>
      <c r="D26" s="80">
        <v>7126062</v>
      </c>
      <c r="E26" s="80">
        <v>18473186</v>
      </c>
      <c r="F26" s="212">
        <v>210592643</v>
      </c>
      <c r="G26" s="51">
        <f t="shared" si="1"/>
        <v>11445859.037860001</v>
      </c>
      <c r="H26" s="52" t="s">
        <v>361</v>
      </c>
      <c r="I26" s="52">
        <f t="shared" si="2"/>
        <v>3302217.1308000004</v>
      </c>
      <c r="J26" s="52">
        <f t="shared" si="3"/>
        <v>5471388.2294799993</v>
      </c>
      <c r="K26" s="53">
        <f t="shared" si="4"/>
        <v>10719165.5287</v>
      </c>
    </row>
    <row r="27" spans="1:11" s="16" customFormat="1" ht="24.75" customHeight="1" thickBot="1" x14ac:dyDescent="0.6">
      <c r="A27" s="206">
        <v>2024</v>
      </c>
      <c r="B27" s="213">
        <v>236803960</v>
      </c>
      <c r="C27" s="134" t="s">
        <v>361</v>
      </c>
      <c r="D27" s="214">
        <v>7503578</v>
      </c>
      <c r="E27" s="214">
        <v>18093361</v>
      </c>
      <c r="F27" s="215">
        <v>211207021</v>
      </c>
      <c r="G27" s="54">
        <f t="shared" si="1"/>
        <v>11518144.614400001</v>
      </c>
      <c r="H27" s="55" t="s">
        <v>361</v>
      </c>
      <c r="I27" s="55">
        <f t="shared" si="2"/>
        <v>3376009.8137599998</v>
      </c>
      <c r="J27" s="55">
        <f t="shared" si="3"/>
        <v>5408829.3373400001</v>
      </c>
      <c r="K27" s="56">
        <f t="shared" si="4"/>
        <v>10805351.194359999</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232243344.41904759</v>
      </c>
      <c r="C29" s="118" t="s">
        <v>361</v>
      </c>
      <c r="D29" s="42">
        <f>_xlfn.FORECAST.LINEAR($A29,D$13:D28,A$13:A28)</f>
        <v>7441353.5333333388</v>
      </c>
      <c r="E29" s="42">
        <f>_xlfn.FORECAST.LINEAR($A29,$E$13:E28,$A$13:$A28)</f>
        <v>18601003.647619039</v>
      </c>
      <c r="F29" s="42">
        <f>_xlfn.FORECAST.LINEAR($A29,F$13:F28,$A$13:A28)</f>
        <v>206200987.28571427</v>
      </c>
      <c r="G29" s="39"/>
      <c r="H29" s="39"/>
      <c r="I29" s="39"/>
      <c r="J29" s="39"/>
      <c r="K29" s="39"/>
    </row>
    <row r="30" spans="1:11" s="16" customFormat="1" ht="18" x14ac:dyDescent="0.45">
      <c r="A30" s="60">
        <v>2026</v>
      </c>
      <c r="B30" s="42">
        <f>_xlfn.FORECAST.LINEAR($A30,B$13:B29,$A$13:$A29)</f>
        <v>232625380.30476177</v>
      </c>
      <c r="C30" s="118" t="s">
        <v>361</v>
      </c>
      <c r="D30" s="42">
        <f>_xlfn.FORECAST.LINEAR($A30,D$13:D29,A$13:A29)</f>
        <v>7462218.7583333328</v>
      </c>
      <c r="E30" s="42">
        <f>_xlfn.FORECAST.LINEAR($A30,$E$13:E29,$A$13:$A29)</f>
        <v>18660656.511904761</v>
      </c>
      <c r="F30" s="42">
        <f>_xlfn.FORECAST.LINEAR($A30,F$13:F29,$A$13:A29)</f>
        <v>206502505.0714286</v>
      </c>
      <c r="G30" s="39"/>
      <c r="H30" s="39"/>
      <c r="I30" s="39"/>
      <c r="J30" s="39"/>
      <c r="K30" s="39"/>
    </row>
    <row r="31" spans="1:11" s="16" customFormat="1" ht="18" x14ac:dyDescent="0.45">
      <c r="A31" s="60">
        <v>2027</v>
      </c>
      <c r="B31" s="42">
        <f>_xlfn.FORECAST.LINEAR($A31,B$13:B30,$A$13:$A30)</f>
        <v>233007416.19047606</v>
      </c>
      <c r="C31" s="118" t="s">
        <v>361</v>
      </c>
      <c r="D31" s="42">
        <f>_xlfn.FORECAST.LINEAR($A31,D$13:D30,A$13:A30)</f>
        <v>7483083.9833333343</v>
      </c>
      <c r="E31" s="42">
        <f>_xlfn.FORECAST.LINEAR($A31,$E$13:E30,$A$13:$A30)</f>
        <v>18720309.376190469</v>
      </c>
      <c r="F31" s="42">
        <f>_xlfn.FORECAST.LINEAR($A31,F$13:F30,$A$13:A30)</f>
        <v>206804022.85714281</v>
      </c>
      <c r="G31" s="39"/>
      <c r="H31" s="39"/>
      <c r="I31" s="39"/>
      <c r="J31" s="39"/>
      <c r="K31" s="39"/>
    </row>
    <row r="32" spans="1:11" s="16" customFormat="1" ht="18" x14ac:dyDescent="0.45">
      <c r="A32" s="60">
        <v>2028</v>
      </c>
      <c r="B32" s="42">
        <f>_xlfn.FORECAST.LINEAR($A32,B$13:B31,$A$13:$A31)</f>
        <v>233389452.07619035</v>
      </c>
      <c r="C32" s="118" t="s">
        <v>361</v>
      </c>
      <c r="D32" s="42">
        <f>_xlfn.FORECAST.LINEAR($A32,D$13:D31,A$13:A31)</f>
        <v>7503949.2083333358</v>
      </c>
      <c r="E32" s="42">
        <f>_xlfn.FORECAST.LINEAR($A32,$E$13:E31,$A$13:$A31)</f>
        <v>18779962.240476176</v>
      </c>
      <c r="F32" s="42">
        <f>_xlfn.FORECAST.LINEAR($A32,F$13:F31,$A$13:A31)</f>
        <v>207105540.64285719</v>
      </c>
      <c r="G32" s="39"/>
      <c r="H32" s="39"/>
      <c r="I32" s="39"/>
      <c r="J32" s="39"/>
      <c r="K32" s="39"/>
    </row>
    <row r="33" spans="1:11" s="16" customFormat="1" ht="18" x14ac:dyDescent="0.45">
      <c r="A33" s="60">
        <v>2029</v>
      </c>
      <c r="B33" s="42">
        <f>_xlfn.FORECAST.LINEAR($A33,B$13:B32,$A$13:$A32)</f>
        <v>233771487.96190464</v>
      </c>
      <c r="C33" s="118" t="s">
        <v>361</v>
      </c>
      <c r="D33" s="42">
        <f>_xlfn.FORECAST.LINEAR($A33,D$13:D32,A$13:A32)</f>
        <v>7524814.4333333373</v>
      </c>
      <c r="E33" s="42">
        <f>_xlfn.FORECAST.LINEAR($A33,$E$13:E32,$A$13:$A32)</f>
        <v>18839615.104761899</v>
      </c>
      <c r="F33" s="42">
        <f>_xlfn.FORECAST.LINEAR($A33,F$13:F32,$A$13:A32)</f>
        <v>207407058.42857134</v>
      </c>
      <c r="G33" s="39"/>
      <c r="H33" s="39"/>
      <c r="I33" s="39"/>
      <c r="J33" s="39"/>
      <c r="K33" s="39"/>
    </row>
    <row r="34" spans="1:11" s="16" customFormat="1" ht="18" x14ac:dyDescent="0.45">
      <c r="A34" s="60">
        <v>2030</v>
      </c>
      <c r="B34" s="42">
        <f>_xlfn.FORECAST.LINEAR($A34,B$13:B33,$A$13:$A33)</f>
        <v>234153523.84761894</v>
      </c>
      <c r="C34" s="118" t="s">
        <v>361</v>
      </c>
      <c r="D34" s="42">
        <f>_xlfn.FORECAST.LINEAR($A34,D$13:D33,A$13:A33)</f>
        <v>7545679.6583333313</v>
      </c>
      <c r="E34" s="42">
        <f>_xlfn.FORECAST.LINEAR($A34,$E$13:E33,$A$13:$A33)</f>
        <v>18899267.969047606</v>
      </c>
      <c r="F34" s="42">
        <f>_xlfn.FORECAST.LINEAR($A34,F$13:F33,$A$13:A33)</f>
        <v>207708576.21428573</v>
      </c>
      <c r="G34" s="39"/>
      <c r="H34" s="39"/>
      <c r="I34" s="39"/>
      <c r="J34" s="39"/>
      <c r="K34" s="39"/>
    </row>
    <row r="35" spans="1:11" s="16" customFormat="1" ht="18" x14ac:dyDescent="0.45">
      <c r="A35" s="60">
        <v>2031</v>
      </c>
      <c r="B35" s="42">
        <f>_xlfn.FORECAST.LINEAR($A35,B$13:B34,$A$13:$A34)</f>
        <v>234535559.73333323</v>
      </c>
      <c r="C35" s="118" t="s">
        <v>361</v>
      </c>
      <c r="D35" s="42">
        <f>_xlfn.FORECAST.LINEAR($A35,D$13:D34,A$13:A34)</f>
        <v>7566544.8833333328</v>
      </c>
      <c r="E35" s="42">
        <f>_xlfn.FORECAST.LINEAR($A35,$E$13:E34,$A$13:$A34)</f>
        <v>18958920.833333328</v>
      </c>
      <c r="F35" s="42">
        <f>_xlfn.FORECAST.LINEAR($A35,F$13:F34,$A$13:A34)</f>
        <v>208010094.00000006</v>
      </c>
      <c r="G35" s="39"/>
      <c r="H35" s="39"/>
      <c r="I35" s="39"/>
      <c r="J35" s="39"/>
      <c r="K35" s="39"/>
    </row>
    <row r="36" spans="1:11" s="16" customFormat="1" ht="18" x14ac:dyDescent="0.45">
      <c r="A36" s="60">
        <v>2032</v>
      </c>
      <c r="B36" s="42">
        <f>_xlfn.FORECAST.LINEAR($A36,B$13:B35,$A$13:$A35)</f>
        <v>234917595.61904752</v>
      </c>
      <c r="C36" s="118" t="s">
        <v>361</v>
      </c>
      <c r="D36" s="42">
        <f>_xlfn.FORECAST.LINEAR($A36,D$13:D35,A$13:A35)</f>
        <v>7587410.1083333269</v>
      </c>
      <c r="E36" s="42">
        <f>_xlfn.FORECAST.LINEAR($A36,$E$13:E35,$A$13:$A35)</f>
        <v>19018573.697619036</v>
      </c>
      <c r="F36" s="42">
        <f>_xlfn.FORECAST.LINEAR($A36,F$13:F35,$A$13:A35)</f>
        <v>208311611.78571427</v>
      </c>
      <c r="G36" s="39"/>
      <c r="H36" s="39"/>
      <c r="I36" s="39"/>
      <c r="J36" s="39"/>
      <c r="K36" s="39"/>
    </row>
    <row r="37" spans="1:11" s="16" customFormat="1" ht="18" x14ac:dyDescent="0.45">
      <c r="A37" s="60">
        <v>2033</v>
      </c>
      <c r="B37" s="42">
        <f>_xlfn.FORECAST.LINEAR($A37,B$13:B36,$A$13:$A36)</f>
        <v>235299631.50476182</v>
      </c>
      <c r="C37" s="118" t="s">
        <v>361</v>
      </c>
      <c r="D37" s="42">
        <f>_xlfn.FORECAST.LINEAR($A37,D$13:D36,A$13:A36)</f>
        <v>7608275.3333333358</v>
      </c>
      <c r="E37" s="42">
        <f>_xlfn.FORECAST.LINEAR($A37,$E$13:E36,$A$13:$A36)</f>
        <v>19078226.561904758</v>
      </c>
      <c r="F37" s="42">
        <f>_xlfn.FORECAST.LINEAR($A37,F$13:F36,$A$13:A36)</f>
        <v>208613129.5714286</v>
      </c>
      <c r="G37" s="39"/>
      <c r="H37" s="39"/>
      <c r="I37" s="39"/>
      <c r="J37" s="39"/>
      <c r="K37" s="39"/>
    </row>
    <row r="38" spans="1:11" s="16" customFormat="1" ht="18" x14ac:dyDescent="0.45">
      <c r="A38" s="60">
        <v>2034</v>
      </c>
      <c r="B38" s="42">
        <f>_xlfn.FORECAST.LINEAR($A38,B$13:B37,$A$13:$A37)</f>
        <v>235681667.39047611</v>
      </c>
      <c r="C38" s="118" t="s">
        <v>361</v>
      </c>
      <c r="D38" s="42">
        <f>_xlfn.FORECAST.LINEAR($A38,D$13:D37,A$13:A37)</f>
        <v>7629140.5583333299</v>
      </c>
      <c r="E38" s="42">
        <f>_xlfn.FORECAST.LINEAR($A38,$E$13:E37,$A$13:$A37)</f>
        <v>19137879.426190466</v>
      </c>
      <c r="F38" s="42">
        <f>_xlfn.FORECAST.LINEAR($A38,F$13:F37,$A$13:A37)</f>
        <v>208914647.35714281</v>
      </c>
      <c r="G38" s="39"/>
      <c r="H38" s="39"/>
      <c r="I38" s="39"/>
      <c r="J38" s="39"/>
      <c r="K38" s="39"/>
    </row>
    <row r="39" spans="1:11" s="16" customFormat="1" ht="18" x14ac:dyDescent="0.45">
      <c r="A39" s="60">
        <v>2035</v>
      </c>
      <c r="B39" s="42">
        <f>_xlfn.FORECAST.LINEAR($A39,B$13:B38,$A$13:$A38)</f>
        <v>236063703.27619028</v>
      </c>
      <c r="C39" s="118" t="s">
        <v>361</v>
      </c>
      <c r="D39" s="42">
        <f>_xlfn.FORECAST.LINEAR($A39,D$13:D38,A$13:A38)</f>
        <v>7650005.7833333388</v>
      </c>
      <c r="E39" s="42">
        <f>_xlfn.FORECAST.LINEAR($A39,$E$13:E38,$A$13:$A38)</f>
        <v>19197532.290476173</v>
      </c>
      <c r="F39" s="42">
        <f>_xlfn.FORECAST.LINEAR($A39,F$13:F38,$A$13:A38)</f>
        <v>209216165.14285713</v>
      </c>
      <c r="G39" s="39"/>
      <c r="H39" s="39"/>
      <c r="I39" s="39"/>
      <c r="J39" s="39"/>
      <c r="K39" s="39"/>
    </row>
    <row r="40" spans="1:11" s="16" customFormat="1" ht="18" x14ac:dyDescent="0.45">
      <c r="A40" s="60">
        <v>2036</v>
      </c>
      <c r="B40" s="42">
        <f>_xlfn.FORECAST.LINEAR($A40,B$13:B39,$A$13:$A39)</f>
        <v>236445739.16190457</v>
      </c>
      <c r="C40" s="118" t="s">
        <v>361</v>
      </c>
      <c r="D40" s="42">
        <f>_xlfn.FORECAST.LINEAR($A40,D$13:D39,A$13:A39)</f>
        <v>7670871.0083333254</v>
      </c>
      <c r="E40" s="42">
        <f>_xlfn.FORECAST.LINEAR($A40,$E$13:E39,$A$13:$A39)</f>
        <v>19257185.154761896</v>
      </c>
      <c r="F40" s="42">
        <f>_xlfn.FORECAST.LINEAR($A40,F$13:F39,$A$13:A39)</f>
        <v>209517682.92857134</v>
      </c>
      <c r="G40" s="39"/>
      <c r="H40" s="39"/>
      <c r="I40" s="39"/>
      <c r="J40" s="39"/>
      <c r="K40" s="39"/>
    </row>
    <row r="41" spans="1:11" s="16" customFormat="1" ht="18" x14ac:dyDescent="0.45">
      <c r="A41" s="60">
        <v>2037</v>
      </c>
      <c r="B41" s="42">
        <f>_xlfn.FORECAST.LINEAR($A41,B$13:B40,$A$13:$A40)</f>
        <v>236827775.04761887</v>
      </c>
      <c r="C41" s="118" t="s">
        <v>361</v>
      </c>
      <c r="D41" s="42">
        <f>_xlfn.FORECAST.LINEAR($A41,D$13:D40,A$13:A40)</f>
        <v>7691736.2333333343</v>
      </c>
      <c r="E41" s="42">
        <f>_xlfn.FORECAST.LINEAR($A41,$E$13:E40,$A$13:$A40)</f>
        <v>19316838.019047618</v>
      </c>
      <c r="F41" s="42">
        <f>_xlfn.FORECAST.LINEAR($A41,F$13:F40,$A$13:A40)</f>
        <v>209819200.71428573</v>
      </c>
      <c r="G41" s="39"/>
      <c r="H41" s="39"/>
      <c r="I41" s="39"/>
      <c r="J41" s="39"/>
      <c r="K41" s="39"/>
    </row>
    <row r="42" spans="1:11" s="16" customFormat="1" ht="18" x14ac:dyDescent="0.45">
      <c r="A42" s="60">
        <v>2038</v>
      </c>
      <c r="B42" s="42">
        <f>_xlfn.FORECAST.LINEAR($A42,B$13:B41,$A$13:$A41)</f>
        <v>237209810.93333316</v>
      </c>
      <c r="C42" s="118" t="s">
        <v>361</v>
      </c>
      <c r="D42" s="42">
        <f>_xlfn.FORECAST.LINEAR($A42,D$13:D41,A$13:A41)</f>
        <v>7712601.4583333284</v>
      </c>
      <c r="E42" s="42">
        <f>_xlfn.FORECAST.LINEAR($A42,$E$13:E41,$A$13:$A41)</f>
        <v>19376490.883333325</v>
      </c>
      <c r="F42" s="42">
        <f>_xlfn.FORECAST.LINEAR($A42,F$13:F41,$A$13:A41)</f>
        <v>210120718.50000006</v>
      </c>
      <c r="G42" s="39"/>
      <c r="H42" s="39"/>
      <c r="I42" s="39"/>
      <c r="J42" s="39"/>
      <c r="K42" s="39"/>
    </row>
    <row r="43" spans="1:11" s="16" customFormat="1" ht="18" x14ac:dyDescent="0.45">
      <c r="A43" s="60">
        <v>2039</v>
      </c>
      <c r="B43" s="42">
        <f>_xlfn.FORECAST.LINEAR($A43,B$13:B42,$A$13:$A42)</f>
        <v>237591846.81904745</v>
      </c>
      <c r="C43" s="118" t="s">
        <v>361</v>
      </c>
      <c r="D43" s="42">
        <f>_xlfn.FORECAST.LINEAR($A43,D$13:D42,A$13:A42)</f>
        <v>7733466.6833333299</v>
      </c>
      <c r="E43" s="42">
        <f>_xlfn.FORECAST.LINEAR($A43,$E$13:E42,$A$13:$A42)</f>
        <v>19436143.747619033</v>
      </c>
      <c r="F43" s="42">
        <f>_xlfn.FORECAST.LINEAR($A43,F$13:F42,$A$13:A42)</f>
        <v>210422236.28571427</v>
      </c>
      <c r="G43" s="39"/>
      <c r="H43" s="39"/>
      <c r="I43" s="39"/>
      <c r="J43" s="39"/>
      <c r="K43" s="39"/>
    </row>
    <row r="44" spans="1:11" s="16" customFormat="1" ht="18" x14ac:dyDescent="0.45">
      <c r="A44" s="60">
        <v>2040</v>
      </c>
      <c r="B44" s="42">
        <f>_xlfn.FORECAST.LINEAR($A44,B$13:B43,$A$13:$A43)</f>
        <v>237973882.70476174</v>
      </c>
      <c r="C44" s="118" t="s">
        <v>361</v>
      </c>
      <c r="D44" s="42">
        <f>_xlfn.FORECAST.LINEAR($A44,D$13:D43,A$13:A43)</f>
        <v>7754331.9083333388</v>
      </c>
      <c r="E44" s="42">
        <f>_xlfn.FORECAST.LINEAR($A44,$E$13:E43,$A$13:$A43)</f>
        <v>19495796.611904755</v>
      </c>
      <c r="F44" s="42">
        <f>_xlfn.FORECAST.LINEAR($A44,F$13:F43,$A$13:A43)</f>
        <v>210723754.0714286</v>
      </c>
      <c r="G44" s="39"/>
      <c r="H44" s="39"/>
      <c r="I44" s="39"/>
      <c r="J44" s="39"/>
      <c r="K44" s="39"/>
    </row>
    <row r="45" spans="1:11" s="16" customFormat="1" ht="18" x14ac:dyDescent="0.45">
      <c r="A45" s="60">
        <v>2041</v>
      </c>
      <c r="B45" s="42">
        <f>_xlfn.FORECAST.LINEAR($A45,B$13:B44,$A$13:$A44)</f>
        <v>238355918.59047604</v>
      </c>
      <c r="C45" s="118" t="s">
        <v>361</v>
      </c>
      <c r="D45" s="42">
        <f>_xlfn.FORECAST.LINEAR($A45,D$13:D44,A$13:A44)</f>
        <v>7775197.1333333254</v>
      </c>
      <c r="E45" s="42">
        <f>_xlfn.FORECAST.LINEAR($A45,$E$13:E44,$A$13:$A44)</f>
        <v>19555449.476190463</v>
      </c>
      <c r="F45" s="42">
        <f>_xlfn.FORECAST.LINEAR($A45,F$13:F44,$A$13:A44)</f>
        <v>211025271.85714281</v>
      </c>
      <c r="G45" s="39"/>
      <c r="H45" s="39"/>
      <c r="I45" s="39"/>
      <c r="J45" s="39"/>
      <c r="K45" s="39"/>
    </row>
    <row r="46" spans="1:11" s="16" customFormat="1" ht="18" x14ac:dyDescent="0.45">
      <c r="A46" s="60">
        <v>2042</v>
      </c>
      <c r="B46" s="42">
        <f>_xlfn.FORECAST.LINEAR($A46,B$13:B45,$A$13:$A45)</f>
        <v>238737954.47619033</v>
      </c>
      <c r="C46" s="118" t="s">
        <v>361</v>
      </c>
      <c r="D46" s="42">
        <f>_xlfn.FORECAST.LINEAR($A46,D$13:D45,A$13:A45)</f>
        <v>7796062.3583333269</v>
      </c>
      <c r="E46" s="42">
        <f>_xlfn.FORECAST.LINEAR($A46,$E$13:E45,$A$13:$A45)</f>
        <v>19615102.34047617</v>
      </c>
      <c r="F46" s="42">
        <f>_xlfn.FORECAST.LINEAR($A46,F$13:F45,$A$13:A45)</f>
        <v>211326789.64285713</v>
      </c>
      <c r="G46" s="39"/>
      <c r="H46" s="39"/>
      <c r="I46" s="39"/>
      <c r="J46" s="39"/>
      <c r="K46" s="39"/>
    </row>
    <row r="47" spans="1:11" s="16" customFormat="1" ht="18" x14ac:dyDescent="0.45">
      <c r="A47" s="60">
        <v>2043</v>
      </c>
      <c r="B47" s="42">
        <f>_xlfn.FORECAST.LINEAR($A47,B$13:B46,$A$13:$A46)</f>
        <v>239119990.36190462</v>
      </c>
      <c r="C47" s="118" t="s">
        <v>361</v>
      </c>
      <c r="D47" s="42">
        <f>_xlfn.FORECAST.LINEAR($A47,D$13:D46,A$13:A46)</f>
        <v>7816927.5833333284</v>
      </c>
      <c r="E47" s="42">
        <f>_xlfn.FORECAST.LINEAR($A47,$E$13:E46,$A$13:$A46)</f>
        <v>19674755.204761893</v>
      </c>
      <c r="F47" s="42">
        <f>_xlfn.FORECAST.LINEAR($A47,F$13:F46,$A$13:A46)</f>
        <v>211628307.42857134</v>
      </c>
      <c r="G47" s="39"/>
      <c r="H47" s="39"/>
      <c r="I47" s="39"/>
      <c r="J47" s="39"/>
      <c r="K47" s="39"/>
    </row>
    <row r="48" spans="1:11" s="16" customFormat="1" ht="18" x14ac:dyDescent="0.45">
      <c r="A48" s="60">
        <v>2044</v>
      </c>
      <c r="B48" s="42">
        <f>_xlfn.FORECAST.LINEAR($A48,B$13:B47,$A$13:$A47)</f>
        <v>239502026.24761891</v>
      </c>
      <c r="C48" s="118" t="s">
        <v>361</v>
      </c>
      <c r="D48" s="42">
        <f>_xlfn.FORECAST.LINEAR($A48,D$13:D47,A$13:A47)</f>
        <v>7837792.8083333299</v>
      </c>
      <c r="E48" s="42">
        <f>_xlfn.FORECAST.LINEAR($A48,$E$13:E47,$A$13:$A47)</f>
        <v>19734408.0690476</v>
      </c>
      <c r="F48" s="42">
        <f>_xlfn.FORECAST.LINEAR($A48,F$13:F47,$A$13:A47)</f>
        <v>211929825.21428561</v>
      </c>
      <c r="G48" s="39"/>
      <c r="H48" s="39"/>
      <c r="I48" s="39"/>
      <c r="J48" s="39"/>
      <c r="K48" s="39"/>
    </row>
    <row r="49" spans="1:11" s="16" customFormat="1" ht="18" x14ac:dyDescent="0.45">
      <c r="A49" s="60">
        <v>2045</v>
      </c>
      <c r="B49" s="42">
        <f>_xlfn.FORECAST.LINEAR($A49,B$13:B48,$A$13:$A48)</f>
        <v>239884062.13333321</v>
      </c>
      <c r="C49" s="118" t="s">
        <v>361</v>
      </c>
      <c r="D49" s="42">
        <f>_xlfn.FORECAST.LINEAR($A49,D$13:D48,A$13:A48)</f>
        <v>7858658.0333333313</v>
      </c>
      <c r="E49" s="42">
        <f>_xlfn.FORECAST.LINEAR($A49,$E$13:E48,$A$13:$A48)</f>
        <v>19794060.933333322</v>
      </c>
      <c r="F49" s="42">
        <f>_xlfn.FORECAST.LINEAR($A49,F$13:F48,$A$13:A48)</f>
        <v>212231343.00000006</v>
      </c>
      <c r="G49" s="39"/>
      <c r="H49" s="39"/>
      <c r="I49" s="39"/>
      <c r="J49" s="39"/>
      <c r="K49" s="39"/>
    </row>
    <row r="50" spans="1:11" s="16" customFormat="1" ht="18" x14ac:dyDescent="0.45">
      <c r="A50" s="60">
        <v>2046</v>
      </c>
      <c r="B50" s="42">
        <f>_xlfn.FORECAST.LINEAR($A50,B$13:B49,$A$13:$A49)</f>
        <v>240266098.0190475</v>
      </c>
      <c r="C50" s="118" t="s">
        <v>361</v>
      </c>
      <c r="D50" s="42">
        <f>_xlfn.FORECAST.LINEAR($A50,D$13:D49,A$13:A49)</f>
        <v>7879523.2583333254</v>
      </c>
      <c r="E50" s="42">
        <f>_xlfn.FORECAST.LINEAR($A50,$E$13:E49,$A$13:$A49)</f>
        <v>19853713.79761903</v>
      </c>
      <c r="F50" s="42">
        <f>_xlfn.FORECAST.LINEAR($A50,F$13:F49,$A$13:A49)</f>
        <v>212532860.78571427</v>
      </c>
      <c r="G50" s="39"/>
      <c r="H50" s="39"/>
      <c r="I50" s="39"/>
      <c r="J50" s="39"/>
      <c r="K50" s="39"/>
    </row>
    <row r="51" spans="1:11" s="16" customFormat="1" ht="18" x14ac:dyDescent="0.45">
      <c r="A51" s="60">
        <v>2047</v>
      </c>
      <c r="B51" s="42">
        <f>_xlfn.FORECAST.LINEAR($A51,B$13:B50,$A$13:$A50)</f>
        <v>240648133.90476179</v>
      </c>
      <c r="C51" s="118" t="s">
        <v>361</v>
      </c>
      <c r="D51" s="42">
        <f>_xlfn.FORECAST.LINEAR($A51,D$13:D50,A$13:A50)</f>
        <v>7900388.4833333269</v>
      </c>
      <c r="E51" s="42">
        <f>_xlfn.FORECAST.LINEAR($A51,$E$13:E50,$A$13:$A50)</f>
        <v>19913366.661904737</v>
      </c>
      <c r="F51" s="42">
        <f>_xlfn.FORECAST.LINEAR($A51,F$13:F50,$A$13:A50)</f>
        <v>212834378.5714286</v>
      </c>
      <c r="G51" s="39"/>
      <c r="H51" s="39"/>
      <c r="I51" s="39"/>
      <c r="J51" s="39"/>
      <c r="K51" s="39"/>
    </row>
    <row r="52" spans="1:11" s="16" customFormat="1" ht="18" x14ac:dyDescent="0.45">
      <c r="A52" s="60">
        <v>2048</v>
      </c>
      <c r="B52" s="42">
        <f>_xlfn.FORECAST.LINEAR($A52,B$13:B51,$A$13:$A51)</f>
        <v>241030169.79047608</v>
      </c>
      <c r="C52" s="118" t="s">
        <v>361</v>
      </c>
      <c r="D52" s="42">
        <f>_xlfn.FORECAST.LINEAR($A52,D$13:D51,A$13:A51)</f>
        <v>7921253.7083333284</v>
      </c>
      <c r="E52" s="42">
        <f>_xlfn.FORECAST.LINEAR($A52,$E$13:E51,$A$13:$A51)</f>
        <v>19973019.526190445</v>
      </c>
      <c r="F52" s="42">
        <f>_xlfn.FORECAST.LINEAR($A52,F$13:F51,$A$13:A51)</f>
        <v>213135896.35714281</v>
      </c>
      <c r="G52" s="39"/>
      <c r="H52" s="39"/>
      <c r="I52" s="39"/>
      <c r="J52" s="39"/>
      <c r="K52" s="39"/>
    </row>
    <row r="53" spans="1:11" s="16" customFormat="1" ht="18" x14ac:dyDescent="0.45">
      <c r="A53" s="60">
        <v>2049</v>
      </c>
      <c r="B53" s="42">
        <f>_xlfn.FORECAST.LINEAR($A53,B$13:B52,$A$13:$A52)</f>
        <v>241412205.67619038</v>
      </c>
      <c r="C53" s="118" t="s">
        <v>361</v>
      </c>
      <c r="D53" s="42">
        <f>_xlfn.FORECAST.LINEAR($A53,D$13:D52,A$13:A52)</f>
        <v>7942118.9333333299</v>
      </c>
      <c r="E53" s="42">
        <f>_xlfn.FORECAST.LINEAR($A53,$E$13:E52,$A$13:$A52)</f>
        <v>20032672.390476167</v>
      </c>
      <c r="F53" s="42">
        <f>_xlfn.FORECAST.LINEAR($A53,F$13:F52,$A$13:A52)</f>
        <v>213437414.14285713</v>
      </c>
      <c r="G53" s="39"/>
      <c r="H53" s="39"/>
      <c r="I53" s="39"/>
      <c r="J53" s="39"/>
      <c r="K53" s="39"/>
    </row>
    <row r="54" spans="1:11" s="16" customFormat="1" ht="18" x14ac:dyDescent="0.45">
      <c r="A54" s="60">
        <v>2050</v>
      </c>
      <c r="B54" s="42">
        <f>_xlfn.FORECAST.LINEAR($A54,B$13:B53,$A$13:$A53)</f>
        <v>241794241.56190467</v>
      </c>
      <c r="C54" s="118" t="s">
        <v>361</v>
      </c>
      <c r="D54" s="42">
        <f>_xlfn.FORECAST.LINEAR($A54,D$13:D53,A$13:A53)</f>
        <v>7962984.1583333313</v>
      </c>
      <c r="E54" s="42">
        <f>_xlfn.FORECAST.LINEAR($A54,$E$13:E53,$A$13:$A53)</f>
        <v>20092325.254761875</v>
      </c>
      <c r="F54" s="42">
        <f>_xlfn.FORECAST.LINEAR($A54,F$13:F53,$A$13:A53)</f>
        <v>213738931.92857134</v>
      </c>
      <c r="G54" s="39"/>
      <c r="H54" s="39"/>
      <c r="I54" s="39"/>
      <c r="J54" s="39"/>
      <c r="K54" s="39"/>
    </row>
    <row r="55" spans="1:11" s="16" customFormat="1" ht="18" x14ac:dyDescent="0.45">
      <c r="A55" s="60">
        <v>2051</v>
      </c>
      <c r="B55" s="42">
        <f>_xlfn.FORECAST.LINEAR($A55,B$13:B54,$A$13:$A54)</f>
        <v>242176277.44761896</v>
      </c>
      <c r="C55" s="118" t="s">
        <v>361</v>
      </c>
      <c r="D55" s="42">
        <f>_xlfn.FORECAST.LINEAR($A55,D$13:D54,A$13:A54)</f>
        <v>7983849.3833333254</v>
      </c>
      <c r="E55" s="42">
        <f>_xlfn.FORECAST.LINEAR($A55,$E$13:E54,$A$13:$A54)</f>
        <v>20151978.119047582</v>
      </c>
      <c r="F55" s="42">
        <f>_xlfn.FORECAST.LINEAR($A55,F$13:F54,$A$13:A54)</f>
        <v>214040449.71428561</v>
      </c>
      <c r="G55" s="39"/>
      <c r="H55" s="39"/>
      <c r="I55" s="39"/>
      <c r="J55" s="39"/>
      <c r="K55" s="39"/>
    </row>
    <row r="56" spans="1:11" s="16" customFormat="1" ht="18" x14ac:dyDescent="0.45">
      <c r="A56" s="60">
        <v>2052</v>
      </c>
      <c r="B56" s="42">
        <f>_xlfn.FORECAST.LINEAR($A56,B$13:B55,$A$13:$A55)</f>
        <v>242558313.33333325</v>
      </c>
      <c r="C56" s="118" t="s">
        <v>361</v>
      </c>
      <c r="D56" s="42">
        <f>_xlfn.FORECAST.LINEAR($A56,D$13:D55,A$13:A55)</f>
        <v>8004714.6083333269</v>
      </c>
      <c r="E56" s="42">
        <f>_xlfn.FORECAST.LINEAR($A56,$E$13:E55,$A$13:$A55)</f>
        <v>20211630.983333305</v>
      </c>
      <c r="F56" s="42">
        <f>_xlfn.FORECAST.LINEAR($A56,F$13:F55,$A$13:A55)</f>
        <v>214341967.50000006</v>
      </c>
      <c r="G56" s="39"/>
      <c r="H56" s="39"/>
      <c r="I56" s="39"/>
      <c r="J56" s="39"/>
      <c r="K56" s="39"/>
    </row>
    <row r="57" spans="1:11" s="16" customFormat="1" ht="18" x14ac:dyDescent="0.45">
      <c r="A57" s="60">
        <v>2053</v>
      </c>
      <c r="B57" s="42">
        <f>_xlfn.FORECAST.LINEAR($A57,B$13:B56,$A$13:$A56)</f>
        <v>242940349.21904755</v>
      </c>
      <c r="C57" s="118" t="s">
        <v>361</v>
      </c>
      <c r="D57" s="42">
        <f>_xlfn.FORECAST.LINEAR($A57,D$13:D56,A$13:A56)</f>
        <v>8025579.8333333284</v>
      </c>
      <c r="E57" s="42">
        <f>_xlfn.FORECAST.LINEAR($A57,$E$13:E56,$A$13:$A56)</f>
        <v>20271283.847619027</v>
      </c>
      <c r="F57" s="42">
        <f>_xlfn.FORECAST.LINEAR($A57,F$13:F56,$A$13:A56)</f>
        <v>214643485.28571427</v>
      </c>
      <c r="G57" s="39"/>
      <c r="H57" s="39"/>
      <c r="I57" s="39"/>
      <c r="J57" s="39"/>
      <c r="K57" s="39"/>
    </row>
    <row r="58" spans="1:11" s="16" customFormat="1" ht="18" x14ac:dyDescent="0.45">
      <c r="A58" s="60">
        <v>2054</v>
      </c>
      <c r="B58" s="42">
        <f>_xlfn.FORECAST.LINEAR($A58,B$13:B57,$A$13:$A57)</f>
        <v>243322385.10476184</v>
      </c>
      <c r="C58" s="118" t="s">
        <v>361</v>
      </c>
      <c r="D58" s="42">
        <f>_xlfn.FORECAST.LINEAR($A58,D$13:D57,A$13:A57)</f>
        <v>8046445.0583333299</v>
      </c>
      <c r="E58" s="42">
        <f>_xlfn.FORECAST.LINEAR($A58,$E$13:E57,$A$13:$A57)</f>
        <v>20330936.711904734</v>
      </c>
      <c r="F58" s="42">
        <f>_xlfn.FORECAST.LINEAR($A58,F$13:F57,$A$13:A57)</f>
        <v>214945003.07142866</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9" t="s">
        <v>377</v>
      </c>
      <c r="C64" s="440"/>
      <c r="D64" s="440"/>
      <c r="E64" s="440"/>
      <c r="F64" s="441"/>
      <c r="G64" s="300" t="s">
        <v>377</v>
      </c>
      <c r="H64" s="301"/>
      <c r="I64" s="301"/>
      <c r="J64" s="301"/>
      <c r="K64" s="302"/>
    </row>
    <row r="65" spans="1:11" s="16" customFormat="1" ht="18.399999999999999" thickBot="1" x14ac:dyDescent="0.5">
      <c r="A65" s="226" t="s">
        <v>365</v>
      </c>
      <c r="B65" s="227" t="s">
        <v>355</v>
      </c>
      <c r="C65" s="228" t="s">
        <v>378</v>
      </c>
      <c r="D65" s="228" t="s">
        <v>379</v>
      </c>
      <c r="E65" s="228" t="s">
        <v>380</v>
      </c>
      <c r="F65" s="229" t="s">
        <v>359</v>
      </c>
      <c r="G65" s="181" t="s">
        <v>355</v>
      </c>
      <c r="H65" s="182" t="s">
        <v>378</v>
      </c>
      <c r="I65" s="182" t="s">
        <v>379</v>
      </c>
      <c r="J65" s="182" t="s">
        <v>380</v>
      </c>
      <c r="K65" s="183" t="s">
        <v>359</v>
      </c>
    </row>
    <row r="66" spans="1:11" s="16" customFormat="1" ht="18.399999999999999" thickTop="1" x14ac:dyDescent="0.45">
      <c r="A66" s="194">
        <v>2003</v>
      </c>
      <c r="B66" s="230">
        <v>2.9279999999999999</v>
      </c>
      <c r="C66" s="115" t="s">
        <v>361</v>
      </c>
      <c r="D66" s="115">
        <v>23.248999999999999</v>
      </c>
      <c r="E66" s="115">
        <v>15.35</v>
      </c>
      <c r="F66" s="231">
        <v>3.12</v>
      </c>
      <c r="G66" s="303"/>
      <c r="H66" s="304"/>
      <c r="I66" s="304"/>
      <c r="J66" s="304"/>
      <c r="K66" s="305"/>
    </row>
    <row r="67" spans="1:11" s="16" customFormat="1" ht="18" x14ac:dyDescent="0.45">
      <c r="A67" s="194">
        <v>2004</v>
      </c>
      <c r="B67" s="232">
        <v>2.8929999999999998</v>
      </c>
      <c r="C67" s="147" t="s">
        <v>361</v>
      </c>
      <c r="D67" s="147">
        <v>23.713999999999999</v>
      </c>
      <c r="E67" s="147">
        <v>14.536</v>
      </c>
      <c r="F67" s="233">
        <v>3.0979999999999999</v>
      </c>
      <c r="G67" s="290">
        <f>IF(ABS(B7 - B6) &gt; SQRT(G7^2 + G6^2), 1, 0)</f>
        <v>0</v>
      </c>
      <c r="H67" s="286" t="e">
        <f>IF(ABS(C7 - C6) &gt; SQRT(H7^2 + H6^2), 1, 0)</f>
        <v>#VALUE!</v>
      </c>
      <c r="I67" s="286">
        <f>IF(ABS(D7 - D6) &gt;SQRT(I7^2 + I6^2), 1, 0)</f>
        <v>0</v>
      </c>
      <c r="J67" s="286">
        <f>IF(ABS(E7 - E6) &gt; SQRT(J7^2 + J6^2), 1, 0)</f>
        <v>0</v>
      </c>
      <c r="K67" s="291">
        <f>IF(ABS(F7 - F6) &gt; SQRT(K7^2 + K6^2), 1, 0)</f>
        <v>0</v>
      </c>
    </row>
    <row r="68" spans="1:11" s="16" customFormat="1" ht="18" x14ac:dyDescent="0.45">
      <c r="A68" s="194">
        <v>2005</v>
      </c>
      <c r="B68" s="232">
        <v>2.859</v>
      </c>
      <c r="C68" s="147" t="s">
        <v>361</v>
      </c>
      <c r="D68" s="147">
        <v>23.629000000000001</v>
      </c>
      <c r="E68" s="147">
        <v>16.228000000000002</v>
      </c>
      <c r="F68" s="233">
        <v>3.04</v>
      </c>
      <c r="G68" s="290">
        <f t="shared" ref="G68:G87" si="5">IF(ABS(B8 - B7) &gt; SQRT(G8^2 + G7^2), 1, 0)</f>
        <v>0</v>
      </c>
      <c r="H68" s="286" t="e">
        <f t="shared" ref="H68:H87" si="6">IF(ABS(C8 - C7) &gt; SQRT(H8^2 + H7^2), 1, 0)</f>
        <v>#VALUE!</v>
      </c>
      <c r="I68" s="286">
        <f t="shared" ref="I68:I87" si="7">IF(ABS(D8 - D7) &gt;SQRT(I8^2 + I7^2), 1, 0)</f>
        <v>0</v>
      </c>
      <c r="J68" s="286">
        <f t="shared" ref="J68:J87" si="8">IF(ABS(E8 - E7) &gt; SQRT(J8^2 + J7^2), 1, 0)</f>
        <v>0</v>
      </c>
      <c r="K68" s="291">
        <f t="shared" ref="K68:K87" si="9">IF(ABS(F8 - F7) &gt; SQRT(K8^2 + K7^2), 1, 0)</f>
        <v>0</v>
      </c>
    </row>
    <row r="69" spans="1:11" s="16" customFormat="1" ht="18" x14ac:dyDescent="0.45">
      <c r="A69" s="194">
        <v>2006</v>
      </c>
      <c r="B69" s="232">
        <v>2.4620000000000002</v>
      </c>
      <c r="C69" s="147" t="s">
        <v>361</v>
      </c>
      <c r="D69" s="147">
        <v>21.888000000000002</v>
      </c>
      <c r="E69" s="147">
        <v>13.784000000000001</v>
      </c>
      <c r="F69" s="233">
        <v>2.6659999999999999</v>
      </c>
      <c r="G69" s="290">
        <f t="shared" si="5"/>
        <v>0</v>
      </c>
      <c r="H69" s="286" t="e">
        <f t="shared" si="6"/>
        <v>#VALUE!</v>
      </c>
      <c r="I69" s="286">
        <f t="shared" si="7"/>
        <v>0</v>
      </c>
      <c r="J69" s="286">
        <f t="shared" si="8"/>
        <v>0</v>
      </c>
      <c r="K69" s="291">
        <f t="shared" si="9"/>
        <v>0</v>
      </c>
    </row>
    <row r="70" spans="1:11" s="16" customFormat="1" ht="18" x14ac:dyDescent="0.45">
      <c r="A70" s="194">
        <v>2007</v>
      </c>
      <c r="B70" s="234">
        <v>2.5539999999999998</v>
      </c>
      <c r="C70" s="147" t="s">
        <v>361</v>
      </c>
      <c r="D70" s="71">
        <v>23.097999999999999</v>
      </c>
      <c r="E70" s="71">
        <v>15.907</v>
      </c>
      <c r="F70" s="235">
        <v>2.6150000000000002</v>
      </c>
      <c r="G70" s="290">
        <f t="shared" si="5"/>
        <v>0</v>
      </c>
      <c r="H70" s="286" t="e">
        <f t="shared" si="6"/>
        <v>#VALUE!</v>
      </c>
      <c r="I70" s="286">
        <f t="shared" si="7"/>
        <v>0</v>
      </c>
      <c r="J70" s="286">
        <f t="shared" si="8"/>
        <v>0</v>
      </c>
      <c r="K70" s="291">
        <f t="shared" si="9"/>
        <v>0</v>
      </c>
    </row>
    <row r="71" spans="1:11" s="16" customFormat="1" ht="18" x14ac:dyDescent="0.45">
      <c r="A71" s="194">
        <v>2008</v>
      </c>
      <c r="B71" s="234">
        <v>2.8069999999999999</v>
      </c>
      <c r="C71" s="147" t="s">
        <v>361</v>
      </c>
      <c r="D71" s="71">
        <v>20.876999999999999</v>
      </c>
      <c r="E71" s="71">
        <v>15.555</v>
      </c>
      <c r="F71" s="235">
        <v>2.91</v>
      </c>
      <c r="G71" s="290">
        <f t="shared" si="5"/>
        <v>0</v>
      </c>
      <c r="H71" s="286" t="e">
        <f t="shared" si="6"/>
        <v>#VALUE!</v>
      </c>
      <c r="I71" s="286">
        <f t="shared" si="7"/>
        <v>0</v>
      </c>
      <c r="J71" s="286">
        <f t="shared" si="8"/>
        <v>0</v>
      </c>
      <c r="K71" s="291">
        <f t="shared" si="9"/>
        <v>0</v>
      </c>
    </row>
    <row r="72" spans="1:11" s="16" customFormat="1" ht="18" x14ac:dyDescent="0.45">
      <c r="A72" s="194">
        <v>2009</v>
      </c>
      <c r="B72" s="234">
        <v>2.423</v>
      </c>
      <c r="C72" s="147" t="s">
        <v>361</v>
      </c>
      <c r="D72" s="71">
        <v>22.07</v>
      </c>
      <c r="E72" s="71">
        <v>15.781000000000001</v>
      </c>
      <c r="F72" s="235">
        <v>2.5259999999999998</v>
      </c>
      <c r="G72" s="290">
        <f t="shared" si="5"/>
        <v>0</v>
      </c>
      <c r="H72" s="286" t="e">
        <f t="shared" si="6"/>
        <v>#VALUE!</v>
      </c>
      <c r="I72" s="286">
        <f t="shared" si="7"/>
        <v>0</v>
      </c>
      <c r="J72" s="286">
        <f t="shared" si="8"/>
        <v>0</v>
      </c>
      <c r="K72" s="291">
        <f t="shared" si="9"/>
        <v>0</v>
      </c>
    </row>
    <row r="73" spans="1:11" s="16" customFormat="1" ht="18" x14ac:dyDescent="0.45">
      <c r="A73" s="194">
        <v>2010</v>
      </c>
      <c r="B73" s="234">
        <v>2.444</v>
      </c>
      <c r="C73" s="147" t="s">
        <v>361</v>
      </c>
      <c r="D73" s="71">
        <v>21.9</v>
      </c>
      <c r="E73" s="71">
        <v>15.154999999999999</v>
      </c>
      <c r="F73" s="235">
        <v>2.5750000000000002</v>
      </c>
      <c r="G73" s="290">
        <f t="shared" si="5"/>
        <v>0</v>
      </c>
      <c r="H73" s="286" t="e">
        <f t="shared" si="6"/>
        <v>#VALUE!</v>
      </c>
      <c r="I73" s="286">
        <f t="shared" si="7"/>
        <v>0</v>
      </c>
      <c r="J73" s="286">
        <f t="shared" si="8"/>
        <v>0</v>
      </c>
      <c r="K73" s="291">
        <f t="shared" si="9"/>
        <v>0</v>
      </c>
    </row>
    <row r="74" spans="1:11" s="16" customFormat="1" ht="18" x14ac:dyDescent="0.45">
      <c r="A74" s="194">
        <v>2011</v>
      </c>
      <c r="B74" s="234">
        <v>2.4630000000000001</v>
      </c>
      <c r="C74" s="147" t="s">
        <v>361</v>
      </c>
      <c r="D74" s="71">
        <v>21.963000000000001</v>
      </c>
      <c r="E74" s="71">
        <v>15.362</v>
      </c>
      <c r="F74" s="235">
        <v>2.597</v>
      </c>
      <c r="G74" s="290">
        <f t="shared" si="5"/>
        <v>0</v>
      </c>
      <c r="H74" s="286" t="e">
        <f t="shared" si="6"/>
        <v>#VALUE!</v>
      </c>
      <c r="I74" s="286">
        <f t="shared" si="7"/>
        <v>0</v>
      </c>
      <c r="J74" s="286">
        <f t="shared" si="8"/>
        <v>0</v>
      </c>
      <c r="K74" s="291">
        <f t="shared" si="9"/>
        <v>0</v>
      </c>
    </row>
    <row r="75" spans="1:11" s="16" customFormat="1" ht="18" x14ac:dyDescent="0.45">
      <c r="A75" s="194">
        <v>2012</v>
      </c>
      <c r="B75" s="234">
        <v>2.4670000000000001</v>
      </c>
      <c r="C75" s="147" t="s">
        <v>361</v>
      </c>
      <c r="D75" s="71">
        <v>22.004999999999999</v>
      </c>
      <c r="E75" s="71">
        <v>15.326000000000001</v>
      </c>
      <c r="F75" s="235">
        <v>2.6040000000000001</v>
      </c>
      <c r="G75" s="290">
        <f t="shared" si="5"/>
        <v>0</v>
      </c>
      <c r="H75" s="286" t="e">
        <f t="shared" si="6"/>
        <v>#VALUE!</v>
      </c>
      <c r="I75" s="286">
        <f t="shared" si="7"/>
        <v>0</v>
      </c>
      <c r="J75" s="286">
        <f t="shared" si="8"/>
        <v>0</v>
      </c>
      <c r="K75" s="291">
        <f t="shared" si="9"/>
        <v>0</v>
      </c>
    </row>
    <row r="76" spans="1:11" s="16" customFormat="1" ht="18" x14ac:dyDescent="0.45">
      <c r="A76" s="194">
        <v>2013</v>
      </c>
      <c r="B76" s="234">
        <v>2.5179999999999998</v>
      </c>
      <c r="C76" s="147" t="s">
        <v>361</v>
      </c>
      <c r="D76" s="71">
        <v>21.96</v>
      </c>
      <c r="E76" s="71">
        <v>15.510999999999999</v>
      </c>
      <c r="F76" s="235">
        <v>2.6560000000000001</v>
      </c>
      <c r="G76" s="290">
        <f t="shared" si="5"/>
        <v>0</v>
      </c>
      <c r="H76" s="286" t="e">
        <f t="shared" si="6"/>
        <v>#VALUE!</v>
      </c>
      <c r="I76" s="286">
        <f t="shared" si="7"/>
        <v>0</v>
      </c>
      <c r="J76" s="286">
        <f t="shared" si="8"/>
        <v>0</v>
      </c>
      <c r="K76" s="291">
        <f t="shared" si="9"/>
        <v>0</v>
      </c>
    </row>
    <row r="77" spans="1:11" s="16" customFormat="1" ht="18" x14ac:dyDescent="0.45">
      <c r="A77" s="194">
        <v>2014</v>
      </c>
      <c r="B77" s="234">
        <v>2.3959999999999999</v>
      </c>
      <c r="C77" s="147" t="s">
        <v>361</v>
      </c>
      <c r="D77" s="71">
        <v>22.14</v>
      </c>
      <c r="E77" s="71">
        <v>15.218</v>
      </c>
      <c r="F77" s="235">
        <v>2.464</v>
      </c>
      <c r="G77" s="290">
        <f t="shared" si="5"/>
        <v>0</v>
      </c>
      <c r="H77" s="286" t="e">
        <f t="shared" si="6"/>
        <v>#VALUE!</v>
      </c>
      <c r="I77" s="286">
        <f t="shared" si="7"/>
        <v>0</v>
      </c>
      <c r="J77" s="286">
        <f t="shared" si="8"/>
        <v>0</v>
      </c>
      <c r="K77" s="291">
        <f t="shared" si="9"/>
        <v>0</v>
      </c>
    </row>
    <row r="78" spans="1:11" s="16" customFormat="1" ht="18" x14ac:dyDescent="0.45">
      <c r="A78" s="194">
        <v>2015</v>
      </c>
      <c r="B78" s="234">
        <v>2.415</v>
      </c>
      <c r="C78" s="147" t="s">
        <v>361</v>
      </c>
      <c r="D78" s="71">
        <v>22.212</v>
      </c>
      <c r="E78" s="71">
        <v>14.875</v>
      </c>
      <c r="F78" s="235">
        <v>2.512</v>
      </c>
      <c r="G78" s="290">
        <f t="shared" si="5"/>
        <v>0</v>
      </c>
      <c r="H78" s="286" t="e">
        <f t="shared" si="6"/>
        <v>#VALUE!</v>
      </c>
      <c r="I78" s="286">
        <f t="shared" si="7"/>
        <v>0</v>
      </c>
      <c r="J78" s="286">
        <f t="shared" si="8"/>
        <v>0</v>
      </c>
      <c r="K78" s="291">
        <f t="shared" si="9"/>
        <v>0</v>
      </c>
    </row>
    <row r="79" spans="1:11" s="16" customFormat="1" ht="18" x14ac:dyDescent="0.45">
      <c r="A79" s="194">
        <v>2016</v>
      </c>
      <c r="B79" s="234">
        <v>2.427</v>
      </c>
      <c r="C79" s="147" t="s">
        <v>361</v>
      </c>
      <c r="D79" s="71">
        <v>22.289000000000001</v>
      </c>
      <c r="E79" s="71">
        <v>14.7</v>
      </c>
      <c r="F79" s="235">
        <v>2.5419999999999998</v>
      </c>
      <c r="G79" s="290">
        <f t="shared" si="5"/>
        <v>0</v>
      </c>
      <c r="H79" s="286" t="e">
        <f t="shared" si="6"/>
        <v>#VALUE!</v>
      </c>
      <c r="I79" s="286">
        <f t="shared" si="7"/>
        <v>0</v>
      </c>
      <c r="J79" s="286">
        <f t="shared" si="8"/>
        <v>0</v>
      </c>
      <c r="K79" s="291">
        <f t="shared" si="9"/>
        <v>0</v>
      </c>
    </row>
    <row r="80" spans="1:11" s="16" customFormat="1" ht="18" x14ac:dyDescent="0.45">
      <c r="A80" s="194">
        <v>2017</v>
      </c>
      <c r="B80" s="234">
        <v>2.44</v>
      </c>
      <c r="C80" s="147" t="s">
        <v>361</v>
      </c>
      <c r="D80" s="71">
        <v>22.79</v>
      </c>
      <c r="E80" s="71">
        <v>14.893000000000001</v>
      </c>
      <c r="F80" s="235">
        <v>2.5649999999999999</v>
      </c>
      <c r="G80" s="290">
        <f t="shared" si="5"/>
        <v>0</v>
      </c>
      <c r="H80" s="286" t="e">
        <f t="shared" si="6"/>
        <v>#VALUE!</v>
      </c>
      <c r="I80" s="286">
        <f t="shared" si="7"/>
        <v>0</v>
      </c>
      <c r="J80" s="286">
        <f t="shared" si="8"/>
        <v>0</v>
      </c>
      <c r="K80" s="291">
        <f t="shared" si="9"/>
        <v>0</v>
      </c>
    </row>
    <row r="81" spans="1:41" s="16" customFormat="1" ht="18" x14ac:dyDescent="0.45">
      <c r="A81" s="194">
        <v>2018</v>
      </c>
      <c r="B81" s="234">
        <v>2.4409999999999998</v>
      </c>
      <c r="C81" s="147" t="s">
        <v>361</v>
      </c>
      <c r="D81" s="71">
        <v>22.731999999999999</v>
      </c>
      <c r="E81" s="71">
        <v>14.688000000000001</v>
      </c>
      <c r="F81" s="235">
        <v>2.5710000000000002</v>
      </c>
      <c r="G81" s="290">
        <f t="shared" si="5"/>
        <v>0</v>
      </c>
      <c r="H81" s="286" t="e">
        <f t="shared" si="6"/>
        <v>#VALUE!</v>
      </c>
      <c r="I81" s="286">
        <f t="shared" si="7"/>
        <v>0</v>
      </c>
      <c r="J81" s="286">
        <f t="shared" si="8"/>
        <v>0</v>
      </c>
      <c r="K81" s="291">
        <f t="shared" si="9"/>
        <v>0</v>
      </c>
    </row>
    <row r="82" spans="1:41" s="16" customFormat="1" ht="18" x14ac:dyDescent="0.45">
      <c r="A82" s="194">
        <v>2019</v>
      </c>
      <c r="B82" s="234">
        <v>2.4900000000000002</v>
      </c>
      <c r="C82" s="147" t="s">
        <v>361</v>
      </c>
      <c r="D82" s="71">
        <v>22.18</v>
      </c>
      <c r="E82" s="71">
        <v>14.727</v>
      </c>
      <c r="F82" s="235">
        <v>2.6269999999999998</v>
      </c>
      <c r="G82" s="290">
        <f t="shared" si="5"/>
        <v>0</v>
      </c>
      <c r="H82" s="286" t="e">
        <f t="shared" si="6"/>
        <v>#VALUE!</v>
      </c>
      <c r="I82" s="286">
        <f t="shared" si="7"/>
        <v>0</v>
      </c>
      <c r="J82" s="286">
        <f t="shared" si="8"/>
        <v>0</v>
      </c>
      <c r="K82" s="291">
        <f t="shared" si="9"/>
        <v>0</v>
      </c>
    </row>
    <row r="83" spans="1:41" s="16" customFormat="1" ht="18" x14ac:dyDescent="0.45">
      <c r="A83" s="194">
        <v>2020</v>
      </c>
      <c r="B83" s="234">
        <v>2.544</v>
      </c>
      <c r="C83" s="147" t="s">
        <v>361</v>
      </c>
      <c r="D83" s="71">
        <v>23.381</v>
      </c>
      <c r="E83" s="71">
        <v>15.492000000000001</v>
      </c>
      <c r="F83" s="235">
        <v>2.702</v>
      </c>
      <c r="G83" s="290">
        <f t="shared" si="5"/>
        <v>0</v>
      </c>
      <c r="H83" s="286" t="e">
        <f t="shared" si="6"/>
        <v>#VALUE!</v>
      </c>
      <c r="I83" s="286">
        <f t="shared" si="7"/>
        <v>0</v>
      </c>
      <c r="J83" s="286">
        <f t="shared" si="8"/>
        <v>0</v>
      </c>
      <c r="K83" s="291">
        <f t="shared" si="9"/>
        <v>0</v>
      </c>
    </row>
    <row r="84" spans="1:41" s="16" customFormat="1" ht="18" x14ac:dyDescent="0.45">
      <c r="A84" s="194">
        <v>2021</v>
      </c>
      <c r="B84" s="234">
        <v>2.5009999999999999</v>
      </c>
      <c r="C84" s="147" t="s">
        <v>361</v>
      </c>
      <c r="D84" s="71">
        <v>22.628</v>
      </c>
      <c r="E84" s="71">
        <v>15.172000000000001</v>
      </c>
      <c r="F84" s="235">
        <v>2.6680000000000001</v>
      </c>
      <c r="G84" s="290">
        <f t="shared" si="5"/>
        <v>0</v>
      </c>
      <c r="H84" s="286" t="e">
        <f t="shared" si="6"/>
        <v>#VALUE!</v>
      </c>
      <c r="I84" s="286">
        <f t="shared" si="7"/>
        <v>0</v>
      </c>
      <c r="J84" s="286">
        <f t="shared" si="8"/>
        <v>0</v>
      </c>
      <c r="K84" s="291">
        <f t="shared" si="9"/>
        <v>0</v>
      </c>
    </row>
    <row r="85" spans="1:41" s="16" customFormat="1" ht="18" x14ac:dyDescent="0.45">
      <c r="A85" s="194">
        <v>2022</v>
      </c>
      <c r="B85" s="234">
        <v>2.4609999999999999</v>
      </c>
      <c r="C85" s="147" t="s">
        <v>361</v>
      </c>
      <c r="D85" s="71">
        <v>23.170999999999999</v>
      </c>
      <c r="E85" s="71">
        <v>15.222</v>
      </c>
      <c r="F85" s="235">
        <v>2.5859999999999999</v>
      </c>
      <c r="G85" s="290">
        <f t="shared" si="5"/>
        <v>0</v>
      </c>
      <c r="H85" s="286" t="e">
        <f t="shared" si="6"/>
        <v>#VALUE!</v>
      </c>
      <c r="I85" s="286">
        <f t="shared" si="7"/>
        <v>0</v>
      </c>
      <c r="J85" s="286">
        <f t="shared" si="8"/>
        <v>0</v>
      </c>
      <c r="K85" s="291">
        <f t="shared" si="9"/>
        <v>0</v>
      </c>
    </row>
    <row r="86" spans="1:41" s="16" customFormat="1" ht="18" x14ac:dyDescent="0.45">
      <c r="A86" s="194">
        <v>2023</v>
      </c>
      <c r="B86" s="234">
        <v>2.423</v>
      </c>
      <c r="C86" s="147" t="s">
        <v>361</v>
      </c>
      <c r="D86" s="71">
        <v>23.17</v>
      </c>
      <c r="E86" s="71">
        <v>14.808999999999999</v>
      </c>
      <c r="F86" s="235">
        <v>2.5449999999999999</v>
      </c>
      <c r="G86" s="290">
        <f t="shared" si="5"/>
        <v>0</v>
      </c>
      <c r="H86" s="286" t="e">
        <f t="shared" si="6"/>
        <v>#VALUE!</v>
      </c>
      <c r="I86" s="286">
        <f t="shared" si="7"/>
        <v>0</v>
      </c>
      <c r="J86" s="286">
        <f t="shared" si="8"/>
        <v>0</v>
      </c>
      <c r="K86" s="291">
        <f t="shared" si="9"/>
        <v>0</v>
      </c>
    </row>
    <row r="87" spans="1:41" s="16" customFormat="1" ht="18.399999999999999" thickBot="1" x14ac:dyDescent="0.5">
      <c r="A87" s="194">
        <v>2024</v>
      </c>
      <c r="B87" s="236">
        <v>2.4319999999999999</v>
      </c>
      <c r="C87" s="237" t="s">
        <v>361</v>
      </c>
      <c r="D87" s="238">
        <v>22.495999999999999</v>
      </c>
      <c r="E87" s="238">
        <v>14.946999999999999</v>
      </c>
      <c r="F87" s="239">
        <v>2.5579999999999998</v>
      </c>
      <c r="G87" s="290">
        <f t="shared" si="5"/>
        <v>0</v>
      </c>
      <c r="H87" s="286" t="e">
        <f t="shared" si="6"/>
        <v>#VALUE!</v>
      </c>
      <c r="I87" s="286">
        <f t="shared" si="7"/>
        <v>0</v>
      </c>
      <c r="J87" s="286">
        <f t="shared" si="8"/>
        <v>0</v>
      </c>
      <c r="K87" s="291">
        <f t="shared" si="9"/>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408</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47.25" customHeight="1" x14ac:dyDescent="0.4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79">
        <v>55789528</v>
      </c>
      <c r="C96" s="80" t="s">
        <v>361</v>
      </c>
      <c r="D96" s="80">
        <v>1774031</v>
      </c>
      <c r="E96" s="80">
        <v>4356214</v>
      </c>
      <c r="F96" s="81">
        <v>49659283</v>
      </c>
      <c r="G96" s="79">
        <v>9337151</v>
      </c>
      <c r="H96" s="80" t="s">
        <v>361</v>
      </c>
      <c r="I96" s="80">
        <v>307821</v>
      </c>
      <c r="J96" s="80">
        <v>732945</v>
      </c>
      <c r="K96" s="81">
        <v>8296386</v>
      </c>
      <c r="L96" s="79">
        <v>11886859</v>
      </c>
      <c r="M96" s="80" t="s">
        <v>361</v>
      </c>
      <c r="N96" s="80">
        <v>392228</v>
      </c>
      <c r="O96" s="80">
        <v>955317</v>
      </c>
      <c r="P96" s="81">
        <v>10539314</v>
      </c>
      <c r="Q96" s="79">
        <v>6532421</v>
      </c>
      <c r="R96" s="80" t="s">
        <v>361</v>
      </c>
      <c r="S96" s="80">
        <v>188030</v>
      </c>
      <c r="T96" s="80">
        <v>467424</v>
      </c>
      <c r="U96" s="81">
        <v>5876967</v>
      </c>
      <c r="V96" s="79">
        <v>121300253</v>
      </c>
      <c r="W96" s="80" t="s">
        <v>361</v>
      </c>
      <c r="X96" s="80">
        <v>3739351</v>
      </c>
      <c r="Y96" s="80">
        <v>7977152</v>
      </c>
      <c r="Z96" s="81">
        <v>109583750</v>
      </c>
    </row>
    <row r="97" spans="1:26" s="16" customFormat="1" ht="18" x14ac:dyDescent="0.45">
      <c r="A97" s="194">
        <v>2004</v>
      </c>
      <c r="B97" s="79">
        <v>56623277</v>
      </c>
      <c r="C97" s="80" t="s">
        <v>361</v>
      </c>
      <c r="D97" s="80">
        <v>1809181</v>
      </c>
      <c r="E97" s="80">
        <v>4580712</v>
      </c>
      <c r="F97" s="81">
        <v>50233384</v>
      </c>
      <c r="G97" s="79">
        <v>9382279</v>
      </c>
      <c r="H97" s="80" t="s">
        <v>361</v>
      </c>
      <c r="I97" s="80">
        <v>323796</v>
      </c>
      <c r="J97" s="80">
        <v>763294</v>
      </c>
      <c r="K97" s="81">
        <v>8295189</v>
      </c>
      <c r="L97" s="79">
        <v>11930268</v>
      </c>
      <c r="M97" s="80" t="s">
        <v>361</v>
      </c>
      <c r="N97" s="80">
        <v>407275</v>
      </c>
      <c r="O97" s="80">
        <v>996046</v>
      </c>
      <c r="P97" s="81">
        <v>10526947</v>
      </c>
      <c r="Q97" s="79">
        <v>6669947</v>
      </c>
      <c r="R97" s="80" t="s">
        <v>361</v>
      </c>
      <c r="S97" s="80">
        <v>183124</v>
      </c>
      <c r="T97" s="80">
        <v>497567</v>
      </c>
      <c r="U97" s="81">
        <v>5989256</v>
      </c>
      <c r="V97" s="79">
        <v>124878143</v>
      </c>
      <c r="W97" s="80" t="s">
        <v>361</v>
      </c>
      <c r="X97" s="80">
        <v>3714627</v>
      </c>
      <c r="Y97" s="80">
        <v>8363840</v>
      </c>
      <c r="Z97" s="81">
        <v>112799676</v>
      </c>
    </row>
    <row r="98" spans="1:26" s="16" customFormat="1" ht="18" x14ac:dyDescent="0.45">
      <c r="A98" s="194">
        <v>2005</v>
      </c>
      <c r="B98" s="79">
        <v>58461115</v>
      </c>
      <c r="C98" s="80" t="s">
        <v>361</v>
      </c>
      <c r="D98" s="80">
        <v>1850207</v>
      </c>
      <c r="E98" s="80">
        <v>4726062</v>
      </c>
      <c r="F98" s="81">
        <v>51884846</v>
      </c>
      <c r="G98" s="79">
        <v>9653905</v>
      </c>
      <c r="H98" s="80" t="s">
        <v>361</v>
      </c>
      <c r="I98" s="80">
        <v>329196</v>
      </c>
      <c r="J98" s="80">
        <v>785830</v>
      </c>
      <c r="K98" s="81">
        <v>8538880</v>
      </c>
      <c r="L98" s="79">
        <v>12559727</v>
      </c>
      <c r="M98" s="80" t="s">
        <v>361</v>
      </c>
      <c r="N98" s="80">
        <v>437311</v>
      </c>
      <c r="O98" s="80">
        <v>1025166</v>
      </c>
      <c r="P98" s="81">
        <v>11097249</v>
      </c>
      <c r="Q98" s="79">
        <v>6978873</v>
      </c>
      <c r="R98" s="80" t="s">
        <v>361</v>
      </c>
      <c r="S98" s="80">
        <v>185500</v>
      </c>
      <c r="T98" s="80">
        <v>488404</v>
      </c>
      <c r="U98" s="81">
        <v>6304969</v>
      </c>
      <c r="V98" s="79">
        <v>130868584</v>
      </c>
      <c r="W98" s="80" t="s">
        <v>361</v>
      </c>
      <c r="X98" s="80">
        <v>3718432</v>
      </c>
      <c r="Y98" s="80">
        <v>8245000</v>
      </c>
      <c r="Z98" s="81">
        <v>118905152</v>
      </c>
    </row>
    <row r="99" spans="1:26" s="16" customFormat="1" ht="18" x14ac:dyDescent="0.45">
      <c r="A99" s="194">
        <v>2006</v>
      </c>
      <c r="B99" s="79">
        <v>58979957</v>
      </c>
      <c r="C99" s="80" t="s">
        <v>361</v>
      </c>
      <c r="D99" s="80">
        <v>1937665</v>
      </c>
      <c r="E99" s="80">
        <v>5206657</v>
      </c>
      <c r="F99" s="81">
        <v>51835635</v>
      </c>
      <c r="G99" s="79">
        <v>9672278</v>
      </c>
      <c r="H99" s="80" t="s">
        <v>361</v>
      </c>
      <c r="I99" s="80">
        <v>344070</v>
      </c>
      <c r="J99" s="80">
        <v>858970</v>
      </c>
      <c r="K99" s="81">
        <v>8469238</v>
      </c>
      <c r="L99" s="79">
        <v>12985602</v>
      </c>
      <c r="M99" s="80" t="s">
        <v>361</v>
      </c>
      <c r="N99" s="80">
        <v>472019</v>
      </c>
      <c r="O99" s="80">
        <v>1213623</v>
      </c>
      <c r="P99" s="81">
        <v>11299959</v>
      </c>
      <c r="Q99" s="79">
        <v>7129218</v>
      </c>
      <c r="R99" s="80" t="s">
        <v>361</v>
      </c>
      <c r="S99" s="80">
        <v>199162</v>
      </c>
      <c r="T99" s="80">
        <v>588295</v>
      </c>
      <c r="U99" s="81">
        <v>6341762</v>
      </c>
      <c r="V99" s="79">
        <v>135711114</v>
      </c>
      <c r="W99" s="80" t="s">
        <v>361</v>
      </c>
      <c r="X99" s="80">
        <v>4171145</v>
      </c>
      <c r="Y99" s="80">
        <v>10583731</v>
      </c>
      <c r="Z99" s="81">
        <v>120956238</v>
      </c>
    </row>
    <row r="100" spans="1:26" s="16" customFormat="1" ht="18" x14ac:dyDescent="0.45">
      <c r="A100" s="194">
        <v>2007</v>
      </c>
      <c r="B100" s="79">
        <v>59013148</v>
      </c>
      <c r="C100" s="80" t="s">
        <v>361</v>
      </c>
      <c r="D100" s="80">
        <v>2220334</v>
      </c>
      <c r="E100" s="80">
        <v>5533495</v>
      </c>
      <c r="F100" s="81">
        <v>51259319</v>
      </c>
      <c r="G100" s="79">
        <v>9638257</v>
      </c>
      <c r="H100" s="80" t="s">
        <v>361</v>
      </c>
      <c r="I100" s="80">
        <v>386896</v>
      </c>
      <c r="J100" s="80">
        <v>917337</v>
      </c>
      <c r="K100" s="81">
        <v>8334024</v>
      </c>
      <c r="L100" s="79">
        <v>13198396</v>
      </c>
      <c r="M100" s="80" t="s">
        <v>361</v>
      </c>
      <c r="N100" s="80">
        <v>540163</v>
      </c>
      <c r="O100" s="80">
        <v>1333082</v>
      </c>
      <c r="P100" s="81">
        <v>11325151</v>
      </c>
      <c r="Q100" s="79">
        <v>7162475</v>
      </c>
      <c r="R100" s="80" t="s">
        <v>361</v>
      </c>
      <c r="S100" s="80">
        <v>230122</v>
      </c>
      <c r="T100" s="80">
        <v>602502</v>
      </c>
      <c r="U100" s="81">
        <v>6329850</v>
      </c>
      <c r="V100" s="79">
        <v>136771272</v>
      </c>
      <c r="W100" s="80" t="s">
        <v>361</v>
      </c>
      <c r="X100" s="80">
        <v>4669872</v>
      </c>
      <c r="Y100" s="80">
        <v>11034921</v>
      </c>
      <c r="Z100" s="81">
        <v>121066480</v>
      </c>
    </row>
    <row r="101" spans="1:26" s="16" customFormat="1" ht="18" x14ac:dyDescent="0.45">
      <c r="A101" s="194">
        <v>2008</v>
      </c>
      <c r="B101" s="79">
        <v>60046301</v>
      </c>
      <c r="C101" s="80" t="s">
        <v>361</v>
      </c>
      <c r="D101" s="80">
        <v>1612489</v>
      </c>
      <c r="E101" s="80">
        <v>4413483</v>
      </c>
      <c r="F101" s="81">
        <v>54020329</v>
      </c>
      <c r="G101" s="79">
        <v>9809259</v>
      </c>
      <c r="H101" s="80" t="s">
        <v>361</v>
      </c>
      <c r="I101" s="80">
        <v>284200</v>
      </c>
      <c r="J101" s="80">
        <v>722163</v>
      </c>
      <c r="K101" s="81">
        <v>8802895</v>
      </c>
      <c r="L101" s="79">
        <v>13657878</v>
      </c>
      <c r="M101" s="80" t="s">
        <v>361</v>
      </c>
      <c r="N101" s="80">
        <v>404593</v>
      </c>
      <c r="O101" s="80">
        <v>1053167</v>
      </c>
      <c r="P101" s="81">
        <v>12200118</v>
      </c>
      <c r="Q101" s="79">
        <v>7192179</v>
      </c>
      <c r="R101" s="80" t="s">
        <v>361</v>
      </c>
      <c r="S101" s="80">
        <v>176414</v>
      </c>
      <c r="T101" s="80">
        <v>449974</v>
      </c>
      <c r="U101" s="81">
        <v>6565791</v>
      </c>
      <c r="V101" s="79">
        <v>136864183</v>
      </c>
      <c r="W101" s="80" t="s">
        <v>361</v>
      </c>
      <c r="X101" s="80">
        <v>3516544</v>
      </c>
      <c r="Y101" s="80">
        <v>8570679</v>
      </c>
      <c r="Z101" s="81">
        <v>124776960</v>
      </c>
    </row>
    <row r="102" spans="1:26" s="16" customFormat="1" ht="18" x14ac:dyDescent="0.45">
      <c r="A102" s="194">
        <v>2009</v>
      </c>
      <c r="B102" s="79">
        <v>60230854</v>
      </c>
      <c r="C102" s="80" t="s">
        <v>361</v>
      </c>
      <c r="D102" s="80">
        <v>1801805</v>
      </c>
      <c r="E102" s="80">
        <v>4833227</v>
      </c>
      <c r="F102" s="81">
        <v>53595822</v>
      </c>
      <c r="G102" s="79">
        <v>9782903</v>
      </c>
      <c r="H102" s="80" t="s">
        <v>361</v>
      </c>
      <c r="I102" s="80">
        <v>314433</v>
      </c>
      <c r="J102" s="80">
        <v>788265</v>
      </c>
      <c r="K102" s="81">
        <v>8680205</v>
      </c>
      <c r="L102" s="79">
        <v>13717890</v>
      </c>
      <c r="M102" s="80" t="s">
        <v>361</v>
      </c>
      <c r="N102" s="80">
        <v>459575</v>
      </c>
      <c r="O102" s="80">
        <v>1156110</v>
      </c>
      <c r="P102" s="81">
        <v>12102206</v>
      </c>
      <c r="Q102" s="79">
        <v>7285809</v>
      </c>
      <c r="R102" s="80" t="s">
        <v>361</v>
      </c>
      <c r="S102" s="80">
        <v>200027</v>
      </c>
      <c r="T102" s="80">
        <v>500463</v>
      </c>
      <c r="U102" s="81">
        <v>6585319</v>
      </c>
      <c r="V102" s="79">
        <v>138107135</v>
      </c>
      <c r="W102" s="80" t="s">
        <v>361</v>
      </c>
      <c r="X102" s="80">
        <v>3972706</v>
      </c>
      <c r="Y102" s="80">
        <v>9445495</v>
      </c>
      <c r="Z102" s="81">
        <v>124688933</v>
      </c>
    </row>
    <row r="103" spans="1:26" s="16" customFormat="1" ht="18" x14ac:dyDescent="0.45">
      <c r="A103" s="194">
        <v>2010</v>
      </c>
      <c r="B103" s="79">
        <v>61607143</v>
      </c>
      <c r="C103" s="80" t="s">
        <v>361</v>
      </c>
      <c r="D103" s="80">
        <v>1881063</v>
      </c>
      <c r="E103" s="80">
        <v>5038442</v>
      </c>
      <c r="F103" s="81">
        <v>54687638</v>
      </c>
      <c r="G103" s="79">
        <v>10019502</v>
      </c>
      <c r="H103" s="80" t="s">
        <v>361</v>
      </c>
      <c r="I103" s="80">
        <v>327531</v>
      </c>
      <c r="J103" s="80">
        <v>827481</v>
      </c>
      <c r="K103" s="81">
        <v>8864490</v>
      </c>
      <c r="L103" s="79">
        <v>14036893</v>
      </c>
      <c r="M103" s="80" t="s">
        <v>361</v>
      </c>
      <c r="N103" s="80">
        <v>488733</v>
      </c>
      <c r="O103" s="80">
        <v>1186544</v>
      </c>
      <c r="P103" s="81">
        <v>12361616</v>
      </c>
      <c r="Q103" s="79">
        <v>7244390</v>
      </c>
      <c r="R103" s="80" t="s">
        <v>361</v>
      </c>
      <c r="S103" s="80">
        <v>198931</v>
      </c>
      <c r="T103" s="80">
        <v>535505</v>
      </c>
      <c r="U103" s="81">
        <v>6509955</v>
      </c>
      <c r="V103" s="79">
        <v>136267702</v>
      </c>
      <c r="W103" s="80" t="s">
        <v>361</v>
      </c>
      <c r="X103" s="80">
        <v>3983533</v>
      </c>
      <c r="Y103" s="80">
        <v>9951637</v>
      </c>
      <c r="Z103" s="81">
        <v>122332531</v>
      </c>
    </row>
    <row r="104" spans="1:26" s="16" customFormat="1" ht="18" x14ac:dyDescent="0.45">
      <c r="A104" s="194">
        <v>2011</v>
      </c>
      <c r="B104" s="79">
        <v>62405386</v>
      </c>
      <c r="C104" s="80" t="s">
        <v>361</v>
      </c>
      <c r="D104" s="80">
        <v>1921899</v>
      </c>
      <c r="E104" s="80">
        <v>5073381</v>
      </c>
      <c r="F104" s="81">
        <v>55410106</v>
      </c>
      <c r="G104" s="79">
        <v>10129406</v>
      </c>
      <c r="H104" s="80" t="s">
        <v>361</v>
      </c>
      <c r="I104" s="80">
        <v>333807</v>
      </c>
      <c r="J104" s="80">
        <v>833804</v>
      </c>
      <c r="K104" s="81">
        <v>8961795</v>
      </c>
      <c r="L104" s="79">
        <v>14138033</v>
      </c>
      <c r="M104" s="80" t="s">
        <v>361</v>
      </c>
      <c r="N104" s="80">
        <v>484468</v>
      </c>
      <c r="O104" s="80">
        <v>1182225</v>
      </c>
      <c r="P104" s="81">
        <v>12471340</v>
      </c>
      <c r="Q104" s="79">
        <v>7211854</v>
      </c>
      <c r="R104" s="80" t="s">
        <v>361</v>
      </c>
      <c r="S104" s="80">
        <v>204141</v>
      </c>
      <c r="T104" s="80">
        <v>526507</v>
      </c>
      <c r="U104" s="81">
        <v>6481206</v>
      </c>
      <c r="V104" s="79">
        <v>135452978</v>
      </c>
      <c r="W104" s="80" t="s">
        <v>361</v>
      </c>
      <c r="X104" s="80">
        <v>4058698</v>
      </c>
      <c r="Y104" s="80">
        <v>9696010</v>
      </c>
      <c r="Z104" s="81">
        <v>121698271</v>
      </c>
    </row>
    <row r="105" spans="1:26" s="16" customFormat="1" ht="18" x14ac:dyDescent="0.45">
      <c r="A105" s="194">
        <v>2012</v>
      </c>
      <c r="B105" s="79">
        <v>63200077</v>
      </c>
      <c r="C105" s="80" t="s">
        <v>361</v>
      </c>
      <c r="D105" s="80">
        <v>1966696</v>
      </c>
      <c r="E105" s="80">
        <v>5102020</v>
      </c>
      <c r="F105" s="81">
        <v>56131362</v>
      </c>
      <c r="G105" s="79">
        <v>10236537</v>
      </c>
      <c r="H105" s="80" t="s">
        <v>361</v>
      </c>
      <c r="I105" s="80">
        <v>340633</v>
      </c>
      <c r="J105" s="80">
        <v>839340</v>
      </c>
      <c r="K105" s="81">
        <v>9056564</v>
      </c>
      <c r="L105" s="79">
        <v>14346117</v>
      </c>
      <c r="M105" s="80" t="s">
        <v>361</v>
      </c>
      <c r="N105" s="80">
        <v>485937</v>
      </c>
      <c r="O105" s="80">
        <v>1196526</v>
      </c>
      <c r="P105" s="81">
        <v>12663654</v>
      </c>
      <c r="Q105" s="79">
        <v>7167215</v>
      </c>
      <c r="R105" s="80" t="s">
        <v>361</v>
      </c>
      <c r="S105" s="80">
        <v>204090</v>
      </c>
      <c r="T105" s="80">
        <v>528491</v>
      </c>
      <c r="U105" s="81">
        <v>6434633</v>
      </c>
      <c r="V105" s="79">
        <v>133928881</v>
      </c>
      <c r="W105" s="80" t="s">
        <v>361</v>
      </c>
      <c r="X105" s="80">
        <v>4024711</v>
      </c>
      <c r="Y105" s="80">
        <v>9709667</v>
      </c>
      <c r="Z105" s="81">
        <v>120194502</v>
      </c>
    </row>
    <row r="106" spans="1:26" s="16" customFormat="1" ht="18" x14ac:dyDescent="0.45">
      <c r="A106" s="194">
        <v>2013</v>
      </c>
      <c r="B106" s="79">
        <v>63864082</v>
      </c>
      <c r="C106" s="80" t="s">
        <v>361</v>
      </c>
      <c r="D106" s="80">
        <v>1966033</v>
      </c>
      <c r="E106" s="80">
        <v>5320658</v>
      </c>
      <c r="F106" s="81">
        <v>56577391</v>
      </c>
      <c r="G106" s="79">
        <v>10373590</v>
      </c>
      <c r="H106" s="80" t="s">
        <v>361</v>
      </c>
      <c r="I106" s="80">
        <v>340474</v>
      </c>
      <c r="J106" s="80">
        <v>874815</v>
      </c>
      <c r="K106" s="81">
        <v>9158301</v>
      </c>
      <c r="L106" s="79">
        <v>14246758</v>
      </c>
      <c r="M106" s="80" t="s">
        <v>361</v>
      </c>
      <c r="N106" s="80">
        <v>491800</v>
      </c>
      <c r="O106" s="80">
        <v>1193432</v>
      </c>
      <c r="P106" s="81">
        <v>12561526</v>
      </c>
      <c r="Q106" s="79">
        <v>7135811</v>
      </c>
      <c r="R106" s="80" t="s">
        <v>361</v>
      </c>
      <c r="S106" s="80">
        <v>201266</v>
      </c>
      <c r="T106" s="80">
        <v>527922</v>
      </c>
      <c r="U106" s="81">
        <v>6406623</v>
      </c>
      <c r="V106" s="79">
        <v>133060349</v>
      </c>
      <c r="W106" s="80" t="s">
        <v>361</v>
      </c>
      <c r="X106" s="80">
        <v>4101656</v>
      </c>
      <c r="Y106" s="80">
        <v>9559112</v>
      </c>
      <c r="Z106" s="81">
        <v>119399581</v>
      </c>
    </row>
    <row r="107" spans="1:26" s="16" customFormat="1" ht="18" x14ac:dyDescent="0.45">
      <c r="A107" s="194">
        <v>2014</v>
      </c>
      <c r="B107" s="79">
        <v>63980233</v>
      </c>
      <c r="C107" s="80" t="s">
        <v>361</v>
      </c>
      <c r="D107" s="80">
        <v>2143887</v>
      </c>
      <c r="E107" s="80">
        <v>5358514</v>
      </c>
      <c r="F107" s="81">
        <v>56477831</v>
      </c>
      <c r="G107" s="79">
        <v>10410430</v>
      </c>
      <c r="H107" s="80" t="s">
        <v>361</v>
      </c>
      <c r="I107" s="80">
        <v>373733</v>
      </c>
      <c r="J107" s="80">
        <v>873421</v>
      </c>
      <c r="K107" s="81">
        <v>9163277</v>
      </c>
      <c r="L107" s="79">
        <v>14267415</v>
      </c>
      <c r="M107" s="80" t="s">
        <v>361</v>
      </c>
      <c r="N107" s="80">
        <v>533941</v>
      </c>
      <c r="O107" s="80">
        <v>1244687</v>
      </c>
      <c r="P107" s="81">
        <v>12488787</v>
      </c>
      <c r="Q107" s="79">
        <v>7095857</v>
      </c>
      <c r="R107" s="80" t="s">
        <v>361</v>
      </c>
      <c r="S107" s="80">
        <v>211278</v>
      </c>
      <c r="T107" s="80">
        <v>524564</v>
      </c>
      <c r="U107" s="81">
        <v>6360015</v>
      </c>
      <c r="V107" s="79">
        <v>132347429</v>
      </c>
      <c r="W107" s="80" t="s">
        <v>361</v>
      </c>
      <c r="X107" s="80">
        <v>4247652</v>
      </c>
      <c r="Y107" s="80">
        <v>9479025</v>
      </c>
      <c r="Z107" s="81">
        <v>118620752</v>
      </c>
    </row>
    <row r="108" spans="1:26" s="16" customFormat="1" ht="18" x14ac:dyDescent="0.45">
      <c r="A108" s="194">
        <v>2015</v>
      </c>
      <c r="B108" s="79">
        <v>64149888</v>
      </c>
      <c r="C108" s="80" t="s">
        <v>361</v>
      </c>
      <c r="D108" s="80">
        <v>2131919</v>
      </c>
      <c r="E108" s="80">
        <v>5809366</v>
      </c>
      <c r="F108" s="81">
        <v>56208603</v>
      </c>
      <c r="G108" s="79">
        <v>10453730</v>
      </c>
      <c r="H108" s="80" t="s">
        <v>361</v>
      </c>
      <c r="I108" s="80">
        <v>368369</v>
      </c>
      <c r="J108" s="80">
        <v>954609</v>
      </c>
      <c r="K108" s="81">
        <v>9130753</v>
      </c>
      <c r="L108" s="79">
        <v>14419149</v>
      </c>
      <c r="M108" s="80" t="s">
        <v>361</v>
      </c>
      <c r="N108" s="80">
        <v>542626</v>
      </c>
      <c r="O108" s="80">
        <v>1468806</v>
      </c>
      <c r="P108" s="81">
        <v>12407717</v>
      </c>
      <c r="Q108" s="79">
        <v>7039853</v>
      </c>
      <c r="R108" s="80" t="s">
        <v>361</v>
      </c>
      <c r="S108" s="80">
        <v>215230</v>
      </c>
      <c r="T108" s="80">
        <v>550412</v>
      </c>
      <c r="U108" s="81">
        <v>6274210</v>
      </c>
      <c r="V108" s="79">
        <v>130541711</v>
      </c>
      <c r="W108" s="80" t="s">
        <v>361</v>
      </c>
      <c r="X108" s="80">
        <v>4260212</v>
      </c>
      <c r="Y108" s="80">
        <v>9887281</v>
      </c>
      <c r="Z108" s="81">
        <v>116394218</v>
      </c>
    </row>
    <row r="109" spans="1:26" s="16" customFormat="1" ht="18" x14ac:dyDescent="0.45">
      <c r="A109" s="194">
        <v>2016</v>
      </c>
      <c r="B109" s="79">
        <v>64730439</v>
      </c>
      <c r="C109" s="80" t="s">
        <v>361</v>
      </c>
      <c r="D109" s="80">
        <v>2193017</v>
      </c>
      <c r="E109" s="80">
        <v>5994382</v>
      </c>
      <c r="F109" s="81">
        <v>56543040</v>
      </c>
      <c r="G109" s="79">
        <v>10553074</v>
      </c>
      <c r="H109" s="80" t="s">
        <v>361</v>
      </c>
      <c r="I109" s="80">
        <v>380754</v>
      </c>
      <c r="J109" s="80">
        <v>985515</v>
      </c>
      <c r="K109" s="81">
        <v>9186805</v>
      </c>
      <c r="L109" s="79">
        <v>14497819</v>
      </c>
      <c r="M109" s="80" t="s">
        <v>361</v>
      </c>
      <c r="N109" s="80">
        <v>521617</v>
      </c>
      <c r="O109" s="80">
        <v>1489357</v>
      </c>
      <c r="P109" s="81">
        <v>12486845</v>
      </c>
      <c r="Q109" s="79">
        <v>7001920</v>
      </c>
      <c r="R109" s="80" t="s">
        <v>361</v>
      </c>
      <c r="S109" s="80">
        <v>219468</v>
      </c>
      <c r="T109" s="80">
        <v>563664</v>
      </c>
      <c r="U109" s="81">
        <v>6218788</v>
      </c>
      <c r="V109" s="79">
        <v>129292353</v>
      </c>
      <c r="W109" s="80" t="s">
        <v>361</v>
      </c>
      <c r="X109" s="80">
        <v>4244453</v>
      </c>
      <c r="Y109" s="80">
        <v>10125620</v>
      </c>
      <c r="Z109" s="81">
        <v>114922279</v>
      </c>
    </row>
    <row r="110" spans="1:26" s="16" customFormat="1" ht="18" x14ac:dyDescent="0.45">
      <c r="A110" s="194">
        <v>2017</v>
      </c>
      <c r="B110" s="79">
        <v>64948737</v>
      </c>
      <c r="C110" s="80" t="s">
        <v>361</v>
      </c>
      <c r="D110" s="80">
        <v>2154922</v>
      </c>
      <c r="E110" s="80">
        <v>5863592</v>
      </c>
      <c r="F110" s="81">
        <v>56930223</v>
      </c>
      <c r="G110" s="79">
        <v>10603136</v>
      </c>
      <c r="H110" s="80" t="s">
        <v>361</v>
      </c>
      <c r="I110" s="80">
        <v>375897</v>
      </c>
      <c r="J110" s="80">
        <v>965514</v>
      </c>
      <c r="K110" s="81">
        <v>9261725</v>
      </c>
      <c r="L110" s="79">
        <v>14602426</v>
      </c>
      <c r="M110" s="80" t="s">
        <v>361</v>
      </c>
      <c r="N110" s="80">
        <v>504506</v>
      </c>
      <c r="O110" s="80">
        <v>1436435</v>
      </c>
      <c r="P110" s="81">
        <v>12661484</v>
      </c>
      <c r="Q110" s="79">
        <v>6996345</v>
      </c>
      <c r="R110" s="80" t="s">
        <v>361</v>
      </c>
      <c r="S110" s="80">
        <v>206906</v>
      </c>
      <c r="T110" s="80">
        <v>545934</v>
      </c>
      <c r="U110" s="81">
        <v>6243505</v>
      </c>
      <c r="V110" s="79">
        <v>128838632</v>
      </c>
      <c r="W110" s="80" t="s">
        <v>361</v>
      </c>
      <c r="X110" s="80">
        <v>3945832</v>
      </c>
      <c r="Y110" s="80">
        <v>9879334</v>
      </c>
      <c r="Z110" s="81">
        <v>115013466</v>
      </c>
    </row>
    <row r="111" spans="1:26" s="16" customFormat="1" ht="18" x14ac:dyDescent="0.45">
      <c r="A111" s="194">
        <v>2018</v>
      </c>
      <c r="B111" s="79">
        <v>65685671</v>
      </c>
      <c r="C111" s="80" t="s">
        <v>361</v>
      </c>
      <c r="D111" s="80">
        <v>2166803</v>
      </c>
      <c r="E111" s="80">
        <v>5824430</v>
      </c>
      <c r="F111" s="81">
        <v>57694438</v>
      </c>
      <c r="G111" s="79">
        <v>10770379</v>
      </c>
      <c r="H111" s="80" t="s">
        <v>361</v>
      </c>
      <c r="I111" s="80">
        <v>378163</v>
      </c>
      <c r="J111" s="80">
        <v>957580</v>
      </c>
      <c r="K111" s="81">
        <v>9434637</v>
      </c>
      <c r="L111" s="79">
        <v>14525116</v>
      </c>
      <c r="M111" s="80" t="s">
        <v>361</v>
      </c>
      <c r="N111" s="80">
        <v>504723</v>
      </c>
      <c r="O111" s="80">
        <v>1382968</v>
      </c>
      <c r="P111" s="81">
        <v>12637425</v>
      </c>
      <c r="Q111" s="79">
        <v>7095336</v>
      </c>
      <c r="R111" s="80" t="s">
        <v>361</v>
      </c>
      <c r="S111" s="80">
        <v>209622</v>
      </c>
      <c r="T111" s="80">
        <v>557462</v>
      </c>
      <c r="U111" s="81">
        <v>6328252</v>
      </c>
      <c r="V111" s="79">
        <v>130472635</v>
      </c>
      <c r="W111" s="80" t="s">
        <v>361</v>
      </c>
      <c r="X111" s="80">
        <v>3983362</v>
      </c>
      <c r="Y111" s="80">
        <v>10112113</v>
      </c>
      <c r="Z111" s="81">
        <v>116377160</v>
      </c>
    </row>
    <row r="112" spans="1:26" s="16" customFormat="1" ht="18" x14ac:dyDescent="0.45">
      <c r="A112" s="194">
        <v>2019</v>
      </c>
      <c r="B112" s="79">
        <v>65945278</v>
      </c>
      <c r="C112" s="80" t="s">
        <v>361</v>
      </c>
      <c r="D112" s="80">
        <v>2323976</v>
      </c>
      <c r="E112" s="80">
        <v>5940451</v>
      </c>
      <c r="F112" s="81">
        <v>57680852</v>
      </c>
      <c r="G112" s="79">
        <v>10835601</v>
      </c>
      <c r="H112" s="80" t="s">
        <v>361</v>
      </c>
      <c r="I112" s="80">
        <v>399485</v>
      </c>
      <c r="J112" s="80">
        <v>968663</v>
      </c>
      <c r="K112" s="81">
        <v>9467453</v>
      </c>
      <c r="L112" s="79">
        <v>14654377</v>
      </c>
      <c r="M112" s="80" t="s">
        <v>361</v>
      </c>
      <c r="N112" s="80">
        <v>526485</v>
      </c>
      <c r="O112" s="80">
        <v>1383242</v>
      </c>
      <c r="P112" s="81">
        <v>12744649</v>
      </c>
      <c r="Q112" s="79">
        <v>7017237</v>
      </c>
      <c r="R112" s="80" t="s">
        <v>361</v>
      </c>
      <c r="S112" s="80">
        <v>217870</v>
      </c>
      <c r="T112" s="80">
        <v>560019</v>
      </c>
      <c r="U112" s="81">
        <v>6239349</v>
      </c>
      <c r="V112" s="79">
        <v>129190597</v>
      </c>
      <c r="W112" s="80" t="s">
        <v>361</v>
      </c>
      <c r="X112" s="80">
        <v>4290954</v>
      </c>
      <c r="Y112" s="80">
        <v>10215782</v>
      </c>
      <c r="Z112" s="81">
        <v>114683861</v>
      </c>
    </row>
    <row r="113" spans="1:26" s="16" customFormat="1" ht="18" x14ac:dyDescent="0.45">
      <c r="A113" s="194">
        <v>2020</v>
      </c>
      <c r="B113" s="79">
        <v>66069871</v>
      </c>
      <c r="C113" s="80" t="s">
        <v>361</v>
      </c>
      <c r="D113" s="80">
        <v>2131856</v>
      </c>
      <c r="E113" s="80">
        <v>5286903</v>
      </c>
      <c r="F113" s="81">
        <v>58651111</v>
      </c>
      <c r="G113" s="79">
        <v>10863740</v>
      </c>
      <c r="H113" s="80" t="s">
        <v>361</v>
      </c>
      <c r="I113" s="80">
        <v>364989</v>
      </c>
      <c r="J113" s="80">
        <v>881832</v>
      </c>
      <c r="K113" s="81">
        <v>9616919</v>
      </c>
      <c r="L113" s="79">
        <v>14742385</v>
      </c>
      <c r="M113" s="80" t="s">
        <v>361</v>
      </c>
      <c r="N113" s="80">
        <v>485891</v>
      </c>
      <c r="O113" s="80">
        <v>1286649</v>
      </c>
      <c r="P113" s="81">
        <v>12969844</v>
      </c>
      <c r="Q113" s="79">
        <v>6926661</v>
      </c>
      <c r="R113" s="80" t="s">
        <v>361</v>
      </c>
      <c r="S113" s="80">
        <v>203730</v>
      </c>
      <c r="T113" s="80">
        <v>526730</v>
      </c>
      <c r="U113" s="81">
        <v>6196200</v>
      </c>
      <c r="V113" s="79">
        <v>126568907</v>
      </c>
      <c r="W113" s="80" t="s">
        <v>361</v>
      </c>
      <c r="X113" s="80">
        <v>4085633</v>
      </c>
      <c r="Y113" s="80">
        <v>9842868</v>
      </c>
      <c r="Z113" s="81">
        <v>112640406</v>
      </c>
    </row>
    <row r="114" spans="1:26" s="16" customFormat="1" ht="18" x14ac:dyDescent="0.45">
      <c r="A114" s="194">
        <v>2021</v>
      </c>
      <c r="B114" s="79">
        <v>66920433</v>
      </c>
      <c r="C114" s="80" t="s">
        <v>361</v>
      </c>
      <c r="D114" s="80">
        <v>2178962</v>
      </c>
      <c r="E114" s="80">
        <v>5392211</v>
      </c>
      <c r="F114" s="81">
        <v>59349261</v>
      </c>
      <c r="G114" s="79">
        <v>11016580</v>
      </c>
      <c r="H114" s="80" t="s">
        <v>361</v>
      </c>
      <c r="I114" s="80">
        <v>371470</v>
      </c>
      <c r="J114" s="80">
        <v>902319</v>
      </c>
      <c r="K114" s="81">
        <v>9742790</v>
      </c>
      <c r="L114" s="79">
        <v>14802088</v>
      </c>
      <c r="M114" s="80" t="s">
        <v>361</v>
      </c>
      <c r="N114" s="80">
        <v>483402</v>
      </c>
      <c r="O114" s="80">
        <v>1248284</v>
      </c>
      <c r="P114" s="81">
        <v>13070402</v>
      </c>
      <c r="Q114" s="79">
        <v>6943390</v>
      </c>
      <c r="R114" s="80" t="s">
        <v>361</v>
      </c>
      <c r="S114" s="80">
        <v>206333</v>
      </c>
      <c r="T114" s="80">
        <v>535065</v>
      </c>
      <c r="U114" s="81">
        <v>6201992</v>
      </c>
      <c r="V114" s="79">
        <v>127531013</v>
      </c>
      <c r="W114" s="80" t="s">
        <v>361</v>
      </c>
      <c r="X114" s="80">
        <v>4110987</v>
      </c>
      <c r="Y114" s="80">
        <v>10079459</v>
      </c>
      <c r="Z114" s="81">
        <v>113340567</v>
      </c>
    </row>
    <row r="115" spans="1:26" s="16" customFormat="1" ht="18" x14ac:dyDescent="0.45">
      <c r="A115" s="194">
        <v>2022</v>
      </c>
      <c r="B115" s="79">
        <v>68660795</v>
      </c>
      <c r="C115" s="80" t="s">
        <v>361</v>
      </c>
      <c r="D115" s="80">
        <v>2124168</v>
      </c>
      <c r="E115" s="80">
        <v>5385984</v>
      </c>
      <c r="F115" s="81">
        <v>61150643</v>
      </c>
      <c r="G115" s="79">
        <v>11304526</v>
      </c>
      <c r="H115" s="80" t="s">
        <v>361</v>
      </c>
      <c r="I115" s="80">
        <v>371103</v>
      </c>
      <c r="J115" s="80">
        <v>884452</v>
      </c>
      <c r="K115" s="81">
        <v>10048971</v>
      </c>
      <c r="L115" s="79">
        <v>15149936</v>
      </c>
      <c r="M115" s="80" t="s">
        <v>361</v>
      </c>
      <c r="N115" s="80">
        <v>475071</v>
      </c>
      <c r="O115" s="80">
        <v>1120139</v>
      </c>
      <c r="P115" s="81">
        <v>13554727</v>
      </c>
      <c r="Q115" s="79">
        <v>7138172</v>
      </c>
      <c r="R115" s="80" t="s">
        <v>361</v>
      </c>
      <c r="S115" s="80">
        <v>194813</v>
      </c>
      <c r="T115" s="80">
        <v>523652</v>
      </c>
      <c r="U115" s="81">
        <v>6419707</v>
      </c>
      <c r="V115" s="79">
        <v>131136005</v>
      </c>
      <c r="W115" s="80" t="s">
        <v>361</v>
      </c>
      <c r="X115" s="80">
        <v>3914663</v>
      </c>
      <c r="Y115" s="80">
        <v>9787356</v>
      </c>
      <c r="Z115" s="81">
        <v>117433986</v>
      </c>
    </row>
    <row r="116" spans="1:26" s="16" customFormat="1" ht="18" x14ac:dyDescent="0.45">
      <c r="A116" s="194">
        <v>2023</v>
      </c>
      <c r="B116" s="79">
        <v>69536543</v>
      </c>
      <c r="C116" s="80" t="s">
        <v>361</v>
      </c>
      <c r="D116" s="80">
        <v>2075932</v>
      </c>
      <c r="E116" s="80">
        <v>5618193</v>
      </c>
      <c r="F116" s="81">
        <v>61842418</v>
      </c>
      <c r="G116" s="79">
        <v>11453737</v>
      </c>
      <c r="H116" s="80" t="s">
        <v>361</v>
      </c>
      <c r="I116" s="80">
        <v>360650</v>
      </c>
      <c r="J116" s="80">
        <v>920299</v>
      </c>
      <c r="K116" s="81">
        <v>10172788</v>
      </c>
      <c r="L116" s="79">
        <v>15499039</v>
      </c>
      <c r="M116" s="80" t="s">
        <v>361</v>
      </c>
      <c r="N116" s="80">
        <v>582012</v>
      </c>
      <c r="O116" s="80">
        <v>1193565</v>
      </c>
      <c r="P116" s="81">
        <v>13723462</v>
      </c>
      <c r="Q116" s="79">
        <v>7252705</v>
      </c>
      <c r="R116" s="80" t="s">
        <v>361</v>
      </c>
      <c r="S116" s="80">
        <v>192806</v>
      </c>
      <c r="T116" s="80">
        <v>545822</v>
      </c>
      <c r="U116" s="81">
        <v>6514077</v>
      </c>
      <c r="V116" s="79">
        <v>132449868</v>
      </c>
      <c r="W116" s="80" t="s">
        <v>361</v>
      </c>
      <c r="X116" s="80">
        <v>3914663</v>
      </c>
      <c r="Y116" s="80">
        <v>10195307</v>
      </c>
      <c r="Z116" s="81">
        <v>118339898</v>
      </c>
    </row>
    <row r="117" spans="1:26" s="16" customFormat="1" ht="18.399999999999999" thickBot="1" x14ac:dyDescent="0.5">
      <c r="A117" s="194">
        <v>2024</v>
      </c>
      <c r="B117" s="82">
        <v>70768261</v>
      </c>
      <c r="C117" s="80" t="s">
        <v>361</v>
      </c>
      <c r="D117" s="83">
        <v>2241851</v>
      </c>
      <c r="E117" s="83">
        <v>5598114</v>
      </c>
      <c r="F117" s="84">
        <v>62928297</v>
      </c>
      <c r="G117" s="82">
        <v>11648107</v>
      </c>
      <c r="H117" s="80" t="s">
        <v>361</v>
      </c>
      <c r="I117" s="83">
        <v>385135</v>
      </c>
      <c r="J117" s="83">
        <v>918854</v>
      </c>
      <c r="K117" s="84">
        <v>10344117</v>
      </c>
      <c r="L117" s="82">
        <v>15809992</v>
      </c>
      <c r="M117" s="80" t="s">
        <v>361</v>
      </c>
      <c r="N117" s="83">
        <v>617311</v>
      </c>
      <c r="O117" s="83">
        <v>1228895</v>
      </c>
      <c r="P117" s="84">
        <v>13963785</v>
      </c>
      <c r="Q117" s="82">
        <v>7228726</v>
      </c>
      <c r="R117" s="80" t="s">
        <v>361</v>
      </c>
      <c r="S117" s="83">
        <v>201362</v>
      </c>
      <c r="T117" s="83">
        <v>540163</v>
      </c>
      <c r="U117" s="84">
        <v>6487201</v>
      </c>
      <c r="V117" s="82">
        <v>131348874</v>
      </c>
      <c r="W117" s="80" t="s">
        <v>361</v>
      </c>
      <c r="X117" s="83">
        <v>4057919</v>
      </c>
      <c r="Y117" s="83">
        <v>9807335</v>
      </c>
      <c r="Z117" s="84">
        <v>117483620</v>
      </c>
    </row>
    <row r="118" spans="1:26" s="16" customFormat="1" ht="14.65" thickTop="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Qw8FBpgH/QDXbQYvycSHf+8oAsxfP3GV3wYhAdhn0u/kc/SPzSdrV37jItXXVSB2xzLyHdanShCkEz8FgF9yCg==" saltValue="YaDKa7VTR/Kjy/lVtt0h4g=="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83744-31AC-4EEF-AF85-B6444A582123}">
  <dimension ref="A1:AO184"/>
  <sheetViews>
    <sheetView topLeftCell="G1"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409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399999999999999" thickBot="1" x14ac:dyDescent="0.6">
      <c r="A6" s="206">
        <v>2003</v>
      </c>
      <c r="B6" s="222">
        <v>177947849</v>
      </c>
      <c r="C6" s="150" t="s">
        <v>361</v>
      </c>
      <c r="D6" s="150">
        <v>7051038</v>
      </c>
      <c r="E6" s="150">
        <v>3183129</v>
      </c>
      <c r="F6" s="152">
        <v>167713682</v>
      </c>
      <c r="G6" s="223">
        <f>B6*2*B66/100</f>
        <v>17260941.353</v>
      </c>
      <c r="H6" s="224" t="s">
        <v>361</v>
      </c>
      <c r="I6" s="224">
        <f>D6*2*D66/100</f>
        <v>4659184.8896400006</v>
      </c>
      <c r="J6" s="224">
        <f>E6*2*E66/100</f>
        <v>3098712.4189200001</v>
      </c>
      <c r="K6" s="225">
        <f>F6*2*F66/100</f>
        <v>16969270.344760001</v>
      </c>
    </row>
    <row r="7" spans="1:11" s="16" customFormat="1" ht="18" x14ac:dyDescent="0.55000000000000004">
      <c r="A7" s="206">
        <v>2004</v>
      </c>
      <c r="B7" s="131">
        <v>169885347</v>
      </c>
      <c r="C7" s="122" t="s">
        <v>361</v>
      </c>
      <c r="D7" s="122">
        <v>5308342</v>
      </c>
      <c r="E7" s="122">
        <v>3044016</v>
      </c>
      <c r="F7" s="132">
        <v>161532988</v>
      </c>
      <c r="G7" s="48">
        <f t="shared" ref="G7:K9" si="0">B7*2*B67/100</f>
        <v>14548981.117079999</v>
      </c>
      <c r="H7" s="49" t="s">
        <v>361</v>
      </c>
      <c r="I7" s="49">
        <f t="shared" si="0"/>
        <v>3380883.0197999994</v>
      </c>
      <c r="J7" s="49">
        <f t="shared" si="0"/>
        <v>2674411.5772800003</v>
      </c>
      <c r="K7" s="50">
        <f t="shared" si="0"/>
        <v>14382897.25152</v>
      </c>
    </row>
    <row r="8" spans="1:11" s="16" customFormat="1" ht="18" x14ac:dyDescent="0.55000000000000004">
      <c r="A8" s="206">
        <v>2005</v>
      </c>
      <c r="B8" s="131">
        <v>167987690</v>
      </c>
      <c r="C8" s="122" t="s">
        <v>361</v>
      </c>
      <c r="D8" s="122">
        <v>5521970</v>
      </c>
      <c r="E8" s="122">
        <v>2418732</v>
      </c>
      <c r="F8" s="132">
        <v>160046988</v>
      </c>
      <c r="G8" s="51">
        <f t="shared" si="0"/>
        <v>12961930.160399999</v>
      </c>
      <c r="H8" s="52" t="s">
        <v>361</v>
      </c>
      <c r="I8" s="52">
        <f t="shared" si="0"/>
        <v>3095174.6244000001</v>
      </c>
      <c r="J8" s="52">
        <f t="shared" si="0"/>
        <v>2128822.7824800001</v>
      </c>
      <c r="K8" s="53">
        <f t="shared" si="0"/>
        <v>12771749.6424</v>
      </c>
    </row>
    <row r="9" spans="1:11" s="16" customFormat="1" ht="18" x14ac:dyDescent="0.55000000000000004">
      <c r="A9" s="206">
        <v>2006</v>
      </c>
      <c r="B9" s="131">
        <v>169410742</v>
      </c>
      <c r="C9" s="122" t="s">
        <v>361</v>
      </c>
      <c r="D9" s="122">
        <v>5971099</v>
      </c>
      <c r="E9" s="122">
        <v>2181653</v>
      </c>
      <c r="F9" s="132">
        <v>161257990</v>
      </c>
      <c r="G9" s="51">
        <f t="shared" si="0"/>
        <v>10937157.503520001</v>
      </c>
      <c r="H9" s="52" t="s">
        <v>361</v>
      </c>
      <c r="I9" s="52">
        <f t="shared" si="0"/>
        <v>3220691.3786200001</v>
      </c>
      <c r="J9" s="52">
        <f t="shared" ref="J9:J27" si="1">E9*2*E69/100</f>
        <v>1988925.7739800001</v>
      </c>
      <c r="K9" s="53">
        <f t="shared" si="0"/>
        <v>10930066.562200001</v>
      </c>
    </row>
    <row r="10" spans="1:11" s="16" customFormat="1" ht="18" x14ac:dyDescent="0.55000000000000004">
      <c r="A10" s="206">
        <v>2007</v>
      </c>
      <c r="B10" s="131">
        <v>171640536</v>
      </c>
      <c r="C10" s="122" t="s">
        <v>361</v>
      </c>
      <c r="D10" s="122">
        <v>6365151</v>
      </c>
      <c r="E10" s="122">
        <v>2091574</v>
      </c>
      <c r="F10" s="132">
        <v>163183810</v>
      </c>
      <c r="G10" s="51">
        <f t="shared" ref="G10:G27" si="2">B10*2*B70/100</f>
        <v>10954099.007519998</v>
      </c>
      <c r="H10" s="52" t="s">
        <v>361</v>
      </c>
      <c r="I10" s="52">
        <f t="shared" ref="I10:I27" si="3">D10*2*D70/100</f>
        <v>3104666.0517600002</v>
      </c>
      <c r="J10" s="52">
        <f t="shared" si="1"/>
        <v>1980887.90392</v>
      </c>
      <c r="K10" s="53">
        <f t="shared" ref="K10:K27" si="4">F10*2*F70/100</f>
        <v>11008379.8226</v>
      </c>
    </row>
    <row r="11" spans="1:11" s="16" customFormat="1" ht="18" x14ac:dyDescent="0.55000000000000004">
      <c r="A11" s="206">
        <v>2008</v>
      </c>
      <c r="B11" s="218">
        <v>175771335</v>
      </c>
      <c r="C11" s="122" t="s">
        <v>361</v>
      </c>
      <c r="D11" s="145">
        <v>6121844</v>
      </c>
      <c r="E11" s="145">
        <v>2266837</v>
      </c>
      <c r="F11" s="219">
        <v>167382654</v>
      </c>
      <c r="G11" s="51">
        <f t="shared" si="2"/>
        <v>12036821.0208</v>
      </c>
      <c r="H11" s="52" t="s">
        <v>361</v>
      </c>
      <c r="I11" s="52">
        <f t="shared" si="3"/>
        <v>3234415.0589600001</v>
      </c>
      <c r="J11" s="52">
        <f t="shared" si="1"/>
        <v>2206176.4418799998</v>
      </c>
      <c r="K11" s="53">
        <f t="shared" si="4"/>
        <v>11636442.106080001</v>
      </c>
    </row>
    <row r="12" spans="1:11" s="16" customFormat="1" ht="18" x14ac:dyDescent="0.55000000000000004">
      <c r="A12" s="206">
        <v>2009</v>
      </c>
      <c r="B12" s="211">
        <v>179775036</v>
      </c>
      <c r="C12" s="122" t="s">
        <v>361</v>
      </c>
      <c r="D12" s="80">
        <v>6211784</v>
      </c>
      <c r="E12" s="80">
        <v>2192900</v>
      </c>
      <c r="F12" s="212">
        <v>171370352</v>
      </c>
      <c r="G12" s="51">
        <f t="shared" si="2"/>
        <v>11192793.741359999</v>
      </c>
      <c r="H12" s="52" t="s">
        <v>361</v>
      </c>
      <c r="I12" s="52">
        <f t="shared" si="3"/>
        <v>2926247.2067200001</v>
      </c>
      <c r="J12" s="52">
        <f t="shared" si="1"/>
        <v>1935672.83</v>
      </c>
      <c r="K12" s="53">
        <f t="shared" si="4"/>
        <v>10837461.060479999</v>
      </c>
    </row>
    <row r="13" spans="1:11" s="16" customFormat="1" ht="18" x14ac:dyDescent="0.55000000000000004">
      <c r="A13" s="206">
        <v>2010</v>
      </c>
      <c r="B13" s="211">
        <v>190683149</v>
      </c>
      <c r="C13" s="122" t="s">
        <v>361</v>
      </c>
      <c r="D13" s="80">
        <v>7613377</v>
      </c>
      <c r="E13" s="80">
        <v>2213093</v>
      </c>
      <c r="F13" s="212">
        <v>180856679</v>
      </c>
      <c r="G13" s="51">
        <f t="shared" si="2"/>
        <v>11570653.481319999</v>
      </c>
      <c r="H13" s="52" t="s">
        <v>361</v>
      </c>
      <c r="I13" s="52">
        <f t="shared" si="3"/>
        <v>3163205.8759600003</v>
      </c>
      <c r="J13" s="52">
        <f t="shared" si="1"/>
        <v>1950310.3371800003</v>
      </c>
      <c r="K13" s="53">
        <f t="shared" si="4"/>
        <v>11180559.895780001</v>
      </c>
    </row>
    <row r="14" spans="1:11" s="16" customFormat="1" ht="18" x14ac:dyDescent="0.55000000000000004">
      <c r="A14" s="206">
        <v>2011</v>
      </c>
      <c r="B14" s="211">
        <v>196187426</v>
      </c>
      <c r="C14" s="122" t="s">
        <v>361</v>
      </c>
      <c r="D14" s="80">
        <v>7063169</v>
      </c>
      <c r="E14" s="80">
        <v>2130679</v>
      </c>
      <c r="F14" s="212">
        <v>186993578</v>
      </c>
      <c r="G14" s="51">
        <f t="shared" si="2"/>
        <v>11657456.852920001</v>
      </c>
      <c r="H14" s="52" t="s">
        <v>361</v>
      </c>
      <c r="I14" s="52">
        <f t="shared" si="3"/>
        <v>2821170.9619800001</v>
      </c>
      <c r="J14" s="52">
        <f t="shared" si="1"/>
        <v>1899116.8062800001</v>
      </c>
      <c r="K14" s="53">
        <f t="shared" si="4"/>
        <v>11365469.670840001</v>
      </c>
    </row>
    <row r="15" spans="1:11" s="16" customFormat="1" ht="18" x14ac:dyDescent="0.55000000000000004">
      <c r="A15" s="206">
        <v>2012</v>
      </c>
      <c r="B15" s="211">
        <v>202956968</v>
      </c>
      <c r="C15" s="122" t="s">
        <v>361</v>
      </c>
      <c r="D15" s="80">
        <v>7489802</v>
      </c>
      <c r="E15" s="80">
        <v>2589834</v>
      </c>
      <c r="F15" s="212">
        <v>192877332</v>
      </c>
      <c r="G15" s="51">
        <f t="shared" si="2"/>
        <v>11795858.98016</v>
      </c>
      <c r="H15" s="52" t="s">
        <v>361</v>
      </c>
      <c r="I15" s="52">
        <f t="shared" si="3"/>
        <v>2938998.3048</v>
      </c>
      <c r="J15" s="52">
        <f t="shared" si="1"/>
        <v>1967030.7196799999</v>
      </c>
      <c r="K15" s="53">
        <f t="shared" si="4"/>
        <v>11491631.44056</v>
      </c>
    </row>
    <row r="16" spans="1:11" s="16" customFormat="1" ht="18" x14ac:dyDescent="0.55000000000000004">
      <c r="A16" s="206">
        <v>2013</v>
      </c>
      <c r="B16" s="211">
        <v>199061732</v>
      </c>
      <c r="C16" s="122" t="s">
        <v>361</v>
      </c>
      <c r="D16" s="80">
        <v>9139399</v>
      </c>
      <c r="E16" s="80">
        <v>3099588</v>
      </c>
      <c r="F16" s="212">
        <v>186822745</v>
      </c>
      <c r="G16" s="51">
        <f t="shared" si="2"/>
        <v>11163381.93056</v>
      </c>
      <c r="H16" s="52" t="s">
        <v>361</v>
      </c>
      <c r="I16" s="52">
        <f t="shared" si="3"/>
        <v>3482111.0190000003</v>
      </c>
      <c r="J16" s="52">
        <f t="shared" si="1"/>
        <v>2113051.13136</v>
      </c>
      <c r="K16" s="53">
        <f t="shared" si="4"/>
        <v>10708679.7434</v>
      </c>
    </row>
    <row r="17" spans="1:11" s="16" customFormat="1" ht="18" x14ac:dyDescent="0.55000000000000004">
      <c r="A17" s="206">
        <v>2014</v>
      </c>
      <c r="B17" s="211">
        <v>200235726</v>
      </c>
      <c r="C17" s="122" t="s">
        <v>361</v>
      </c>
      <c r="D17" s="80">
        <v>9142717</v>
      </c>
      <c r="E17" s="80">
        <v>3052251</v>
      </c>
      <c r="F17" s="212">
        <v>188040758</v>
      </c>
      <c r="G17" s="51">
        <f t="shared" si="2"/>
        <v>11181162.93984</v>
      </c>
      <c r="H17" s="52" t="s">
        <v>361</v>
      </c>
      <c r="I17" s="52">
        <f t="shared" si="3"/>
        <v>3482643.7596399998</v>
      </c>
      <c r="J17" s="52">
        <f t="shared" si="1"/>
        <v>2098910.9226600002</v>
      </c>
      <c r="K17" s="53">
        <f t="shared" si="4"/>
        <v>10729605.65148</v>
      </c>
    </row>
    <row r="18" spans="1:11" s="16" customFormat="1" ht="18" x14ac:dyDescent="0.55000000000000004">
      <c r="A18" s="206">
        <v>2015</v>
      </c>
      <c r="B18" s="211">
        <v>200765399</v>
      </c>
      <c r="C18" s="122" t="s">
        <v>361</v>
      </c>
      <c r="D18" s="80">
        <v>8877185</v>
      </c>
      <c r="E18" s="80">
        <v>3324414</v>
      </c>
      <c r="F18" s="212">
        <v>188563800</v>
      </c>
      <c r="G18" s="51">
        <f t="shared" si="2"/>
        <v>11182632.724300001</v>
      </c>
      <c r="H18" s="52" t="s">
        <v>361</v>
      </c>
      <c r="I18" s="52">
        <f t="shared" si="3"/>
        <v>3406530.9718999998</v>
      </c>
      <c r="J18" s="52">
        <f t="shared" si="1"/>
        <v>2215522.4661600003</v>
      </c>
      <c r="K18" s="53">
        <f t="shared" si="4"/>
        <v>10736822.772</v>
      </c>
    </row>
    <row r="19" spans="1:11" s="16" customFormat="1" ht="18" x14ac:dyDescent="0.55000000000000004">
      <c r="A19" s="206">
        <v>2016</v>
      </c>
      <c r="B19" s="211">
        <v>198710628</v>
      </c>
      <c r="C19" s="122" t="s">
        <v>361</v>
      </c>
      <c r="D19" s="80">
        <v>8124695</v>
      </c>
      <c r="E19" s="80">
        <v>3956409</v>
      </c>
      <c r="F19" s="212">
        <v>186629524</v>
      </c>
      <c r="G19" s="51">
        <f t="shared" si="2"/>
        <v>11080104.617279999</v>
      </c>
      <c r="H19" s="52" t="s">
        <v>361</v>
      </c>
      <c r="I19" s="52">
        <f t="shared" si="3"/>
        <v>3316662.9929000004</v>
      </c>
      <c r="J19" s="52">
        <f t="shared" si="1"/>
        <v>2493961.9772399999</v>
      </c>
      <c r="K19" s="53">
        <f t="shared" si="4"/>
        <v>10619219.9156</v>
      </c>
    </row>
    <row r="20" spans="1:11" s="16" customFormat="1" ht="18" x14ac:dyDescent="0.55000000000000004">
      <c r="A20" s="206">
        <v>2017</v>
      </c>
      <c r="B20" s="211">
        <v>199957697</v>
      </c>
      <c r="C20" s="122" t="s">
        <v>361</v>
      </c>
      <c r="D20" s="80">
        <v>8379019</v>
      </c>
      <c r="E20" s="80">
        <v>3985380</v>
      </c>
      <c r="F20" s="212">
        <v>187593298</v>
      </c>
      <c r="G20" s="51">
        <f t="shared" si="2"/>
        <v>11109649.64532</v>
      </c>
      <c r="H20" s="52" t="s">
        <v>361</v>
      </c>
      <c r="I20" s="52">
        <f t="shared" si="3"/>
        <v>3345071.9651799994</v>
      </c>
      <c r="J20" s="52">
        <f t="shared" si="1"/>
        <v>2506564.8972</v>
      </c>
      <c r="K20" s="53">
        <f t="shared" si="4"/>
        <v>10655299.326400001</v>
      </c>
    </row>
    <row r="21" spans="1:11" s="16" customFormat="1" ht="18" x14ac:dyDescent="0.55000000000000004">
      <c r="A21" s="206">
        <v>2018</v>
      </c>
      <c r="B21" s="211">
        <v>199743984</v>
      </c>
      <c r="C21" s="122" t="s">
        <v>361</v>
      </c>
      <c r="D21" s="80">
        <v>7766368</v>
      </c>
      <c r="E21" s="80">
        <v>4460395</v>
      </c>
      <c r="F21" s="212">
        <v>187517221</v>
      </c>
      <c r="G21" s="51">
        <f t="shared" si="2"/>
        <v>11209632.38208</v>
      </c>
      <c r="H21" s="52" t="s">
        <v>361</v>
      </c>
      <c r="I21" s="52">
        <f t="shared" si="3"/>
        <v>3291231.4310399997</v>
      </c>
      <c r="J21" s="52">
        <f t="shared" si="1"/>
        <v>2607725.3328</v>
      </c>
      <c r="K21" s="53">
        <f t="shared" si="4"/>
        <v>10763488.485399999</v>
      </c>
    </row>
    <row r="22" spans="1:11" s="16" customFormat="1" ht="18" x14ac:dyDescent="0.55000000000000004">
      <c r="A22" s="206">
        <v>2019</v>
      </c>
      <c r="B22" s="211">
        <v>198075942</v>
      </c>
      <c r="C22" s="122" t="s">
        <v>361</v>
      </c>
      <c r="D22" s="80">
        <v>7541070</v>
      </c>
      <c r="E22" s="80">
        <v>4571726</v>
      </c>
      <c r="F22" s="212">
        <v>185963146</v>
      </c>
      <c r="G22" s="51">
        <f t="shared" si="2"/>
        <v>11274482.61864</v>
      </c>
      <c r="H22" s="52" t="s">
        <v>361</v>
      </c>
      <c r="I22" s="52">
        <f t="shared" si="3"/>
        <v>3163931.3292</v>
      </c>
      <c r="J22" s="52">
        <f t="shared" si="1"/>
        <v>2753824.8733599996</v>
      </c>
      <c r="K22" s="53">
        <f t="shared" si="4"/>
        <v>10971825.614</v>
      </c>
    </row>
    <row r="23" spans="1:11" s="16" customFormat="1" ht="18" x14ac:dyDescent="0.55000000000000004">
      <c r="A23" s="206">
        <v>2020</v>
      </c>
      <c r="B23" s="211">
        <v>199982642</v>
      </c>
      <c r="C23" s="122" t="s">
        <v>361</v>
      </c>
      <c r="D23" s="80">
        <v>7405935</v>
      </c>
      <c r="E23" s="80">
        <v>4490654</v>
      </c>
      <c r="F23" s="212">
        <v>188086052</v>
      </c>
      <c r="G23" s="51">
        <f t="shared" si="2"/>
        <v>11367013.37128</v>
      </c>
      <c r="H23" s="52" t="s">
        <v>361</v>
      </c>
      <c r="I23" s="52">
        <f t="shared" si="3"/>
        <v>3254019.7203000002</v>
      </c>
      <c r="J23" s="52">
        <f t="shared" si="1"/>
        <v>2778277.81672</v>
      </c>
      <c r="K23" s="53">
        <f t="shared" si="4"/>
        <v>11048174.69448</v>
      </c>
    </row>
    <row r="24" spans="1:11" s="16" customFormat="1" ht="18" x14ac:dyDescent="0.55000000000000004">
      <c r="A24" s="206">
        <v>2021</v>
      </c>
      <c r="B24" s="211">
        <v>202324582</v>
      </c>
      <c r="C24" s="122" t="s">
        <v>361</v>
      </c>
      <c r="D24" s="80">
        <v>7657352</v>
      </c>
      <c r="E24" s="80">
        <v>4836794</v>
      </c>
      <c r="F24" s="212">
        <v>189830436</v>
      </c>
      <c r="G24" s="51">
        <f t="shared" si="2"/>
        <v>11475850.291039998</v>
      </c>
      <c r="H24" s="52" t="s">
        <v>361</v>
      </c>
      <c r="I24" s="52">
        <f t="shared" si="3"/>
        <v>3292201.9188800002</v>
      </c>
      <c r="J24" s="52">
        <f t="shared" si="1"/>
        <v>2995910.2036000001</v>
      </c>
      <c r="K24" s="53">
        <f t="shared" si="4"/>
        <v>11150639.81064</v>
      </c>
    </row>
    <row r="25" spans="1:11" s="16" customFormat="1" ht="18" x14ac:dyDescent="0.55000000000000004">
      <c r="A25" s="206">
        <v>2022</v>
      </c>
      <c r="B25" s="211">
        <v>210533748</v>
      </c>
      <c r="C25" s="122" t="s">
        <v>361</v>
      </c>
      <c r="D25" s="80">
        <v>8920667</v>
      </c>
      <c r="E25" s="80">
        <v>5288483</v>
      </c>
      <c r="F25" s="212">
        <v>196324598</v>
      </c>
      <c r="G25" s="51">
        <f t="shared" si="2"/>
        <v>11103549.869519999</v>
      </c>
      <c r="H25" s="52" t="s">
        <v>361</v>
      </c>
      <c r="I25" s="52">
        <f t="shared" si="3"/>
        <v>3601273.2678999994</v>
      </c>
      <c r="J25" s="52">
        <f t="shared" si="1"/>
        <v>3121579.9755800003</v>
      </c>
      <c r="K25" s="53">
        <f t="shared" si="4"/>
        <v>10947059.584479999</v>
      </c>
    </row>
    <row r="26" spans="1:11" s="16" customFormat="1" ht="18" x14ac:dyDescent="0.55000000000000004">
      <c r="A26" s="206">
        <v>2023</v>
      </c>
      <c r="B26" s="211">
        <v>210055573</v>
      </c>
      <c r="C26" s="122" t="s">
        <v>361</v>
      </c>
      <c r="D26" s="80">
        <v>8786677</v>
      </c>
      <c r="E26" s="80">
        <v>5365717</v>
      </c>
      <c r="F26" s="212">
        <v>195903179</v>
      </c>
      <c r="G26" s="51">
        <f t="shared" si="2"/>
        <v>11153950.926299999</v>
      </c>
      <c r="H26" s="52" t="s">
        <v>361</v>
      </c>
      <c r="I26" s="52">
        <f t="shared" si="3"/>
        <v>3625910.1308199996</v>
      </c>
      <c r="J26" s="52">
        <f t="shared" si="1"/>
        <v>3162982.8571600001</v>
      </c>
      <c r="K26" s="53">
        <f t="shared" si="4"/>
        <v>11001922.532639999</v>
      </c>
    </row>
    <row r="27" spans="1:11" s="16" customFormat="1" ht="24.75" customHeight="1" thickBot="1" x14ac:dyDescent="0.6">
      <c r="A27" s="206">
        <v>2024</v>
      </c>
      <c r="B27" s="213">
        <v>211340690</v>
      </c>
      <c r="C27" s="134" t="s">
        <v>361</v>
      </c>
      <c r="D27" s="214">
        <v>9084062</v>
      </c>
      <c r="E27" s="214">
        <v>5309412</v>
      </c>
      <c r="F27" s="215">
        <v>196947216</v>
      </c>
      <c r="G27" s="54">
        <f t="shared" si="2"/>
        <v>11268685.590799998</v>
      </c>
      <c r="H27" s="55" t="s">
        <v>361</v>
      </c>
      <c r="I27" s="55">
        <f t="shared" si="3"/>
        <v>3699756.7713600006</v>
      </c>
      <c r="J27" s="55">
        <f t="shared" si="1"/>
        <v>3135207.7859999998</v>
      </c>
      <c r="K27" s="56">
        <f t="shared" si="4"/>
        <v>11115700.871040002</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209192739.79999995</v>
      </c>
      <c r="C29" s="118" t="s">
        <v>361</v>
      </c>
      <c r="D29" s="42">
        <f>_xlfn.FORECAST.LINEAR($A29,D$13:D28,A$13:A28)</f>
        <v>8588606.5619047731</v>
      </c>
      <c r="E29" s="42">
        <f>_xlfn.FORECAST.LINEAR($A29,$E$13:E28,$A$13:$A28)</f>
        <v>5878522.3809523582</v>
      </c>
      <c r="F29" s="42">
        <f>_xlfn.FORECAST.LINEAR($A29,F$13:F28,$A$13:A28)</f>
        <v>194725610.70476174</v>
      </c>
      <c r="G29" s="39"/>
      <c r="H29" s="39"/>
      <c r="I29" s="39"/>
      <c r="J29" s="39"/>
      <c r="K29" s="39"/>
    </row>
    <row r="30" spans="1:11" s="16" customFormat="1" ht="18" x14ac:dyDescent="0.45">
      <c r="A30" s="60">
        <v>2026</v>
      </c>
      <c r="B30" s="42">
        <f>_xlfn.FORECAST.LINEAR($A30,B$13:B29,$A$13:$A29)</f>
        <v>210170033.2249999</v>
      </c>
      <c r="C30" s="118" t="s">
        <v>361</v>
      </c>
      <c r="D30" s="42">
        <f>_xlfn.FORECAST.LINEAR($A30,D$13:D29,A$13:A29)</f>
        <v>8637253.265476197</v>
      </c>
      <c r="E30" s="42">
        <f>_xlfn.FORECAST.LINEAR($A30,$E$13:E29,$A$13:$A29)</f>
        <v>6124380.7702381015</v>
      </c>
      <c r="F30" s="42">
        <f>_xlfn.FORECAST.LINEAR($A30,F$13:F29,$A$13:A29)</f>
        <v>195408399.02619028</v>
      </c>
      <c r="G30" s="39"/>
      <c r="H30" s="39"/>
      <c r="I30" s="39"/>
      <c r="J30" s="39"/>
      <c r="K30" s="39"/>
    </row>
    <row r="31" spans="1:11" s="16" customFormat="1" ht="18" x14ac:dyDescent="0.45">
      <c r="A31" s="60">
        <v>2027</v>
      </c>
      <c r="B31" s="42">
        <f>_xlfn.FORECAST.LINEAR($A31,B$13:B30,$A$13:$A30)</f>
        <v>211147326.6500001</v>
      </c>
      <c r="C31" s="118" t="s">
        <v>361</v>
      </c>
      <c r="D31" s="42">
        <f>_xlfn.FORECAST.LINEAR($A31,D$13:D30,A$13:A30)</f>
        <v>8685899.9690476209</v>
      </c>
      <c r="E31" s="42">
        <f>_xlfn.FORECAST.LINEAR($A31,$E$13:E30,$A$13:$A30)</f>
        <v>6370239.1595237851</v>
      </c>
      <c r="F31" s="42">
        <f>_xlfn.FORECAST.LINEAR($A31,F$13:F30,$A$13:A30)</f>
        <v>196091187.34761882</v>
      </c>
      <c r="G31" s="39"/>
      <c r="H31" s="39"/>
      <c r="I31" s="39"/>
      <c r="J31" s="39"/>
      <c r="K31" s="39"/>
    </row>
    <row r="32" spans="1:11" s="16" customFormat="1" ht="18" x14ac:dyDescent="0.45">
      <c r="A32" s="60">
        <v>2028</v>
      </c>
      <c r="B32" s="42">
        <f>_xlfn.FORECAST.LINEAR($A32,B$13:B31,$A$13:$A31)</f>
        <v>212124620.07499981</v>
      </c>
      <c r="C32" s="118" t="s">
        <v>361</v>
      </c>
      <c r="D32" s="42">
        <f>_xlfn.FORECAST.LINEAR($A32,D$13:D31,A$13:A31)</f>
        <v>8734546.6726190448</v>
      </c>
      <c r="E32" s="42">
        <f>_xlfn.FORECAST.LINEAR($A32,$E$13:E31,$A$13:$A31)</f>
        <v>6616097.5488095284</v>
      </c>
      <c r="F32" s="42">
        <f>_xlfn.FORECAST.LINEAR($A32,F$13:F31,$A$13:A31)</f>
        <v>196773975.66904759</v>
      </c>
      <c r="G32" s="39"/>
      <c r="H32" s="39"/>
      <c r="I32" s="39"/>
      <c r="J32" s="39"/>
      <c r="K32" s="39"/>
    </row>
    <row r="33" spans="1:11" s="16" customFormat="1" ht="18" x14ac:dyDescent="0.45">
      <c r="A33" s="60">
        <v>2029</v>
      </c>
      <c r="B33" s="42">
        <f>_xlfn.FORECAST.LINEAR($A33,B$13:B32,$A$13:$A32)</f>
        <v>213101913.49999976</v>
      </c>
      <c r="C33" s="118" t="s">
        <v>361</v>
      </c>
      <c r="D33" s="42">
        <f>_xlfn.FORECAST.LINEAR($A33,D$13:D32,A$13:A32)</f>
        <v>8783193.3761904687</v>
      </c>
      <c r="E33" s="42">
        <f>_xlfn.FORECAST.LINEAR($A33,$E$13:E32,$A$13:$A32)</f>
        <v>6861955.938095212</v>
      </c>
      <c r="F33" s="42">
        <f>_xlfn.FORECAST.LINEAR($A33,F$13:F32,$A$13:A32)</f>
        <v>197456763.99047589</v>
      </c>
      <c r="G33" s="39"/>
      <c r="H33" s="39"/>
      <c r="I33" s="39"/>
      <c r="J33" s="39"/>
      <c r="K33" s="39"/>
    </row>
    <row r="34" spans="1:11" s="16" customFormat="1" ht="18" x14ac:dyDescent="0.45">
      <c r="A34" s="60">
        <v>2030</v>
      </c>
      <c r="B34" s="42">
        <f>_xlfn.FORECAST.LINEAR($A34,B$13:B33,$A$13:$A33)</f>
        <v>214079206.92499995</v>
      </c>
      <c r="C34" s="118" t="s">
        <v>361</v>
      </c>
      <c r="D34" s="42">
        <f>_xlfn.FORECAST.LINEAR($A34,D$13:D33,A$13:A33)</f>
        <v>8831840.0797619075</v>
      </c>
      <c r="E34" s="42">
        <f>_xlfn.FORECAST.LINEAR($A34,$E$13:E33,$A$13:$A33)</f>
        <v>7107814.3273808956</v>
      </c>
      <c r="F34" s="42">
        <f>_xlfn.FORECAST.LINEAR($A34,F$13:F33,$A$13:A33)</f>
        <v>198139552.31190443</v>
      </c>
      <c r="G34" s="39"/>
      <c r="H34" s="39"/>
      <c r="I34" s="39"/>
      <c r="J34" s="39"/>
      <c r="K34" s="39"/>
    </row>
    <row r="35" spans="1:11" s="16" customFormat="1" ht="18" x14ac:dyDescent="0.45">
      <c r="A35" s="60">
        <v>2031</v>
      </c>
      <c r="B35" s="42">
        <f>_xlfn.FORECAST.LINEAR($A35,B$13:B34,$A$13:$A34)</f>
        <v>215056500.3499999</v>
      </c>
      <c r="C35" s="118" t="s">
        <v>361</v>
      </c>
      <c r="D35" s="42">
        <f>_xlfn.FORECAST.LINEAR($A35,D$13:D34,A$13:A34)</f>
        <v>8880486.7833333462</v>
      </c>
      <c r="E35" s="42">
        <f>_xlfn.FORECAST.LINEAR($A35,$E$13:E34,$A$13:$A34)</f>
        <v>7353672.7166666985</v>
      </c>
      <c r="F35" s="42">
        <f>_xlfn.FORECAST.LINEAR($A35,F$13:F34,$A$13:A34)</f>
        <v>198822340.63333297</v>
      </c>
      <c r="G35" s="39"/>
      <c r="H35" s="39"/>
      <c r="I35" s="39"/>
      <c r="J35" s="39"/>
      <c r="K35" s="39"/>
    </row>
    <row r="36" spans="1:11" s="16" customFormat="1" ht="18" x14ac:dyDescent="0.45">
      <c r="A36" s="60">
        <v>2032</v>
      </c>
      <c r="B36" s="42">
        <f>_xlfn.FORECAST.LINEAR($A36,B$13:B35,$A$13:$A35)</f>
        <v>216033793.77499986</v>
      </c>
      <c r="C36" s="118" t="s">
        <v>361</v>
      </c>
      <c r="D36" s="42">
        <f>_xlfn.FORECAST.LINEAR($A36,D$13:D35,A$13:A35)</f>
        <v>8929133.4869047701</v>
      </c>
      <c r="E36" s="42">
        <f>_xlfn.FORECAST.LINEAR($A36,$E$13:E35,$A$13:$A35)</f>
        <v>7599531.1059523821</v>
      </c>
      <c r="F36" s="42">
        <f>_xlfn.FORECAST.LINEAR($A36,F$13:F35,$A$13:A35)</f>
        <v>199505128.95476174</v>
      </c>
      <c r="G36" s="39"/>
      <c r="H36" s="39"/>
      <c r="I36" s="39"/>
      <c r="J36" s="39"/>
      <c r="K36" s="39"/>
    </row>
    <row r="37" spans="1:11" s="16" customFormat="1" ht="18" x14ac:dyDescent="0.45">
      <c r="A37" s="60">
        <v>2033</v>
      </c>
      <c r="B37" s="42">
        <f>_xlfn.FORECAST.LINEAR($A37,B$13:B36,$A$13:$A36)</f>
        <v>217011087.19999981</v>
      </c>
      <c r="C37" s="118" t="s">
        <v>361</v>
      </c>
      <c r="D37" s="42">
        <f>_xlfn.FORECAST.LINEAR($A37,D$13:D36,A$13:A36)</f>
        <v>8977780.190476194</v>
      </c>
      <c r="E37" s="42">
        <f>_xlfn.FORECAST.LINEAR($A37,$E$13:E36,$A$13:$A36)</f>
        <v>7845389.4952380657</v>
      </c>
      <c r="F37" s="42">
        <f>_xlfn.FORECAST.LINEAR($A37,F$13:F36,$A$13:A36)</f>
        <v>200187917.27619028</v>
      </c>
      <c r="G37" s="39"/>
      <c r="H37" s="39"/>
      <c r="I37" s="39"/>
      <c r="J37" s="39"/>
      <c r="K37" s="39"/>
    </row>
    <row r="38" spans="1:11" s="16" customFormat="1" ht="18" x14ac:dyDescent="0.45">
      <c r="A38" s="60">
        <v>2034</v>
      </c>
      <c r="B38" s="42">
        <f>_xlfn.FORECAST.LINEAR($A38,B$13:B37,$A$13:$A37)</f>
        <v>217988380.625</v>
      </c>
      <c r="C38" s="118" t="s">
        <v>361</v>
      </c>
      <c r="D38" s="42">
        <f>_xlfn.FORECAST.LINEAR($A38,D$13:D37,A$13:A37)</f>
        <v>9026426.8940476179</v>
      </c>
      <c r="E38" s="42">
        <f>_xlfn.FORECAST.LINEAR($A38,$E$13:E37,$A$13:$A37)</f>
        <v>8091247.884523809</v>
      </c>
      <c r="F38" s="42">
        <f>_xlfn.FORECAST.LINEAR($A38,F$13:F37,$A$13:A37)</f>
        <v>200870705.59761882</v>
      </c>
      <c r="G38" s="39"/>
      <c r="H38" s="39"/>
      <c r="I38" s="39"/>
      <c r="J38" s="39"/>
      <c r="K38" s="39"/>
    </row>
    <row r="39" spans="1:11" s="16" customFormat="1" ht="18" x14ac:dyDescent="0.45">
      <c r="A39" s="60">
        <v>2035</v>
      </c>
      <c r="B39" s="42">
        <f>_xlfn.FORECAST.LINEAR($A39,B$13:B38,$A$13:$A38)</f>
        <v>218965674.05000019</v>
      </c>
      <c r="C39" s="118" t="s">
        <v>361</v>
      </c>
      <c r="D39" s="42">
        <f>_xlfn.FORECAST.LINEAR($A39,D$13:D38,A$13:A38)</f>
        <v>9075073.5976190716</v>
      </c>
      <c r="E39" s="42">
        <f>_xlfn.FORECAST.LINEAR($A39,$E$13:E38,$A$13:$A38)</f>
        <v>8337106.2738094926</v>
      </c>
      <c r="F39" s="42">
        <f>_xlfn.FORECAST.LINEAR($A39,F$13:F38,$A$13:A38)</f>
        <v>201553493.91904736</v>
      </c>
      <c r="G39" s="39"/>
      <c r="H39" s="39"/>
      <c r="I39" s="39"/>
      <c r="J39" s="39"/>
      <c r="K39" s="39"/>
    </row>
    <row r="40" spans="1:11" s="16" customFormat="1" ht="18" x14ac:dyDescent="0.45">
      <c r="A40" s="60">
        <v>2036</v>
      </c>
      <c r="B40" s="42">
        <f>_xlfn.FORECAST.LINEAR($A40,B$13:B39,$A$13:$A39)</f>
        <v>219942967.4749999</v>
      </c>
      <c r="C40" s="118" t="s">
        <v>361</v>
      </c>
      <c r="D40" s="42">
        <f>_xlfn.FORECAST.LINEAR($A40,D$13:D39,A$13:A39)</f>
        <v>9123720.3011904806</v>
      </c>
      <c r="E40" s="42">
        <f>_xlfn.FORECAST.LINEAR($A40,$E$13:E39,$A$13:$A39)</f>
        <v>8582964.6630952358</v>
      </c>
      <c r="F40" s="42">
        <f>_xlfn.FORECAST.LINEAR($A40,F$13:F39,$A$13:A39)</f>
        <v>202236282.24047589</v>
      </c>
      <c r="G40" s="39"/>
      <c r="H40" s="39"/>
      <c r="I40" s="39"/>
      <c r="J40" s="39"/>
      <c r="K40" s="39"/>
    </row>
    <row r="41" spans="1:11" s="16" customFormat="1" ht="18" x14ac:dyDescent="0.45">
      <c r="A41" s="60">
        <v>2037</v>
      </c>
      <c r="B41" s="42">
        <f>_xlfn.FORECAST.LINEAR($A41,B$13:B40,$A$13:$A40)</f>
        <v>220920260.9000001</v>
      </c>
      <c r="C41" s="118" t="s">
        <v>361</v>
      </c>
      <c r="D41" s="42">
        <f>_xlfn.FORECAST.LINEAR($A41,D$13:D40,A$13:A40)</f>
        <v>9172367.0047619045</v>
      </c>
      <c r="E41" s="42">
        <f>_xlfn.FORECAST.LINEAR($A41,$E$13:E40,$A$13:$A40)</f>
        <v>8828823.0523809195</v>
      </c>
      <c r="F41" s="42">
        <f>_xlfn.FORECAST.LINEAR($A41,F$13:F40,$A$13:A40)</f>
        <v>202919070.56190443</v>
      </c>
      <c r="G41" s="39"/>
      <c r="H41" s="39"/>
      <c r="I41" s="39"/>
      <c r="J41" s="39"/>
      <c r="K41" s="39"/>
    </row>
    <row r="42" spans="1:11" s="16" customFormat="1" ht="18" x14ac:dyDescent="0.45">
      <c r="A42" s="60">
        <v>2038</v>
      </c>
      <c r="B42" s="42">
        <f>_xlfn.FORECAST.LINEAR($A42,B$13:B41,$A$13:$A41)</f>
        <v>221897554.32499981</v>
      </c>
      <c r="C42" s="118" t="s">
        <v>361</v>
      </c>
      <c r="D42" s="42">
        <f>_xlfn.FORECAST.LINEAR($A42,D$13:D41,A$13:A41)</f>
        <v>9221013.7083333582</v>
      </c>
      <c r="E42" s="42">
        <f>_xlfn.FORECAST.LINEAR($A42,$E$13:E41,$A$13:$A41)</f>
        <v>9074681.4416666627</v>
      </c>
      <c r="F42" s="42">
        <f>_xlfn.FORECAST.LINEAR($A42,F$13:F41,$A$13:A41)</f>
        <v>203601858.88333297</v>
      </c>
      <c r="G42" s="39"/>
      <c r="H42" s="39"/>
      <c r="I42" s="39"/>
      <c r="J42" s="39"/>
      <c r="K42" s="39"/>
    </row>
    <row r="43" spans="1:11" s="16" customFormat="1" ht="18" x14ac:dyDescent="0.45">
      <c r="A43" s="60">
        <v>2039</v>
      </c>
      <c r="B43" s="42">
        <f>_xlfn.FORECAST.LINEAR($A43,B$13:B42,$A$13:$A42)</f>
        <v>222874847.74999976</v>
      </c>
      <c r="C43" s="118" t="s">
        <v>361</v>
      </c>
      <c r="D43" s="42">
        <f>_xlfn.FORECAST.LINEAR($A43,D$13:D42,A$13:A42)</f>
        <v>9269660.4119047672</v>
      </c>
      <c r="E43" s="42">
        <f>_xlfn.FORECAST.LINEAR($A43,$E$13:E42,$A$13:$A42)</f>
        <v>9320539.8309523463</v>
      </c>
      <c r="F43" s="42">
        <f>_xlfn.FORECAST.LINEAR($A43,F$13:F42,$A$13:A42)</f>
        <v>204284647.20476151</v>
      </c>
      <c r="G43" s="39"/>
      <c r="H43" s="39"/>
      <c r="I43" s="39"/>
      <c r="J43" s="39"/>
      <c r="K43" s="39"/>
    </row>
    <row r="44" spans="1:11" s="16" customFormat="1" ht="18" x14ac:dyDescent="0.45">
      <c r="A44" s="60">
        <v>2040</v>
      </c>
      <c r="B44" s="42">
        <f>_xlfn.FORECAST.LINEAR($A44,B$13:B43,$A$13:$A43)</f>
        <v>223852141.17500019</v>
      </c>
      <c r="C44" s="118" t="s">
        <v>361</v>
      </c>
      <c r="D44" s="42">
        <f>_xlfn.FORECAST.LINEAR($A44,D$13:D43,A$13:A43)</f>
        <v>9318307.1154762059</v>
      </c>
      <c r="E44" s="42">
        <f>_xlfn.FORECAST.LINEAR($A44,$E$13:E43,$A$13:$A43)</f>
        <v>9566398.2202380896</v>
      </c>
      <c r="F44" s="42">
        <f>_xlfn.FORECAST.LINEAR($A44,F$13:F43,$A$13:A43)</f>
        <v>204967435.5261898</v>
      </c>
      <c r="G44" s="39"/>
      <c r="H44" s="39"/>
      <c r="I44" s="39"/>
      <c r="J44" s="39"/>
      <c r="K44" s="39"/>
    </row>
    <row r="45" spans="1:11" s="16" customFormat="1" ht="18" x14ac:dyDescent="0.45">
      <c r="A45" s="60">
        <v>2041</v>
      </c>
      <c r="B45" s="42">
        <f>_xlfn.FORECAST.LINEAR($A45,B$13:B44,$A$13:$A44)</f>
        <v>224829434.5999999</v>
      </c>
      <c r="C45" s="118" t="s">
        <v>361</v>
      </c>
      <c r="D45" s="42">
        <f>_xlfn.FORECAST.LINEAR($A45,D$13:D44,A$13:A44)</f>
        <v>9366953.8190476447</v>
      </c>
      <c r="E45" s="42">
        <f>_xlfn.FORECAST.LINEAR($A45,$E$13:E44,$A$13:$A44)</f>
        <v>9812256.6095237732</v>
      </c>
      <c r="F45" s="42">
        <f>_xlfn.FORECAST.LINEAR($A45,F$13:F44,$A$13:A44)</f>
        <v>205650223.84761858</v>
      </c>
      <c r="G45" s="39"/>
      <c r="H45" s="39"/>
      <c r="I45" s="39"/>
      <c r="J45" s="39"/>
      <c r="K45" s="39"/>
    </row>
    <row r="46" spans="1:11" s="16" customFormat="1" ht="18" x14ac:dyDescent="0.45">
      <c r="A46" s="60">
        <v>2042</v>
      </c>
      <c r="B46" s="42">
        <f>_xlfn.FORECAST.LINEAR($A46,B$13:B45,$A$13:$A45)</f>
        <v>225806728.0250001</v>
      </c>
      <c r="C46" s="118" t="s">
        <v>361</v>
      </c>
      <c r="D46" s="42">
        <f>_xlfn.FORECAST.LINEAR($A46,D$13:D45,A$13:A45)</f>
        <v>9415600.5226190537</v>
      </c>
      <c r="E46" s="42">
        <f>_xlfn.FORECAST.LINEAR($A46,$E$13:E45,$A$13:$A45)</f>
        <v>10058114.998809516</v>
      </c>
      <c r="F46" s="42">
        <f>_xlfn.FORECAST.LINEAR($A46,F$13:F45,$A$13:A45)</f>
        <v>206333012.16904712</v>
      </c>
      <c r="G46" s="39"/>
      <c r="H46" s="39"/>
      <c r="I46" s="39"/>
      <c r="J46" s="39"/>
      <c r="K46" s="39"/>
    </row>
    <row r="47" spans="1:11" s="16" customFormat="1" ht="18" x14ac:dyDescent="0.45">
      <c r="A47" s="60">
        <v>2043</v>
      </c>
      <c r="B47" s="42">
        <f>_xlfn.FORECAST.LINEAR($A47,B$13:B46,$A$13:$A46)</f>
        <v>226784021.44999981</v>
      </c>
      <c r="C47" s="118" t="s">
        <v>361</v>
      </c>
      <c r="D47" s="42">
        <f>_xlfn.FORECAST.LINEAR($A47,D$13:D46,A$13:A46)</f>
        <v>9464247.2261904925</v>
      </c>
      <c r="E47" s="42">
        <f>_xlfn.FORECAST.LINEAR($A47,$E$13:E46,$A$13:$A46)</f>
        <v>10303973.3880952</v>
      </c>
      <c r="F47" s="42">
        <f>_xlfn.FORECAST.LINEAR($A47,F$13:F46,$A$13:A46)</f>
        <v>207015800.49047589</v>
      </c>
      <c r="G47" s="39"/>
      <c r="H47" s="39"/>
      <c r="I47" s="39"/>
      <c r="J47" s="39"/>
      <c r="K47" s="39"/>
    </row>
    <row r="48" spans="1:11" s="16" customFormat="1" ht="18" x14ac:dyDescent="0.45">
      <c r="A48" s="60">
        <v>2044</v>
      </c>
      <c r="B48" s="42">
        <f>_xlfn.FORECAST.LINEAR($A48,B$13:B47,$A$13:$A47)</f>
        <v>227761314.875</v>
      </c>
      <c r="C48" s="118" t="s">
        <v>361</v>
      </c>
      <c r="D48" s="42">
        <f>_xlfn.FORECAST.LINEAR($A48,D$13:D47,A$13:A47)</f>
        <v>9512893.9297619313</v>
      </c>
      <c r="E48" s="42">
        <f>_xlfn.FORECAST.LINEAR($A48,$E$13:E47,$A$13:$A47)</f>
        <v>10549831.777380943</v>
      </c>
      <c r="F48" s="42">
        <f>_xlfn.FORECAST.LINEAR($A48,F$13:F47,$A$13:A47)</f>
        <v>207698588.81190419</v>
      </c>
      <c r="G48" s="39"/>
      <c r="H48" s="39"/>
      <c r="I48" s="39"/>
      <c r="J48" s="39"/>
      <c r="K48" s="39"/>
    </row>
    <row r="49" spans="1:11" s="16" customFormat="1" ht="18" x14ac:dyDescent="0.45">
      <c r="A49" s="60">
        <v>2045</v>
      </c>
      <c r="B49" s="42">
        <f>_xlfn.FORECAST.LINEAR($A49,B$13:B48,$A$13:$A48)</f>
        <v>228738608.29999971</v>
      </c>
      <c r="C49" s="118" t="s">
        <v>361</v>
      </c>
      <c r="D49" s="42">
        <f>_xlfn.FORECAST.LINEAR($A49,D$13:D48,A$13:A48)</f>
        <v>9561540.6333333403</v>
      </c>
      <c r="E49" s="42">
        <f>_xlfn.FORECAST.LINEAR($A49,$E$13:E48,$A$13:$A48)</f>
        <v>10795690.166666627</v>
      </c>
      <c r="F49" s="42">
        <f>_xlfn.FORECAST.LINEAR($A49,F$13:F48,$A$13:A48)</f>
        <v>208381377.13333297</v>
      </c>
      <c r="G49" s="39"/>
      <c r="H49" s="39"/>
      <c r="I49" s="39"/>
      <c r="J49" s="39"/>
      <c r="K49" s="39"/>
    </row>
    <row r="50" spans="1:11" s="16" customFormat="1" ht="18" x14ac:dyDescent="0.45">
      <c r="A50" s="60">
        <v>2046</v>
      </c>
      <c r="B50" s="42">
        <f>_xlfn.FORECAST.LINEAR($A50,B$13:B49,$A$13:$A49)</f>
        <v>229715901.7249999</v>
      </c>
      <c r="C50" s="118" t="s">
        <v>361</v>
      </c>
      <c r="D50" s="42">
        <f>_xlfn.FORECAST.LINEAR($A50,D$13:D49,A$13:A49)</f>
        <v>9610187.3369047791</v>
      </c>
      <c r="E50" s="42">
        <f>_xlfn.FORECAST.LINEAR($A50,$E$13:E49,$A$13:$A49)</f>
        <v>11041548.555952311</v>
      </c>
      <c r="F50" s="42">
        <f>_xlfn.FORECAST.LINEAR($A50,F$13:F49,$A$13:A49)</f>
        <v>209064165.45476151</v>
      </c>
      <c r="G50" s="39"/>
      <c r="H50" s="39"/>
      <c r="I50" s="39"/>
      <c r="J50" s="39"/>
      <c r="K50" s="39"/>
    </row>
    <row r="51" spans="1:11" s="16" customFormat="1" ht="18" x14ac:dyDescent="0.45">
      <c r="A51" s="60">
        <v>2047</v>
      </c>
      <c r="B51" s="42">
        <f>_xlfn.FORECAST.LINEAR($A51,B$13:B50,$A$13:$A50)</f>
        <v>230693195.1500001</v>
      </c>
      <c r="C51" s="118" t="s">
        <v>361</v>
      </c>
      <c r="D51" s="42">
        <f>_xlfn.FORECAST.LINEAR($A51,D$13:D50,A$13:A50)</f>
        <v>9658834.0404762179</v>
      </c>
      <c r="E51" s="42">
        <f>_xlfn.FORECAST.LINEAR($A51,$E$13:E50,$A$13:$A50)</f>
        <v>11287406.945238113</v>
      </c>
      <c r="F51" s="42">
        <f>_xlfn.FORECAST.LINEAR($A51,F$13:F50,$A$13:A50)</f>
        <v>209746953.77619004</v>
      </c>
      <c r="G51" s="39"/>
      <c r="H51" s="39"/>
      <c r="I51" s="39"/>
      <c r="J51" s="39"/>
      <c r="K51" s="39"/>
    </row>
    <row r="52" spans="1:11" s="16" customFormat="1" ht="18" x14ac:dyDescent="0.45">
      <c r="A52" s="60">
        <v>2048</v>
      </c>
      <c r="B52" s="42">
        <f>_xlfn.FORECAST.LINEAR($A52,B$13:B51,$A$13:$A51)</f>
        <v>231670488.57499981</v>
      </c>
      <c r="C52" s="118" t="s">
        <v>361</v>
      </c>
      <c r="D52" s="42">
        <f>_xlfn.FORECAST.LINEAR($A52,D$13:D51,A$13:A51)</f>
        <v>9707480.7440476269</v>
      </c>
      <c r="E52" s="42">
        <f>_xlfn.FORECAST.LINEAR($A52,$E$13:E51,$A$13:$A51)</f>
        <v>11533265.334523797</v>
      </c>
      <c r="F52" s="42">
        <f>_xlfn.FORECAST.LINEAR($A52,F$13:F51,$A$13:A51)</f>
        <v>210429742.09761834</v>
      </c>
      <c r="G52" s="39"/>
      <c r="H52" s="39"/>
      <c r="I52" s="39"/>
      <c r="J52" s="39"/>
      <c r="K52" s="39"/>
    </row>
    <row r="53" spans="1:11" s="16" customFormat="1" ht="18" x14ac:dyDescent="0.45">
      <c r="A53" s="60">
        <v>2049</v>
      </c>
      <c r="B53" s="42">
        <f>_xlfn.FORECAST.LINEAR($A53,B$13:B52,$A$13:$A52)</f>
        <v>232647782</v>
      </c>
      <c r="C53" s="118" t="s">
        <v>361</v>
      </c>
      <c r="D53" s="42">
        <f>_xlfn.FORECAST.LINEAR($A53,D$13:D52,A$13:A52)</f>
        <v>9756127.4476190656</v>
      </c>
      <c r="E53" s="42">
        <f>_xlfn.FORECAST.LINEAR($A53,$E$13:E52,$A$13:$A52)</f>
        <v>11779123.72380954</v>
      </c>
      <c r="F53" s="42">
        <f>_xlfn.FORECAST.LINEAR($A53,F$13:F52,$A$13:A52)</f>
        <v>211112530.41904688</v>
      </c>
      <c r="G53" s="39"/>
      <c r="H53" s="39"/>
      <c r="I53" s="39"/>
      <c r="J53" s="39"/>
      <c r="K53" s="39"/>
    </row>
    <row r="54" spans="1:11" s="16" customFormat="1" ht="18" x14ac:dyDescent="0.45">
      <c r="A54" s="60">
        <v>2050</v>
      </c>
      <c r="B54" s="42">
        <f>_xlfn.FORECAST.LINEAR($A54,B$13:B53,$A$13:$A53)</f>
        <v>233625075.42499995</v>
      </c>
      <c r="C54" s="118" t="s">
        <v>361</v>
      </c>
      <c r="D54" s="42">
        <f>_xlfn.FORECAST.LINEAR($A54,D$13:D53,A$13:A53)</f>
        <v>9804774.1511905044</v>
      </c>
      <c r="E54" s="42">
        <f>_xlfn.FORECAST.LINEAR($A54,$E$13:E53,$A$13:$A53)</f>
        <v>12024982.113095224</v>
      </c>
      <c r="F54" s="42">
        <f>_xlfn.FORECAST.LINEAR($A54,F$13:F53,$A$13:A53)</f>
        <v>211795318.74047565</v>
      </c>
      <c r="G54" s="39"/>
      <c r="H54" s="39"/>
      <c r="I54" s="39"/>
      <c r="J54" s="39"/>
      <c r="K54" s="39"/>
    </row>
    <row r="55" spans="1:11" s="16" customFormat="1" ht="18" x14ac:dyDescent="0.45">
      <c r="A55" s="60">
        <v>2051</v>
      </c>
      <c r="B55" s="42">
        <f>_xlfn.FORECAST.LINEAR($A55,B$13:B54,$A$13:$A54)</f>
        <v>234602368.8499999</v>
      </c>
      <c r="C55" s="118" t="s">
        <v>361</v>
      </c>
      <c r="D55" s="42">
        <f>_xlfn.FORECAST.LINEAR($A55,D$13:D54,A$13:A54)</f>
        <v>9853420.8547619134</v>
      </c>
      <c r="E55" s="42">
        <f>_xlfn.FORECAST.LINEAR($A55,$E$13:E54,$A$13:$A54)</f>
        <v>12270840.502380967</v>
      </c>
      <c r="F55" s="42">
        <f>_xlfn.FORECAST.LINEAR($A55,F$13:F54,$A$13:A54)</f>
        <v>212478107.06190395</v>
      </c>
      <c r="G55" s="39"/>
      <c r="H55" s="39"/>
      <c r="I55" s="39"/>
      <c r="J55" s="39"/>
      <c r="K55" s="39"/>
    </row>
    <row r="56" spans="1:11" s="16" customFormat="1" ht="18" x14ac:dyDescent="0.45">
      <c r="A56" s="60">
        <v>2052</v>
      </c>
      <c r="B56" s="42">
        <f>_xlfn.FORECAST.LINEAR($A56,B$13:B55,$A$13:$A55)</f>
        <v>235579662.2750001</v>
      </c>
      <c r="C56" s="118" t="s">
        <v>361</v>
      </c>
      <c r="D56" s="42">
        <f>_xlfn.FORECAST.LINEAR($A56,D$13:D55,A$13:A55)</f>
        <v>9902067.5583333522</v>
      </c>
      <c r="E56" s="42">
        <f>_xlfn.FORECAST.LINEAR($A56,$E$13:E55,$A$13:$A55)</f>
        <v>12516698.891666651</v>
      </c>
      <c r="F56" s="42">
        <f>_xlfn.FORECAST.LINEAR($A56,F$13:F55,$A$13:A55)</f>
        <v>213160895.38333273</v>
      </c>
      <c r="G56" s="39"/>
      <c r="H56" s="39"/>
      <c r="I56" s="39"/>
      <c r="J56" s="39"/>
      <c r="K56" s="39"/>
    </row>
    <row r="57" spans="1:11" s="16" customFormat="1" ht="18" x14ac:dyDescent="0.45">
      <c r="A57" s="60">
        <v>2053</v>
      </c>
      <c r="B57" s="42">
        <f>_xlfn.FORECAST.LINEAR($A57,B$13:B56,$A$13:$A56)</f>
        <v>236556955.69999981</v>
      </c>
      <c r="C57" s="118" t="s">
        <v>361</v>
      </c>
      <c r="D57" s="42">
        <f>_xlfn.FORECAST.LINEAR($A57,D$13:D56,A$13:A56)</f>
        <v>9950714.261904791</v>
      </c>
      <c r="E57" s="42">
        <f>_xlfn.FORECAST.LINEAR($A57,$E$13:E56,$A$13:$A56)</f>
        <v>12762557.280952394</v>
      </c>
      <c r="F57" s="42">
        <f>_xlfn.FORECAST.LINEAR($A57,F$13:F56,$A$13:A56)</f>
        <v>213843683.70476103</v>
      </c>
      <c r="G57" s="39"/>
      <c r="H57" s="39"/>
      <c r="I57" s="39"/>
      <c r="J57" s="39"/>
      <c r="K57" s="39"/>
    </row>
    <row r="58" spans="1:11" s="16" customFormat="1" ht="18" x14ac:dyDescent="0.45">
      <c r="A58" s="60">
        <v>2054</v>
      </c>
      <c r="B58" s="42">
        <f>_xlfn.FORECAST.LINEAR($A58,B$13:B57,$A$13:$A57)</f>
        <v>237534249.125</v>
      </c>
      <c r="C58" s="118" t="s">
        <v>361</v>
      </c>
      <c r="D58" s="42">
        <f>_xlfn.FORECAST.LINEAR($A58,D$13:D57,A$13:A57)</f>
        <v>9999360.9654762</v>
      </c>
      <c r="E58" s="42">
        <f>_xlfn.FORECAST.LINEAR($A58,$E$13:E57,$A$13:$A57)</f>
        <v>13008415.670238078</v>
      </c>
      <c r="F58" s="42">
        <f>_xlfn.FORECAST.LINEAR($A58,F$13:F57,$A$13:A57)</f>
        <v>214526472.0261898</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9" t="s">
        <v>377</v>
      </c>
      <c r="C64" s="440"/>
      <c r="D64" s="440"/>
      <c r="E64" s="440"/>
      <c r="F64" s="441"/>
      <c r="G64" s="300" t="s">
        <v>377</v>
      </c>
      <c r="H64" s="301"/>
      <c r="I64" s="301"/>
      <c r="J64" s="301"/>
      <c r="K64" s="302"/>
    </row>
    <row r="65" spans="1:11" s="16" customFormat="1" ht="18.399999999999999" thickBot="1" x14ac:dyDescent="0.5">
      <c r="A65" s="226" t="s">
        <v>365</v>
      </c>
      <c r="B65" s="227" t="s">
        <v>355</v>
      </c>
      <c r="C65" s="228" t="s">
        <v>378</v>
      </c>
      <c r="D65" s="228" t="s">
        <v>379</v>
      </c>
      <c r="E65" s="228" t="s">
        <v>380</v>
      </c>
      <c r="F65" s="229" t="s">
        <v>359</v>
      </c>
      <c r="G65" s="181" t="s">
        <v>355</v>
      </c>
      <c r="H65" s="182" t="s">
        <v>378</v>
      </c>
      <c r="I65" s="182" t="s">
        <v>379</v>
      </c>
      <c r="J65" s="182" t="s">
        <v>380</v>
      </c>
      <c r="K65" s="183" t="s">
        <v>359</v>
      </c>
    </row>
    <row r="66" spans="1:11" s="16" customFormat="1" ht="18.399999999999999" thickTop="1" x14ac:dyDescent="0.45">
      <c r="A66" s="194">
        <v>2003</v>
      </c>
      <c r="B66" s="230">
        <v>4.8499999999999996</v>
      </c>
      <c r="C66" s="115" t="s">
        <v>361</v>
      </c>
      <c r="D66" s="115">
        <v>33.039000000000001</v>
      </c>
      <c r="E66" s="115">
        <v>48.673999999999999</v>
      </c>
      <c r="F66" s="231">
        <v>5.0590000000000002</v>
      </c>
      <c r="G66" s="303"/>
      <c r="H66" s="304"/>
      <c r="I66" s="304"/>
      <c r="J66" s="304"/>
      <c r="K66" s="305"/>
    </row>
    <row r="67" spans="1:11" s="16" customFormat="1" ht="18" x14ac:dyDescent="0.45">
      <c r="A67" s="194">
        <v>2004</v>
      </c>
      <c r="B67" s="232">
        <v>4.282</v>
      </c>
      <c r="C67" s="147" t="s">
        <v>361</v>
      </c>
      <c r="D67" s="147">
        <v>31.844999999999999</v>
      </c>
      <c r="E67" s="147">
        <v>43.929000000000002</v>
      </c>
      <c r="F67" s="233">
        <v>4.452</v>
      </c>
      <c r="G67" s="290">
        <f>IF(ABS(B7 - B6) &gt; SQRT(G7^2 + G6^2), 1, 0)</f>
        <v>0</v>
      </c>
      <c r="H67" s="286" t="e">
        <f>IF(ABS(C7 - C6) &gt; SQRT(H7^2 + H6^2), 1, 0)</f>
        <v>#VALUE!</v>
      </c>
      <c r="I67" s="286">
        <f>IF(ABS(D7 - D6) &gt; SQRT(I7^2 + I6^2), 1, 0)</f>
        <v>0</v>
      </c>
      <c r="J67" s="286">
        <f>IF(ABS(E7 - E6) &gt; SQRT(J7^2 + J6^2), 1, 0)</f>
        <v>0</v>
      </c>
      <c r="K67" s="291">
        <f>IF(ABS(F7 - F6) &gt; SQRT(K7^2 + K6^2), 1, 0)</f>
        <v>0</v>
      </c>
    </row>
    <row r="68" spans="1:11" s="16" customFormat="1" ht="18" x14ac:dyDescent="0.45">
      <c r="A68" s="194">
        <v>2005</v>
      </c>
      <c r="B68" s="232">
        <v>3.8580000000000001</v>
      </c>
      <c r="C68" s="147" t="s">
        <v>361</v>
      </c>
      <c r="D68" s="147">
        <v>28.026</v>
      </c>
      <c r="E68" s="147">
        <v>44.006999999999998</v>
      </c>
      <c r="F68" s="233">
        <v>3.99</v>
      </c>
      <c r="G68" s="290">
        <f t="shared" ref="G68:G87" si="5">IF(ABS(B8 - B7) &gt; SQRT(G8^2 + G7^2), 1, 0)</f>
        <v>0</v>
      </c>
      <c r="H68" s="286" t="e">
        <f t="shared" ref="H68:H87" si="6">IF(ABS(C8 - C7) &gt; SQRT(H8^2 + H7^2), 1, 0)</f>
        <v>#VALUE!</v>
      </c>
      <c r="I68" s="286">
        <f t="shared" ref="I68:I87" si="7">IF(ABS(D8 - D7) &gt; SQRT(I8^2 + I7^2), 1, 0)</f>
        <v>0</v>
      </c>
      <c r="J68" s="286">
        <f t="shared" ref="J68:J87" si="8">IF(ABS(E8 - E7) &gt; SQRT(J8^2 + J7^2), 1, 0)</f>
        <v>0</v>
      </c>
      <c r="K68" s="291">
        <f t="shared" ref="K68:K87" si="9">IF(ABS(F8 - F7) &gt; SQRT(K8^2 + K7^2), 1, 0)</f>
        <v>0</v>
      </c>
    </row>
    <row r="69" spans="1:11" s="16" customFormat="1" ht="18" x14ac:dyDescent="0.45">
      <c r="A69" s="194">
        <v>2006</v>
      </c>
      <c r="B69" s="232">
        <v>3.2280000000000002</v>
      </c>
      <c r="C69" s="147" t="s">
        <v>361</v>
      </c>
      <c r="D69" s="147">
        <v>26.969000000000001</v>
      </c>
      <c r="E69" s="147">
        <v>45.582999999999998</v>
      </c>
      <c r="F69" s="233">
        <v>3.3889999999999998</v>
      </c>
      <c r="G69" s="290">
        <f t="shared" si="5"/>
        <v>0</v>
      </c>
      <c r="H69" s="286" t="e">
        <f t="shared" si="6"/>
        <v>#VALUE!</v>
      </c>
      <c r="I69" s="286">
        <f t="shared" si="7"/>
        <v>0</v>
      </c>
      <c r="J69" s="286">
        <f t="shared" si="8"/>
        <v>0</v>
      </c>
      <c r="K69" s="291">
        <f t="shared" si="9"/>
        <v>0</v>
      </c>
    </row>
    <row r="70" spans="1:11" s="16" customFormat="1" ht="18" x14ac:dyDescent="0.45">
      <c r="A70" s="194">
        <v>2007</v>
      </c>
      <c r="B70" s="234">
        <v>3.1909999999999998</v>
      </c>
      <c r="C70" s="147" t="s">
        <v>361</v>
      </c>
      <c r="D70" s="71">
        <v>24.388000000000002</v>
      </c>
      <c r="E70" s="71">
        <v>47.353999999999999</v>
      </c>
      <c r="F70" s="235">
        <v>3.3730000000000002</v>
      </c>
      <c r="G70" s="290">
        <f t="shared" si="5"/>
        <v>0</v>
      </c>
      <c r="H70" s="286" t="e">
        <f t="shared" si="6"/>
        <v>#VALUE!</v>
      </c>
      <c r="I70" s="286">
        <f t="shared" si="7"/>
        <v>0</v>
      </c>
      <c r="J70" s="286">
        <f t="shared" si="8"/>
        <v>0</v>
      </c>
      <c r="K70" s="291">
        <f t="shared" si="9"/>
        <v>0</v>
      </c>
    </row>
    <row r="71" spans="1:11" s="16" customFormat="1" ht="18" x14ac:dyDescent="0.45">
      <c r="A71" s="194">
        <v>2008</v>
      </c>
      <c r="B71" s="234">
        <v>3.4239999999999999</v>
      </c>
      <c r="C71" s="147" t="s">
        <v>361</v>
      </c>
      <c r="D71" s="71">
        <v>26.417000000000002</v>
      </c>
      <c r="E71" s="71">
        <v>48.661999999999999</v>
      </c>
      <c r="F71" s="235">
        <v>3.476</v>
      </c>
      <c r="G71" s="290">
        <f t="shared" si="5"/>
        <v>0</v>
      </c>
      <c r="H71" s="286" t="e">
        <f t="shared" si="6"/>
        <v>#VALUE!</v>
      </c>
      <c r="I71" s="286">
        <f t="shared" si="7"/>
        <v>0</v>
      </c>
      <c r="J71" s="286">
        <f t="shared" si="8"/>
        <v>0</v>
      </c>
      <c r="K71" s="291">
        <f t="shared" si="9"/>
        <v>0</v>
      </c>
    </row>
    <row r="72" spans="1:11" s="16" customFormat="1" ht="18" x14ac:dyDescent="0.45">
      <c r="A72" s="194">
        <v>2009</v>
      </c>
      <c r="B72" s="234">
        <v>3.113</v>
      </c>
      <c r="C72" s="147" t="s">
        <v>361</v>
      </c>
      <c r="D72" s="71">
        <v>23.553999999999998</v>
      </c>
      <c r="E72" s="71">
        <v>44.134999999999998</v>
      </c>
      <c r="F72" s="235">
        <v>3.1619999999999999</v>
      </c>
      <c r="G72" s="290">
        <f t="shared" si="5"/>
        <v>0</v>
      </c>
      <c r="H72" s="286" t="e">
        <f t="shared" si="6"/>
        <v>#VALUE!</v>
      </c>
      <c r="I72" s="286">
        <f t="shared" si="7"/>
        <v>0</v>
      </c>
      <c r="J72" s="286">
        <f t="shared" si="8"/>
        <v>0</v>
      </c>
      <c r="K72" s="291">
        <f t="shared" si="9"/>
        <v>0</v>
      </c>
    </row>
    <row r="73" spans="1:11" s="16" customFormat="1" ht="18" x14ac:dyDescent="0.45">
      <c r="A73" s="194">
        <v>2010</v>
      </c>
      <c r="B73" s="234">
        <v>3.0339999999999998</v>
      </c>
      <c r="C73" s="147" t="s">
        <v>361</v>
      </c>
      <c r="D73" s="71">
        <v>20.774000000000001</v>
      </c>
      <c r="E73" s="71">
        <v>44.063000000000002</v>
      </c>
      <c r="F73" s="235">
        <v>3.0910000000000002</v>
      </c>
      <c r="G73" s="290">
        <f t="shared" si="5"/>
        <v>0</v>
      </c>
      <c r="H73" s="286" t="e">
        <f t="shared" si="6"/>
        <v>#VALUE!</v>
      </c>
      <c r="I73" s="286">
        <f t="shared" si="7"/>
        <v>0</v>
      </c>
      <c r="J73" s="286">
        <f t="shared" si="8"/>
        <v>0</v>
      </c>
      <c r="K73" s="291">
        <f t="shared" si="9"/>
        <v>0</v>
      </c>
    </row>
    <row r="74" spans="1:11" s="16" customFormat="1" ht="18" x14ac:dyDescent="0.45">
      <c r="A74" s="194">
        <v>2011</v>
      </c>
      <c r="B74" s="234">
        <v>2.9710000000000001</v>
      </c>
      <c r="C74" s="147" t="s">
        <v>361</v>
      </c>
      <c r="D74" s="71">
        <v>19.971</v>
      </c>
      <c r="E74" s="71">
        <v>44.566000000000003</v>
      </c>
      <c r="F74" s="235">
        <v>3.0390000000000001</v>
      </c>
      <c r="G74" s="290">
        <f t="shared" si="5"/>
        <v>0</v>
      </c>
      <c r="H74" s="286" t="e">
        <f t="shared" si="6"/>
        <v>#VALUE!</v>
      </c>
      <c r="I74" s="286">
        <f t="shared" si="7"/>
        <v>0</v>
      </c>
      <c r="J74" s="286">
        <f t="shared" si="8"/>
        <v>0</v>
      </c>
      <c r="K74" s="291">
        <f t="shared" si="9"/>
        <v>0</v>
      </c>
    </row>
    <row r="75" spans="1:11" s="16" customFormat="1" ht="18" x14ac:dyDescent="0.45">
      <c r="A75" s="194">
        <v>2012</v>
      </c>
      <c r="B75" s="234">
        <v>2.9060000000000001</v>
      </c>
      <c r="C75" s="147" t="s">
        <v>361</v>
      </c>
      <c r="D75" s="71">
        <v>19.62</v>
      </c>
      <c r="E75" s="71">
        <v>37.975999999999999</v>
      </c>
      <c r="F75" s="235">
        <v>2.9790000000000001</v>
      </c>
      <c r="G75" s="290">
        <f t="shared" si="5"/>
        <v>0</v>
      </c>
      <c r="H75" s="286" t="e">
        <f t="shared" si="6"/>
        <v>#VALUE!</v>
      </c>
      <c r="I75" s="286">
        <f t="shared" si="7"/>
        <v>0</v>
      </c>
      <c r="J75" s="286">
        <f t="shared" si="8"/>
        <v>0</v>
      </c>
      <c r="K75" s="291">
        <f t="shared" si="9"/>
        <v>0</v>
      </c>
    </row>
    <row r="76" spans="1:11" s="16" customFormat="1" ht="18" x14ac:dyDescent="0.45">
      <c r="A76" s="194">
        <v>2013</v>
      </c>
      <c r="B76" s="234">
        <v>2.8039999999999998</v>
      </c>
      <c r="C76" s="147" t="s">
        <v>361</v>
      </c>
      <c r="D76" s="71">
        <v>19.05</v>
      </c>
      <c r="E76" s="71">
        <v>34.085999999999999</v>
      </c>
      <c r="F76" s="235">
        <v>2.8660000000000001</v>
      </c>
      <c r="G76" s="290">
        <f t="shared" si="5"/>
        <v>0</v>
      </c>
      <c r="H76" s="286" t="e">
        <f t="shared" si="6"/>
        <v>#VALUE!</v>
      </c>
      <c r="I76" s="286">
        <f t="shared" si="7"/>
        <v>0</v>
      </c>
      <c r="J76" s="286">
        <f t="shared" si="8"/>
        <v>0</v>
      </c>
      <c r="K76" s="291">
        <f t="shared" si="9"/>
        <v>0</v>
      </c>
    </row>
    <row r="77" spans="1:11" s="16" customFormat="1" ht="18" x14ac:dyDescent="0.45">
      <c r="A77" s="194">
        <v>2014</v>
      </c>
      <c r="B77" s="234">
        <v>2.7919999999999998</v>
      </c>
      <c r="C77" s="147" t="s">
        <v>361</v>
      </c>
      <c r="D77" s="71">
        <v>19.045999999999999</v>
      </c>
      <c r="E77" s="71">
        <v>34.383000000000003</v>
      </c>
      <c r="F77" s="235">
        <v>2.8530000000000002</v>
      </c>
      <c r="G77" s="290">
        <f t="shared" si="5"/>
        <v>0</v>
      </c>
      <c r="H77" s="286" t="e">
        <f t="shared" si="6"/>
        <v>#VALUE!</v>
      </c>
      <c r="I77" s="286">
        <f t="shared" si="7"/>
        <v>0</v>
      </c>
      <c r="J77" s="286">
        <f t="shared" si="8"/>
        <v>0</v>
      </c>
      <c r="K77" s="291">
        <f t="shared" si="9"/>
        <v>0</v>
      </c>
    </row>
    <row r="78" spans="1:11" s="16" customFormat="1" ht="18" x14ac:dyDescent="0.45">
      <c r="A78" s="194">
        <v>2015</v>
      </c>
      <c r="B78" s="234">
        <v>2.7850000000000001</v>
      </c>
      <c r="C78" s="147" t="s">
        <v>361</v>
      </c>
      <c r="D78" s="71">
        <v>19.187000000000001</v>
      </c>
      <c r="E78" s="71">
        <v>33.322000000000003</v>
      </c>
      <c r="F78" s="235">
        <v>2.847</v>
      </c>
      <c r="G78" s="290">
        <f t="shared" si="5"/>
        <v>0</v>
      </c>
      <c r="H78" s="286" t="e">
        <f t="shared" si="6"/>
        <v>#VALUE!</v>
      </c>
      <c r="I78" s="286">
        <f t="shared" si="7"/>
        <v>0</v>
      </c>
      <c r="J78" s="286">
        <f t="shared" si="8"/>
        <v>0</v>
      </c>
      <c r="K78" s="291">
        <f t="shared" si="9"/>
        <v>0</v>
      </c>
    </row>
    <row r="79" spans="1:11" s="16" customFormat="1" ht="18" x14ac:dyDescent="0.45">
      <c r="A79" s="194">
        <v>2016</v>
      </c>
      <c r="B79" s="234">
        <v>2.7879999999999998</v>
      </c>
      <c r="C79" s="147" t="s">
        <v>361</v>
      </c>
      <c r="D79" s="71">
        <v>20.411000000000001</v>
      </c>
      <c r="E79" s="71">
        <v>31.518000000000001</v>
      </c>
      <c r="F79" s="235">
        <v>2.8450000000000002</v>
      </c>
      <c r="G79" s="290">
        <f t="shared" si="5"/>
        <v>0</v>
      </c>
      <c r="H79" s="286" t="e">
        <f t="shared" si="6"/>
        <v>#VALUE!</v>
      </c>
      <c r="I79" s="286">
        <f t="shared" si="7"/>
        <v>0</v>
      </c>
      <c r="J79" s="286">
        <f t="shared" si="8"/>
        <v>0</v>
      </c>
      <c r="K79" s="291">
        <f t="shared" si="9"/>
        <v>0</v>
      </c>
    </row>
    <row r="80" spans="1:11" s="16" customFormat="1" ht="18" x14ac:dyDescent="0.45">
      <c r="A80" s="194">
        <v>2017</v>
      </c>
      <c r="B80" s="234">
        <v>2.778</v>
      </c>
      <c r="C80" s="147" t="s">
        <v>361</v>
      </c>
      <c r="D80" s="71">
        <v>19.960999999999999</v>
      </c>
      <c r="E80" s="71">
        <v>31.446999999999999</v>
      </c>
      <c r="F80" s="235">
        <v>2.84</v>
      </c>
      <c r="G80" s="290">
        <f t="shared" si="5"/>
        <v>0</v>
      </c>
      <c r="H80" s="286" t="e">
        <f t="shared" si="6"/>
        <v>#VALUE!</v>
      </c>
      <c r="I80" s="286">
        <f t="shared" si="7"/>
        <v>0</v>
      </c>
      <c r="J80" s="286">
        <f t="shared" si="8"/>
        <v>0</v>
      </c>
      <c r="K80" s="291">
        <f t="shared" si="9"/>
        <v>0</v>
      </c>
    </row>
    <row r="81" spans="1:41" s="16" customFormat="1" ht="18" x14ac:dyDescent="0.45">
      <c r="A81" s="194">
        <v>2018</v>
      </c>
      <c r="B81" s="234">
        <v>2.806</v>
      </c>
      <c r="C81" s="147" t="s">
        <v>361</v>
      </c>
      <c r="D81" s="71">
        <v>21.189</v>
      </c>
      <c r="E81" s="71">
        <v>29.231999999999999</v>
      </c>
      <c r="F81" s="235">
        <v>2.87</v>
      </c>
      <c r="G81" s="290">
        <f t="shared" si="5"/>
        <v>0</v>
      </c>
      <c r="H81" s="286" t="e">
        <f t="shared" si="6"/>
        <v>#VALUE!</v>
      </c>
      <c r="I81" s="286">
        <f t="shared" si="7"/>
        <v>0</v>
      </c>
      <c r="J81" s="286">
        <f t="shared" si="8"/>
        <v>0</v>
      </c>
      <c r="K81" s="291">
        <f t="shared" si="9"/>
        <v>0</v>
      </c>
    </row>
    <row r="82" spans="1:41" s="16" customFormat="1" ht="18" x14ac:dyDescent="0.45">
      <c r="A82" s="194">
        <v>2019</v>
      </c>
      <c r="B82" s="234">
        <v>2.8460000000000001</v>
      </c>
      <c r="C82" s="147" t="s">
        <v>361</v>
      </c>
      <c r="D82" s="71">
        <v>20.978000000000002</v>
      </c>
      <c r="E82" s="71">
        <v>30.117999999999999</v>
      </c>
      <c r="F82" s="235">
        <v>2.95</v>
      </c>
      <c r="G82" s="290">
        <f t="shared" si="5"/>
        <v>0</v>
      </c>
      <c r="H82" s="286" t="e">
        <f t="shared" si="6"/>
        <v>#VALUE!</v>
      </c>
      <c r="I82" s="286">
        <f t="shared" si="7"/>
        <v>0</v>
      </c>
      <c r="J82" s="286">
        <f t="shared" si="8"/>
        <v>0</v>
      </c>
      <c r="K82" s="291">
        <f t="shared" si="9"/>
        <v>0</v>
      </c>
    </row>
    <row r="83" spans="1:41" s="16" customFormat="1" ht="18" x14ac:dyDescent="0.45">
      <c r="A83" s="194">
        <v>2020</v>
      </c>
      <c r="B83" s="234">
        <v>2.8420000000000001</v>
      </c>
      <c r="C83" s="147" t="s">
        <v>361</v>
      </c>
      <c r="D83" s="71">
        <v>21.969000000000001</v>
      </c>
      <c r="E83" s="71">
        <v>30.934000000000001</v>
      </c>
      <c r="F83" s="235">
        <v>2.9369999999999998</v>
      </c>
      <c r="G83" s="290">
        <f t="shared" si="5"/>
        <v>0</v>
      </c>
      <c r="H83" s="286" t="e">
        <f t="shared" si="6"/>
        <v>#VALUE!</v>
      </c>
      <c r="I83" s="286">
        <f t="shared" si="7"/>
        <v>0</v>
      </c>
      <c r="J83" s="286">
        <f t="shared" si="8"/>
        <v>0</v>
      </c>
      <c r="K83" s="291">
        <f t="shared" si="9"/>
        <v>0</v>
      </c>
    </row>
    <row r="84" spans="1:41" s="16" customFormat="1" ht="18" x14ac:dyDescent="0.45">
      <c r="A84" s="194">
        <v>2021</v>
      </c>
      <c r="B84" s="234">
        <v>2.8359999999999999</v>
      </c>
      <c r="C84" s="147" t="s">
        <v>361</v>
      </c>
      <c r="D84" s="71">
        <v>21.497</v>
      </c>
      <c r="E84" s="71">
        <v>30.97</v>
      </c>
      <c r="F84" s="235">
        <v>2.9369999999999998</v>
      </c>
      <c r="G84" s="290">
        <f t="shared" si="5"/>
        <v>0</v>
      </c>
      <c r="H84" s="286" t="e">
        <f t="shared" si="6"/>
        <v>#VALUE!</v>
      </c>
      <c r="I84" s="286">
        <f t="shared" si="7"/>
        <v>0</v>
      </c>
      <c r="J84" s="286">
        <f t="shared" si="8"/>
        <v>0</v>
      </c>
      <c r="K84" s="291">
        <f t="shared" si="9"/>
        <v>0</v>
      </c>
    </row>
    <row r="85" spans="1:41" s="16" customFormat="1" ht="18" x14ac:dyDescent="0.45">
      <c r="A85" s="194">
        <v>2022</v>
      </c>
      <c r="B85" s="234">
        <v>2.637</v>
      </c>
      <c r="C85" s="147" t="s">
        <v>361</v>
      </c>
      <c r="D85" s="71">
        <v>20.184999999999999</v>
      </c>
      <c r="E85" s="71">
        <v>29.513000000000002</v>
      </c>
      <c r="F85" s="235">
        <v>2.7879999999999998</v>
      </c>
      <c r="G85" s="290">
        <f t="shared" si="5"/>
        <v>0</v>
      </c>
      <c r="H85" s="286" t="e">
        <f t="shared" si="6"/>
        <v>#VALUE!</v>
      </c>
      <c r="I85" s="286">
        <f t="shared" si="7"/>
        <v>0</v>
      </c>
      <c r="J85" s="286">
        <f t="shared" si="8"/>
        <v>0</v>
      </c>
      <c r="K85" s="291">
        <f t="shared" si="9"/>
        <v>0</v>
      </c>
    </row>
    <row r="86" spans="1:41" s="16" customFormat="1" ht="18" x14ac:dyDescent="0.45">
      <c r="A86" s="194">
        <v>2023</v>
      </c>
      <c r="B86" s="234">
        <v>2.6549999999999998</v>
      </c>
      <c r="C86" s="147" t="s">
        <v>361</v>
      </c>
      <c r="D86" s="71">
        <v>20.632999999999999</v>
      </c>
      <c r="E86" s="71">
        <v>29.474</v>
      </c>
      <c r="F86" s="235">
        <v>2.8079999999999998</v>
      </c>
      <c r="G86" s="290">
        <f t="shared" si="5"/>
        <v>0</v>
      </c>
      <c r="H86" s="286" t="e">
        <f t="shared" si="6"/>
        <v>#VALUE!</v>
      </c>
      <c r="I86" s="286">
        <f t="shared" si="7"/>
        <v>0</v>
      </c>
      <c r="J86" s="286">
        <f t="shared" si="8"/>
        <v>0</v>
      </c>
      <c r="K86" s="291">
        <f t="shared" si="9"/>
        <v>0</v>
      </c>
    </row>
    <row r="87" spans="1:41" s="16" customFormat="1" ht="18.399999999999999" thickBot="1" x14ac:dyDescent="0.5">
      <c r="A87" s="194">
        <v>2024</v>
      </c>
      <c r="B87" s="236">
        <v>2.6659999999999999</v>
      </c>
      <c r="C87" s="237" t="s">
        <v>361</v>
      </c>
      <c r="D87" s="238">
        <v>20.364000000000001</v>
      </c>
      <c r="E87" s="238">
        <v>29.524999999999999</v>
      </c>
      <c r="F87" s="239">
        <v>2.8220000000000001</v>
      </c>
      <c r="G87" s="290">
        <f t="shared" si="5"/>
        <v>0</v>
      </c>
      <c r="H87" s="286" t="e">
        <f t="shared" si="6"/>
        <v>#VALUE!</v>
      </c>
      <c r="I87" s="286">
        <f t="shared" si="7"/>
        <v>0</v>
      </c>
      <c r="J87" s="286">
        <f t="shared" si="8"/>
        <v>0</v>
      </c>
      <c r="K87" s="291">
        <f t="shared" si="9"/>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410</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47.25" customHeight="1" x14ac:dyDescent="0.4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79">
        <v>37925081</v>
      </c>
      <c r="C96" s="80" t="s">
        <v>361</v>
      </c>
      <c r="D96" s="80">
        <v>1481643</v>
      </c>
      <c r="E96" s="80">
        <v>777755</v>
      </c>
      <c r="F96" s="81">
        <v>35665684</v>
      </c>
      <c r="G96" s="79">
        <v>5786861</v>
      </c>
      <c r="H96" s="80" t="s">
        <v>361</v>
      </c>
      <c r="I96" s="80">
        <v>242460</v>
      </c>
      <c r="J96" s="80">
        <v>139219</v>
      </c>
      <c r="K96" s="81">
        <v>5405182</v>
      </c>
      <c r="L96" s="79">
        <v>8822911</v>
      </c>
      <c r="M96" s="80" t="s">
        <v>361</v>
      </c>
      <c r="N96" s="80">
        <v>360391</v>
      </c>
      <c r="O96" s="80">
        <v>152949</v>
      </c>
      <c r="P96" s="81">
        <v>8309571</v>
      </c>
      <c r="Q96" s="79">
        <v>4907276</v>
      </c>
      <c r="R96" s="80" t="s">
        <v>361</v>
      </c>
      <c r="S96" s="80">
        <v>168289</v>
      </c>
      <c r="T96" s="80">
        <v>84708</v>
      </c>
      <c r="U96" s="81">
        <v>4654279</v>
      </c>
      <c r="V96" s="79">
        <v>120505719</v>
      </c>
      <c r="W96" s="80" t="s">
        <v>361</v>
      </c>
      <c r="X96" s="80">
        <v>4798255</v>
      </c>
      <c r="Y96" s="80">
        <v>2028498</v>
      </c>
      <c r="Z96" s="81">
        <v>113678965</v>
      </c>
    </row>
    <row r="97" spans="1:26" s="16" customFormat="1" ht="18" x14ac:dyDescent="0.45">
      <c r="A97" s="194">
        <v>2004</v>
      </c>
      <c r="B97" s="79">
        <v>36187638</v>
      </c>
      <c r="C97" s="80" t="s">
        <v>361</v>
      </c>
      <c r="D97" s="80">
        <v>1126273</v>
      </c>
      <c r="E97" s="80">
        <v>718361</v>
      </c>
      <c r="F97" s="81">
        <v>34343004</v>
      </c>
      <c r="G97" s="79">
        <v>5549585</v>
      </c>
      <c r="H97" s="80" t="s">
        <v>361</v>
      </c>
      <c r="I97" s="80">
        <v>183767</v>
      </c>
      <c r="J97" s="80">
        <v>127546</v>
      </c>
      <c r="K97" s="81">
        <v>5238272</v>
      </c>
      <c r="L97" s="79">
        <v>8470402</v>
      </c>
      <c r="M97" s="80" t="s">
        <v>361</v>
      </c>
      <c r="N97" s="80">
        <v>272363</v>
      </c>
      <c r="O97" s="80">
        <v>138206</v>
      </c>
      <c r="P97" s="81">
        <v>8059833</v>
      </c>
      <c r="Q97" s="79">
        <v>4703828</v>
      </c>
      <c r="R97" s="80" t="s">
        <v>361</v>
      </c>
      <c r="S97" s="80">
        <v>125807</v>
      </c>
      <c r="T97" s="80">
        <v>80354</v>
      </c>
      <c r="U97" s="81">
        <v>4497667</v>
      </c>
      <c r="V97" s="79">
        <v>114973894</v>
      </c>
      <c r="W97" s="80" t="s">
        <v>361</v>
      </c>
      <c r="X97" s="80">
        <v>3600132</v>
      </c>
      <c r="Y97" s="80">
        <v>1979549</v>
      </c>
      <c r="Z97" s="81">
        <v>109394212</v>
      </c>
    </row>
    <row r="98" spans="1:26" s="16" customFormat="1" ht="18" x14ac:dyDescent="0.45">
      <c r="A98" s="194">
        <v>2005</v>
      </c>
      <c r="B98" s="79">
        <v>36040453</v>
      </c>
      <c r="C98" s="80" t="s">
        <v>361</v>
      </c>
      <c r="D98" s="80">
        <v>1134179</v>
      </c>
      <c r="E98" s="80">
        <v>570252</v>
      </c>
      <c r="F98" s="81">
        <v>34336021</v>
      </c>
      <c r="G98" s="79">
        <v>5509730</v>
      </c>
      <c r="H98" s="80" t="s">
        <v>361</v>
      </c>
      <c r="I98" s="80">
        <v>186336</v>
      </c>
      <c r="J98" s="80">
        <v>101264</v>
      </c>
      <c r="K98" s="81">
        <v>5222131</v>
      </c>
      <c r="L98" s="79">
        <v>8386085</v>
      </c>
      <c r="M98" s="80" t="s">
        <v>361</v>
      </c>
      <c r="N98" s="80">
        <v>267606</v>
      </c>
      <c r="O98" s="80">
        <v>109659</v>
      </c>
      <c r="P98" s="81">
        <v>8008820</v>
      </c>
      <c r="Q98" s="79">
        <v>4614408</v>
      </c>
      <c r="R98" s="80" t="s">
        <v>361</v>
      </c>
      <c r="S98" s="80">
        <v>133186</v>
      </c>
      <c r="T98" s="80">
        <v>63825</v>
      </c>
      <c r="U98" s="81">
        <v>4417397</v>
      </c>
      <c r="V98" s="79">
        <v>113437015</v>
      </c>
      <c r="W98" s="80" t="s">
        <v>361</v>
      </c>
      <c r="X98" s="80">
        <v>3800663</v>
      </c>
      <c r="Y98" s="80">
        <v>1573732</v>
      </c>
      <c r="Z98" s="81">
        <v>108062620</v>
      </c>
    </row>
    <row r="99" spans="1:26" s="16" customFormat="1" ht="18" x14ac:dyDescent="0.45">
      <c r="A99" s="194">
        <v>2006</v>
      </c>
      <c r="B99" s="79">
        <v>37106856</v>
      </c>
      <c r="C99" s="80" t="s">
        <v>361</v>
      </c>
      <c r="D99" s="80">
        <v>1201545</v>
      </c>
      <c r="E99" s="80">
        <v>480932</v>
      </c>
      <c r="F99" s="81">
        <v>35424378</v>
      </c>
      <c r="G99" s="79">
        <v>5628842</v>
      </c>
      <c r="H99" s="80" t="s">
        <v>361</v>
      </c>
      <c r="I99" s="80">
        <v>198166</v>
      </c>
      <c r="J99" s="80">
        <v>84717</v>
      </c>
      <c r="K99" s="81">
        <v>5345958</v>
      </c>
      <c r="L99" s="79">
        <v>8332707</v>
      </c>
      <c r="M99" s="80" t="s">
        <v>361</v>
      </c>
      <c r="N99" s="80">
        <v>290244</v>
      </c>
      <c r="O99" s="80">
        <v>92804</v>
      </c>
      <c r="P99" s="81">
        <v>7949659</v>
      </c>
      <c r="Q99" s="79">
        <v>4598785</v>
      </c>
      <c r="R99" s="80" t="s">
        <v>361</v>
      </c>
      <c r="S99" s="80">
        <v>147140</v>
      </c>
      <c r="T99" s="80">
        <v>58546</v>
      </c>
      <c r="U99" s="81">
        <v>4393099</v>
      </c>
      <c r="V99" s="79">
        <v>113743553</v>
      </c>
      <c r="W99" s="80" t="s">
        <v>361</v>
      </c>
      <c r="X99" s="80">
        <v>4134004</v>
      </c>
      <c r="Y99" s="80">
        <v>1464654</v>
      </c>
      <c r="Z99" s="81">
        <v>108144894</v>
      </c>
    </row>
    <row r="100" spans="1:26" s="16" customFormat="1" ht="18" x14ac:dyDescent="0.45">
      <c r="A100" s="194">
        <v>2007</v>
      </c>
      <c r="B100" s="79">
        <v>37535729</v>
      </c>
      <c r="C100" s="80" t="s">
        <v>361</v>
      </c>
      <c r="D100" s="80">
        <v>1286554</v>
      </c>
      <c r="E100" s="80">
        <v>465486</v>
      </c>
      <c r="F100" s="81">
        <v>35783688</v>
      </c>
      <c r="G100" s="79">
        <v>5680758</v>
      </c>
      <c r="H100" s="80" t="s">
        <v>361</v>
      </c>
      <c r="I100" s="80">
        <v>212896</v>
      </c>
      <c r="J100" s="80">
        <v>82815</v>
      </c>
      <c r="K100" s="81">
        <v>5385047</v>
      </c>
      <c r="L100" s="79">
        <v>8500765</v>
      </c>
      <c r="M100" s="80" t="s">
        <v>361</v>
      </c>
      <c r="N100" s="80">
        <v>313720</v>
      </c>
      <c r="O100" s="80">
        <v>85992</v>
      </c>
      <c r="P100" s="81">
        <v>8101054</v>
      </c>
      <c r="Q100" s="79">
        <v>4668563</v>
      </c>
      <c r="R100" s="80" t="s">
        <v>361</v>
      </c>
      <c r="S100" s="80">
        <v>162306</v>
      </c>
      <c r="T100" s="80">
        <v>54794</v>
      </c>
      <c r="U100" s="81">
        <v>4451463</v>
      </c>
      <c r="V100" s="79">
        <v>115254721</v>
      </c>
      <c r="W100" s="80" t="s">
        <v>361</v>
      </c>
      <c r="X100" s="80">
        <v>4389675</v>
      </c>
      <c r="Y100" s="80">
        <v>1402488</v>
      </c>
      <c r="Z100" s="81">
        <v>109462558</v>
      </c>
    </row>
    <row r="101" spans="1:26" s="16" customFormat="1" ht="18" x14ac:dyDescent="0.45">
      <c r="A101" s="194">
        <v>2008</v>
      </c>
      <c r="B101" s="79">
        <v>38026050</v>
      </c>
      <c r="C101" s="80" t="s">
        <v>361</v>
      </c>
      <c r="D101" s="80">
        <v>1271710</v>
      </c>
      <c r="E101" s="80">
        <v>491892</v>
      </c>
      <c r="F101" s="81">
        <v>36262449</v>
      </c>
      <c r="G101" s="79">
        <v>5728087</v>
      </c>
      <c r="H101" s="80" t="s">
        <v>361</v>
      </c>
      <c r="I101" s="80">
        <v>203750</v>
      </c>
      <c r="J101" s="80">
        <v>87433</v>
      </c>
      <c r="K101" s="81">
        <v>5436904</v>
      </c>
      <c r="L101" s="79">
        <v>8709399</v>
      </c>
      <c r="M101" s="80" t="s">
        <v>361</v>
      </c>
      <c r="N101" s="80">
        <v>317535</v>
      </c>
      <c r="O101" s="80">
        <v>142109</v>
      </c>
      <c r="P101" s="81">
        <v>8249755</v>
      </c>
      <c r="Q101" s="79">
        <v>4802006</v>
      </c>
      <c r="R101" s="80" t="s">
        <v>361</v>
      </c>
      <c r="S101" s="80">
        <v>152362</v>
      </c>
      <c r="T101" s="80">
        <v>58714</v>
      </c>
      <c r="U101" s="81">
        <v>4590931</v>
      </c>
      <c r="V101" s="79">
        <v>118505792</v>
      </c>
      <c r="W101" s="80" t="s">
        <v>361</v>
      </c>
      <c r="X101" s="80">
        <v>4176488</v>
      </c>
      <c r="Y101" s="80">
        <v>1486690</v>
      </c>
      <c r="Z101" s="81">
        <v>112842614</v>
      </c>
    </row>
    <row r="102" spans="1:26" s="16" customFormat="1" ht="18" x14ac:dyDescent="0.45">
      <c r="A102" s="194">
        <v>2009</v>
      </c>
      <c r="B102" s="79">
        <v>38538589</v>
      </c>
      <c r="C102" s="80" t="s">
        <v>361</v>
      </c>
      <c r="D102" s="80">
        <v>1251861</v>
      </c>
      <c r="E102" s="80">
        <v>502276</v>
      </c>
      <c r="F102" s="81">
        <v>36784452</v>
      </c>
      <c r="G102" s="79">
        <v>5774035</v>
      </c>
      <c r="H102" s="80" t="s">
        <v>361</v>
      </c>
      <c r="I102" s="80">
        <v>202118</v>
      </c>
      <c r="J102" s="80">
        <v>87979</v>
      </c>
      <c r="K102" s="81">
        <v>5483939</v>
      </c>
      <c r="L102" s="79">
        <v>8787160</v>
      </c>
      <c r="M102" s="80" t="s">
        <v>361</v>
      </c>
      <c r="N102" s="80">
        <v>302567</v>
      </c>
      <c r="O102" s="80">
        <v>131135</v>
      </c>
      <c r="P102" s="81">
        <v>8353458</v>
      </c>
      <c r="Q102" s="79">
        <v>4931062</v>
      </c>
      <c r="R102" s="80" t="s">
        <v>361</v>
      </c>
      <c r="S102" s="80">
        <v>154178</v>
      </c>
      <c r="T102" s="80">
        <v>58186</v>
      </c>
      <c r="U102" s="81">
        <v>4718698</v>
      </c>
      <c r="V102" s="79">
        <v>121744190</v>
      </c>
      <c r="W102" s="80" t="s">
        <v>361</v>
      </c>
      <c r="X102" s="80">
        <v>4301061</v>
      </c>
      <c r="Y102" s="80">
        <v>1413324</v>
      </c>
      <c r="Z102" s="81">
        <v>116029805</v>
      </c>
    </row>
    <row r="103" spans="1:26" s="16" customFormat="1" ht="18" x14ac:dyDescent="0.45">
      <c r="A103" s="194">
        <v>2010</v>
      </c>
      <c r="B103" s="79">
        <v>40086183</v>
      </c>
      <c r="C103" s="80" t="s">
        <v>361</v>
      </c>
      <c r="D103" s="80">
        <v>1339103</v>
      </c>
      <c r="E103" s="80">
        <v>508210</v>
      </c>
      <c r="F103" s="81">
        <v>38238869</v>
      </c>
      <c r="G103" s="79">
        <v>5988173</v>
      </c>
      <c r="H103" s="80" t="s">
        <v>361</v>
      </c>
      <c r="I103" s="80">
        <v>217067</v>
      </c>
      <c r="J103" s="80">
        <v>89053</v>
      </c>
      <c r="K103" s="81">
        <v>5682052</v>
      </c>
      <c r="L103" s="79">
        <v>9100730</v>
      </c>
      <c r="M103" s="80" t="s">
        <v>361</v>
      </c>
      <c r="N103" s="80">
        <v>346366</v>
      </c>
      <c r="O103" s="80">
        <v>133342</v>
      </c>
      <c r="P103" s="81">
        <v>8621023</v>
      </c>
      <c r="Q103" s="79">
        <v>5263198</v>
      </c>
      <c r="R103" s="80" t="s">
        <v>361</v>
      </c>
      <c r="S103" s="80">
        <v>185395</v>
      </c>
      <c r="T103" s="80">
        <v>58653</v>
      </c>
      <c r="U103" s="81">
        <v>5019150</v>
      </c>
      <c r="V103" s="79">
        <v>130244865</v>
      </c>
      <c r="W103" s="80" t="s">
        <v>361</v>
      </c>
      <c r="X103" s="80">
        <v>5525446</v>
      </c>
      <c r="Y103" s="80">
        <v>1423834</v>
      </c>
      <c r="Z103" s="81">
        <v>123295585</v>
      </c>
    </row>
    <row r="104" spans="1:26" s="16" customFormat="1" ht="18" x14ac:dyDescent="0.45">
      <c r="A104" s="194">
        <v>2011</v>
      </c>
      <c r="B104" s="79">
        <v>41527639</v>
      </c>
      <c r="C104" s="80" t="s">
        <v>361</v>
      </c>
      <c r="D104" s="80">
        <v>1256180</v>
      </c>
      <c r="E104" s="80">
        <v>492469</v>
      </c>
      <c r="F104" s="81">
        <v>39778990</v>
      </c>
      <c r="G104" s="79">
        <v>6237493</v>
      </c>
      <c r="H104" s="80" t="s">
        <v>361</v>
      </c>
      <c r="I104" s="80">
        <v>202743</v>
      </c>
      <c r="J104" s="80">
        <v>86243</v>
      </c>
      <c r="K104" s="81">
        <v>5948508</v>
      </c>
      <c r="L104" s="79">
        <v>9379786</v>
      </c>
      <c r="M104" s="80" t="s">
        <v>361</v>
      </c>
      <c r="N104" s="80">
        <v>322596</v>
      </c>
      <c r="O104" s="80">
        <v>128643</v>
      </c>
      <c r="P104" s="81">
        <v>8928547</v>
      </c>
      <c r="Q104" s="79">
        <v>5386290</v>
      </c>
      <c r="R104" s="80" t="s">
        <v>361</v>
      </c>
      <c r="S104" s="80">
        <v>175087</v>
      </c>
      <c r="T104" s="80">
        <v>56574</v>
      </c>
      <c r="U104" s="81">
        <v>5154630</v>
      </c>
      <c r="V104" s="79">
        <v>133656217</v>
      </c>
      <c r="W104" s="80" t="s">
        <v>361</v>
      </c>
      <c r="X104" s="80">
        <v>5106563</v>
      </c>
      <c r="Y104" s="80">
        <v>1366750</v>
      </c>
      <c r="Z104" s="81">
        <v>127182904</v>
      </c>
    </row>
    <row r="105" spans="1:26" s="16" customFormat="1" ht="18" x14ac:dyDescent="0.45">
      <c r="A105" s="194">
        <v>2012</v>
      </c>
      <c r="B105" s="79">
        <v>43009755</v>
      </c>
      <c r="C105" s="80" t="s">
        <v>361</v>
      </c>
      <c r="D105" s="80">
        <v>1323022</v>
      </c>
      <c r="E105" s="80">
        <v>585917</v>
      </c>
      <c r="F105" s="81">
        <v>41100816</v>
      </c>
      <c r="G105" s="79">
        <v>6476635</v>
      </c>
      <c r="H105" s="80" t="s">
        <v>361</v>
      </c>
      <c r="I105" s="80">
        <v>212709</v>
      </c>
      <c r="J105" s="80">
        <v>101306</v>
      </c>
      <c r="K105" s="81">
        <v>6162621</v>
      </c>
      <c r="L105" s="79">
        <v>9695782</v>
      </c>
      <c r="M105" s="80" t="s">
        <v>361</v>
      </c>
      <c r="N105" s="80">
        <v>340545</v>
      </c>
      <c r="O105" s="80">
        <v>149583</v>
      </c>
      <c r="P105" s="81">
        <v>9205653</v>
      </c>
      <c r="Q105" s="79">
        <v>5539802</v>
      </c>
      <c r="R105" s="80" t="s">
        <v>361</v>
      </c>
      <c r="S105" s="80">
        <v>185900</v>
      </c>
      <c r="T105" s="80">
        <v>70316</v>
      </c>
      <c r="U105" s="81">
        <v>5283586</v>
      </c>
      <c r="V105" s="79">
        <v>138234993</v>
      </c>
      <c r="W105" s="80" t="s">
        <v>361</v>
      </c>
      <c r="X105" s="80">
        <v>5427626</v>
      </c>
      <c r="Y105" s="80">
        <v>1682712</v>
      </c>
      <c r="Z105" s="81">
        <v>131124656</v>
      </c>
    </row>
    <row r="106" spans="1:26" s="16" customFormat="1" ht="18" x14ac:dyDescent="0.45">
      <c r="A106" s="194">
        <v>2013</v>
      </c>
      <c r="B106" s="79">
        <v>43067653</v>
      </c>
      <c r="C106" s="80" t="s">
        <v>361</v>
      </c>
      <c r="D106" s="80">
        <v>1544912</v>
      </c>
      <c r="E106" s="80">
        <v>655874</v>
      </c>
      <c r="F106" s="81">
        <v>40866868</v>
      </c>
      <c r="G106" s="79">
        <v>6504155</v>
      </c>
      <c r="H106" s="80" t="s">
        <v>361</v>
      </c>
      <c r="I106" s="80">
        <v>252232</v>
      </c>
      <c r="J106" s="80">
        <v>110999</v>
      </c>
      <c r="K106" s="81">
        <v>6140923</v>
      </c>
      <c r="L106" s="79">
        <v>9773530</v>
      </c>
      <c r="M106" s="80" t="s">
        <v>361</v>
      </c>
      <c r="N106" s="80">
        <v>376031</v>
      </c>
      <c r="O106" s="80">
        <v>138338</v>
      </c>
      <c r="P106" s="81">
        <v>9259160</v>
      </c>
      <c r="Q106" s="79">
        <v>5455254</v>
      </c>
      <c r="R106" s="80" t="s">
        <v>361</v>
      </c>
      <c r="S106" s="80">
        <v>230890</v>
      </c>
      <c r="T106" s="80">
        <v>82599</v>
      </c>
      <c r="U106" s="81">
        <v>5141766</v>
      </c>
      <c r="V106" s="79">
        <v>134261139</v>
      </c>
      <c r="W106" s="80" t="s">
        <v>361</v>
      </c>
      <c r="X106" s="80">
        <v>6735334</v>
      </c>
      <c r="Y106" s="80">
        <v>2111778</v>
      </c>
      <c r="Z106" s="81">
        <v>125414027</v>
      </c>
    </row>
    <row r="107" spans="1:26" s="16" customFormat="1" ht="18" x14ac:dyDescent="0.45">
      <c r="A107" s="194">
        <v>2014</v>
      </c>
      <c r="B107" s="79">
        <v>44083486</v>
      </c>
      <c r="C107" s="80" t="s">
        <v>361</v>
      </c>
      <c r="D107" s="80">
        <v>1545070</v>
      </c>
      <c r="E107" s="80">
        <v>649725</v>
      </c>
      <c r="F107" s="81">
        <v>41888691</v>
      </c>
      <c r="G107" s="79">
        <v>6683993</v>
      </c>
      <c r="H107" s="80" t="s">
        <v>361</v>
      </c>
      <c r="I107" s="80">
        <v>252256</v>
      </c>
      <c r="J107" s="80">
        <v>109764</v>
      </c>
      <c r="K107" s="81">
        <v>6321972</v>
      </c>
      <c r="L107" s="79">
        <v>9935154</v>
      </c>
      <c r="M107" s="80" t="s">
        <v>361</v>
      </c>
      <c r="N107" s="80">
        <v>376072</v>
      </c>
      <c r="O107" s="80">
        <v>136566</v>
      </c>
      <c r="P107" s="81">
        <v>9422516</v>
      </c>
      <c r="Q107" s="79">
        <v>5454459</v>
      </c>
      <c r="R107" s="80" t="s">
        <v>361</v>
      </c>
      <c r="S107" s="80">
        <v>230997</v>
      </c>
      <c r="T107" s="80">
        <v>81230</v>
      </c>
      <c r="U107" s="81">
        <v>5142232</v>
      </c>
      <c r="V107" s="79">
        <v>134078634</v>
      </c>
      <c r="W107" s="80" t="s">
        <v>361</v>
      </c>
      <c r="X107" s="80">
        <v>6738322</v>
      </c>
      <c r="Y107" s="80">
        <v>2074965</v>
      </c>
      <c r="Z107" s="81">
        <v>125265347</v>
      </c>
    </row>
    <row r="108" spans="1:26" s="16" customFormat="1" ht="18" x14ac:dyDescent="0.45">
      <c r="A108" s="194">
        <v>2015</v>
      </c>
      <c r="B108" s="79">
        <v>44663478</v>
      </c>
      <c r="C108" s="80" t="s">
        <v>361</v>
      </c>
      <c r="D108" s="80">
        <v>1562087</v>
      </c>
      <c r="E108" s="80">
        <v>661846</v>
      </c>
      <c r="F108" s="81">
        <v>42439545</v>
      </c>
      <c r="G108" s="79">
        <v>6813077</v>
      </c>
      <c r="H108" s="80" t="s">
        <v>361</v>
      </c>
      <c r="I108" s="80">
        <v>256076</v>
      </c>
      <c r="J108" s="80">
        <v>111728</v>
      </c>
      <c r="K108" s="81">
        <v>6445273</v>
      </c>
      <c r="L108" s="79">
        <v>10132326</v>
      </c>
      <c r="M108" s="80" t="s">
        <v>361</v>
      </c>
      <c r="N108" s="80">
        <v>365812</v>
      </c>
      <c r="O108" s="80">
        <v>138877</v>
      </c>
      <c r="P108" s="81">
        <v>9627637</v>
      </c>
      <c r="Q108" s="79">
        <v>5471334</v>
      </c>
      <c r="R108" s="80" t="s">
        <v>361</v>
      </c>
      <c r="S108" s="80">
        <v>224979</v>
      </c>
      <c r="T108" s="80">
        <v>86467</v>
      </c>
      <c r="U108" s="81">
        <v>5159888</v>
      </c>
      <c r="V108" s="79">
        <v>133685184</v>
      </c>
      <c r="W108" s="80" t="s">
        <v>361</v>
      </c>
      <c r="X108" s="80">
        <v>6468231</v>
      </c>
      <c r="Y108" s="80">
        <v>2325496</v>
      </c>
      <c r="Z108" s="81">
        <v>124891457</v>
      </c>
    </row>
    <row r="109" spans="1:26" s="16" customFormat="1" ht="18" x14ac:dyDescent="0.45">
      <c r="A109" s="194">
        <v>2016</v>
      </c>
      <c r="B109" s="79">
        <v>44547489</v>
      </c>
      <c r="C109" s="80" t="s">
        <v>361</v>
      </c>
      <c r="D109" s="80">
        <v>1532526</v>
      </c>
      <c r="E109" s="80">
        <v>821137</v>
      </c>
      <c r="F109" s="81">
        <v>42193827</v>
      </c>
      <c r="G109" s="79">
        <v>6816804</v>
      </c>
      <c r="H109" s="80" t="s">
        <v>361</v>
      </c>
      <c r="I109" s="80">
        <v>253789</v>
      </c>
      <c r="J109" s="80">
        <v>137611</v>
      </c>
      <c r="K109" s="81">
        <v>6425404</v>
      </c>
      <c r="L109" s="79">
        <v>10118272</v>
      </c>
      <c r="M109" s="80" t="s">
        <v>361</v>
      </c>
      <c r="N109" s="80">
        <v>345981</v>
      </c>
      <c r="O109" s="80">
        <v>172026</v>
      </c>
      <c r="P109" s="81">
        <v>9600265</v>
      </c>
      <c r="Q109" s="79">
        <v>5376087</v>
      </c>
      <c r="R109" s="80" t="s">
        <v>361</v>
      </c>
      <c r="S109" s="80">
        <v>207873</v>
      </c>
      <c r="T109" s="80">
        <v>102149</v>
      </c>
      <c r="U109" s="81">
        <v>5066065</v>
      </c>
      <c r="V109" s="79">
        <v>131851976</v>
      </c>
      <c r="W109" s="80" t="s">
        <v>361</v>
      </c>
      <c r="X109" s="80">
        <v>5784527</v>
      </c>
      <c r="Y109" s="80">
        <v>2723486</v>
      </c>
      <c r="Z109" s="81">
        <v>123343964</v>
      </c>
    </row>
    <row r="110" spans="1:26" s="16" customFormat="1" ht="18" x14ac:dyDescent="0.45">
      <c r="A110" s="194">
        <v>2017</v>
      </c>
      <c r="B110" s="79">
        <v>44940490</v>
      </c>
      <c r="C110" s="80" t="s">
        <v>361</v>
      </c>
      <c r="D110" s="80">
        <v>1575334</v>
      </c>
      <c r="E110" s="80">
        <v>833476</v>
      </c>
      <c r="F110" s="81">
        <v>42531680</v>
      </c>
      <c r="G110" s="79">
        <v>6887406</v>
      </c>
      <c r="H110" s="80" t="s">
        <v>361</v>
      </c>
      <c r="I110" s="80">
        <v>263296</v>
      </c>
      <c r="J110" s="80">
        <v>139713</v>
      </c>
      <c r="K110" s="81">
        <v>6484397</v>
      </c>
      <c r="L110" s="79">
        <v>10123207</v>
      </c>
      <c r="M110" s="80" t="s">
        <v>361</v>
      </c>
      <c r="N110" s="80">
        <v>358967</v>
      </c>
      <c r="O110" s="80">
        <v>175402</v>
      </c>
      <c r="P110" s="81">
        <v>9588839</v>
      </c>
      <c r="Q110" s="79">
        <v>5399762</v>
      </c>
      <c r="R110" s="80" t="s">
        <v>361</v>
      </c>
      <c r="S110" s="80">
        <v>213631</v>
      </c>
      <c r="T110" s="80">
        <v>102701</v>
      </c>
      <c r="U110" s="81">
        <v>5083430</v>
      </c>
      <c r="V110" s="79">
        <v>132606832</v>
      </c>
      <c r="W110" s="80" t="s">
        <v>361</v>
      </c>
      <c r="X110" s="80">
        <v>5967791</v>
      </c>
      <c r="Y110" s="80">
        <v>2734088</v>
      </c>
      <c r="Z110" s="81">
        <v>123904952</v>
      </c>
    </row>
    <row r="111" spans="1:26" s="16" customFormat="1" ht="18" x14ac:dyDescent="0.45">
      <c r="A111" s="194">
        <v>2018</v>
      </c>
      <c r="B111" s="79">
        <v>45220144</v>
      </c>
      <c r="C111" s="80" t="s">
        <v>361</v>
      </c>
      <c r="D111" s="80">
        <v>1425612</v>
      </c>
      <c r="E111" s="80">
        <v>856471</v>
      </c>
      <c r="F111" s="81">
        <v>42938060</v>
      </c>
      <c r="G111" s="79">
        <v>6960159</v>
      </c>
      <c r="H111" s="80" t="s">
        <v>361</v>
      </c>
      <c r="I111" s="80">
        <v>243702</v>
      </c>
      <c r="J111" s="80">
        <v>143505</v>
      </c>
      <c r="K111" s="81">
        <v>6572952</v>
      </c>
      <c r="L111" s="79">
        <v>10301923</v>
      </c>
      <c r="M111" s="80" t="s">
        <v>361</v>
      </c>
      <c r="N111" s="80">
        <v>338540</v>
      </c>
      <c r="O111" s="80">
        <v>195851</v>
      </c>
      <c r="P111" s="81">
        <v>9767533</v>
      </c>
      <c r="Q111" s="79">
        <v>5374185</v>
      </c>
      <c r="R111" s="80" t="s">
        <v>361</v>
      </c>
      <c r="S111" s="80">
        <v>196165</v>
      </c>
      <c r="T111" s="80">
        <v>113689</v>
      </c>
      <c r="U111" s="81">
        <v>5064332</v>
      </c>
      <c r="V111" s="79">
        <v>131887573</v>
      </c>
      <c r="W111" s="80" t="s">
        <v>361</v>
      </c>
      <c r="X111" s="80">
        <v>5562349</v>
      </c>
      <c r="Y111" s="80">
        <v>3150879</v>
      </c>
      <c r="Z111" s="81">
        <v>123174345</v>
      </c>
    </row>
    <row r="112" spans="1:26" s="16" customFormat="1" ht="18" x14ac:dyDescent="0.45">
      <c r="A112" s="194">
        <v>2019</v>
      </c>
      <c r="B112" s="79">
        <v>44783761</v>
      </c>
      <c r="C112" s="80" t="s">
        <v>361</v>
      </c>
      <c r="D112" s="80">
        <v>1381270</v>
      </c>
      <c r="E112" s="80">
        <v>916310</v>
      </c>
      <c r="F112" s="81">
        <v>42486182</v>
      </c>
      <c r="G112" s="79">
        <v>6877656</v>
      </c>
      <c r="H112" s="80" t="s">
        <v>361</v>
      </c>
      <c r="I112" s="80">
        <v>235175</v>
      </c>
      <c r="J112" s="80">
        <v>153995</v>
      </c>
      <c r="K112" s="81">
        <v>6488486</v>
      </c>
      <c r="L112" s="79">
        <v>10124874</v>
      </c>
      <c r="M112" s="80" t="s">
        <v>361</v>
      </c>
      <c r="N112" s="80">
        <v>314634</v>
      </c>
      <c r="O112" s="80">
        <v>222837</v>
      </c>
      <c r="P112" s="81">
        <v>9587403</v>
      </c>
      <c r="Q112" s="79">
        <v>5307659</v>
      </c>
      <c r="R112" s="80" t="s">
        <v>361</v>
      </c>
      <c r="S112" s="80">
        <v>195097</v>
      </c>
      <c r="T112" s="80">
        <v>113220</v>
      </c>
      <c r="U112" s="81">
        <v>4999342</v>
      </c>
      <c r="V112" s="79">
        <v>130981993</v>
      </c>
      <c r="W112" s="80" t="s">
        <v>361</v>
      </c>
      <c r="X112" s="80">
        <v>5414894</v>
      </c>
      <c r="Y112" s="80">
        <v>3165364</v>
      </c>
      <c r="Z112" s="81">
        <v>122401734</v>
      </c>
    </row>
    <row r="113" spans="1:26" s="16" customFormat="1" ht="18" x14ac:dyDescent="0.45">
      <c r="A113" s="194">
        <v>2020</v>
      </c>
      <c r="B113" s="79">
        <v>45636862</v>
      </c>
      <c r="C113" s="80" t="s">
        <v>361</v>
      </c>
      <c r="D113" s="80">
        <v>1430028</v>
      </c>
      <c r="E113" s="80">
        <v>969999</v>
      </c>
      <c r="F113" s="81">
        <v>43236835</v>
      </c>
      <c r="G113" s="79">
        <v>7055015</v>
      </c>
      <c r="H113" s="80" t="s">
        <v>361</v>
      </c>
      <c r="I113" s="80">
        <v>245565</v>
      </c>
      <c r="J113" s="80">
        <v>167034</v>
      </c>
      <c r="K113" s="81">
        <v>6642416</v>
      </c>
      <c r="L113" s="79">
        <v>10159024</v>
      </c>
      <c r="M113" s="80" t="s">
        <v>361</v>
      </c>
      <c r="N113" s="80">
        <v>337474</v>
      </c>
      <c r="O113" s="80">
        <v>217032</v>
      </c>
      <c r="P113" s="81">
        <v>9604518</v>
      </c>
      <c r="Q113" s="79">
        <v>5340280</v>
      </c>
      <c r="R113" s="80" t="s">
        <v>361</v>
      </c>
      <c r="S113" s="80">
        <v>186450</v>
      </c>
      <c r="T113" s="80">
        <v>110526</v>
      </c>
      <c r="U113" s="81">
        <v>5043304</v>
      </c>
      <c r="V113" s="79">
        <v>131791460</v>
      </c>
      <c r="W113" s="80" t="s">
        <v>361</v>
      </c>
      <c r="X113" s="80">
        <v>5206417</v>
      </c>
      <c r="Y113" s="80">
        <v>3026064</v>
      </c>
      <c r="Z113" s="81">
        <v>123558979</v>
      </c>
    </row>
    <row r="114" spans="1:26" s="16" customFormat="1" ht="18" x14ac:dyDescent="0.45">
      <c r="A114" s="194">
        <v>2021</v>
      </c>
      <c r="B114" s="79">
        <v>46467968</v>
      </c>
      <c r="C114" s="80" t="s">
        <v>361</v>
      </c>
      <c r="D114" s="80">
        <v>1480157</v>
      </c>
      <c r="E114" s="80">
        <v>1072981</v>
      </c>
      <c r="F114" s="81">
        <v>43914830</v>
      </c>
      <c r="G114" s="79">
        <v>7188575</v>
      </c>
      <c r="H114" s="80" t="s">
        <v>361</v>
      </c>
      <c r="I114" s="80">
        <v>254382</v>
      </c>
      <c r="J114" s="80">
        <v>184292</v>
      </c>
      <c r="K114" s="81">
        <v>6749901</v>
      </c>
      <c r="L114" s="79">
        <v>10405409</v>
      </c>
      <c r="M114" s="80" t="s">
        <v>361</v>
      </c>
      <c r="N114" s="80">
        <v>347680</v>
      </c>
      <c r="O114" s="80">
        <v>235183</v>
      </c>
      <c r="P114" s="81">
        <v>9822546</v>
      </c>
      <c r="Q114" s="79">
        <v>5389362</v>
      </c>
      <c r="R114" s="80" t="s">
        <v>361</v>
      </c>
      <c r="S114" s="80">
        <v>195538</v>
      </c>
      <c r="T114" s="80">
        <v>116756</v>
      </c>
      <c r="U114" s="81">
        <v>5077068</v>
      </c>
      <c r="V114" s="79">
        <v>132873268</v>
      </c>
      <c r="W114" s="80" t="s">
        <v>361</v>
      </c>
      <c r="X114" s="80">
        <v>5379595</v>
      </c>
      <c r="Y114" s="80">
        <v>3227582</v>
      </c>
      <c r="Z114" s="81">
        <v>124266091</v>
      </c>
    </row>
    <row r="115" spans="1:26" s="16" customFormat="1" ht="18" x14ac:dyDescent="0.45">
      <c r="A115" s="194">
        <v>2022</v>
      </c>
      <c r="B115" s="79">
        <v>49125396</v>
      </c>
      <c r="C115" s="80" t="s">
        <v>361</v>
      </c>
      <c r="D115" s="80">
        <v>1716221</v>
      </c>
      <c r="E115" s="80">
        <v>1193661</v>
      </c>
      <c r="F115" s="81">
        <v>46215515</v>
      </c>
      <c r="G115" s="79">
        <v>7630857</v>
      </c>
      <c r="H115" s="80" t="s">
        <v>361</v>
      </c>
      <c r="I115" s="80">
        <v>295469</v>
      </c>
      <c r="J115" s="80">
        <v>205076</v>
      </c>
      <c r="K115" s="81">
        <v>7130311</v>
      </c>
      <c r="L115" s="79">
        <v>10955861</v>
      </c>
      <c r="M115" s="80" t="s">
        <v>361</v>
      </c>
      <c r="N115" s="80">
        <v>414347</v>
      </c>
      <c r="O115" s="80">
        <v>259094</v>
      </c>
      <c r="P115" s="81">
        <v>10282419</v>
      </c>
      <c r="Q115" s="79">
        <v>5652969</v>
      </c>
      <c r="R115" s="80" t="s">
        <v>361</v>
      </c>
      <c r="S115" s="80">
        <v>225820</v>
      </c>
      <c r="T115" s="80">
        <v>128235</v>
      </c>
      <c r="U115" s="81">
        <v>5298915</v>
      </c>
      <c r="V115" s="79">
        <v>137168666</v>
      </c>
      <c r="W115" s="80" t="s">
        <v>361</v>
      </c>
      <c r="X115" s="80">
        <v>6268810</v>
      </c>
      <c r="Y115" s="80">
        <v>3502417</v>
      </c>
      <c r="Z115" s="81">
        <v>127397438</v>
      </c>
    </row>
    <row r="116" spans="1:26" s="16" customFormat="1" ht="18" x14ac:dyDescent="0.45">
      <c r="A116" s="194">
        <v>2023</v>
      </c>
      <c r="B116" s="79">
        <v>49595887</v>
      </c>
      <c r="C116" s="80" t="s">
        <v>361</v>
      </c>
      <c r="D116" s="80">
        <v>1711853</v>
      </c>
      <c r="E116" s="80">
        <v>1224953</v>
      </c>
      <c r="F116" s="81">
        <v>46659081</v>
      </c>
      <c r="G116" s="79">
        <v>7699474</v>
      </c>
      <c r="H116" s="80" t="s">
        <v>361</v>
      </c>
      <c r="I116" s="80">
        <v>296064</v>
      </c>
      <c r="J116" s="80">
        <v>209625</v>
      </c>
      <c r="K116" s="81">
        <v>7193785</v>
      </c>
      <c r="L116" s="79">
        <v>11162794</v>
      </c>
      <c r="M116" s="80" t="s">
        <v>361</v>
      </c>
      <c r="N116" s="80">
        <v>417695</v>
      </c>
      <c r="O116" s="80">
        <v>277478</v>
      </c>
      <c r="P116" s="81">
        <v>10467620</v>
      </c>
      <c r="Q116" s="79">
        <v>5620589</v>
      </c>
      <c r="R116" s="80" t="s">
        <v>361</v>
      </c>
      <c r="S116" s="80">
        <v>221415</v>
      </c>
      <c r="T116" s="80">
        <v>129233</v>
      </c>
      <c r="U116" s="81">
        <v>5269941</v>
      </c>
      <c r="V116" s="79">
        <v>135976829</v>
      </c>
      <c r="W116" s="80" t="s">
        <v>361</v>
      </c>
      <c r="X116" s="80">
        <v>6139649</v>
      </c>
      <c r="Y116" s="80">
        <v>3524428</v>
      </c>
      <c r="Z116" s="81">
        <v>126312753</v>
      </c>
    </row>
    <row r="117" spans="1:26" s="16" customFormat="1" ht="18.399999999999999" thickBot="1" x14ac:dyDescent="0.5">
      <c r="A117" s="194">
        <v>2024</v>
      </c>
      <c r="B117" s="82">
        <v>50055472</v>
      </c>
      <c r="C117" s="80" t="s">
        <v>361</v>
      </c>
      <c r="D117" s="83">
        <v>1874419</v>
      </c>
      <c r="E117" s="83">
        <v>1210986</v>
      </c>
      <c r="F117" s="84">
        <v>46970067</v>
      </c>
      <c r="G117" s="82">
        <v>7794541</v>
      </c>
      <c r="H117" s="80" t="s">
        <v>361</v>
      </c>
      <c r="I117" s="83">
        <v>324389</v>
      </c>
      <c r="J117" s="83">
        <v>207467</v>
      </c>
      <c r="K117" s="84">
        <v>7262686</v>
      </c>
      <c r="L117" s="82">
        <v>11546711</v>
      </c>
      <c r="M117" s="80" t="s">
        <v>361</v>
      </c>
      <c r="N117" s="83">
        <v>433539</v>
      </c>
      <c r="O117" s="83">
        <v>273210</v>
      </c>
      <c r="P117" s="84">
        <v>10839962</v>
      </c>
      <c r="Q117" s="82">
        <v>5422884</v>
      </c>
      <c r="R117" s="80" t="s">
        <v>361</v>
      </c>
      <c r="S117" s="83">
        <v>217113</v>
      </c>
      <c r="T117" s="83">
        <v>127835</v>
      </c>
      <c r="U117" s="84">
        <v>5077936</v>
      </c>
      <c r="V117" s="82">
        <v>136521082</v>
      </c>
      <c r="W117" s="80" t="s">
        <v>361</v>
      </c>
      <c r="X117" s="83">
        <v>6234602</v>
      </c>
      <c r="Y117" s="83">
        <v>3489915</v>
      </c>
      <c r="Z117" s="84">
        <v>126796565</v>
      </c>
    </row>
    <row r="118" spans="1:26" s="16" customFormat="1" ht="14.65" thickTop="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8UJZ+4JLhcSFL7AbunbF1Vv27g3cTl0rNntkVJFoCkL9kVCl+GLxXqFO2K5J8UtwMXFmbcHHKgOfqYfoLoYFwg==" saltValue="8c2GXr3wGeGMm/RuQmCJNA=="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3344-AB9E-417D-B8FE-55DA1AD5D60D}">
  <dimension ref="A1:AO175"/>
  <sheetViews>
    <sheetView zoomScale="55" zoomScaleNormal="55" workbookViewId="0">
      <selection activeCell="J40" sqref="J40"/>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411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2004</v>
      </c>
      <c r="B6" s="216">
        <v>939355274</v>
      </c>
      <c r="C6" s="117">
        <v>64288551</v>
      </c>
      <c r="D6" s="117">
        <v>20783494</v>
      </c>
      <c r="E6" s="117">
        <v>16474768</v>
      </c>
      <c r="F6" s="204">
        <v>837808461</v>
      </c>
      <c r="G6" s="48">
        <f t="shared" ref="G6:G23" si="0">B6*2*B65/100</f>
        <v>18167130.999159999</v>
      </c>
      <c r="H6" s="49">
        <f t="shared" ref="H6:H23" si="1">C6*2*C65/100</f>
        <v>11127062.40708</v>
      </c>
      <c r="I6" s="49">
        <f t="shared" ref="I6:I23" si="2">D6*2*D65/100</f>
        <v>6110762.9058800004</v>
      </c>
      <c r="J6" s="49">
        <f t="shared" ref="J6:J23" si="3">E6*2*E65/100</f>
        <v>5698951.7465599999</v>
      </c>
      <c r="K6" s="50">
        <f t="shared" ref="K6:K23" si="4">F6*2*F65/100</f>
        <v>20526307.294500001</v>
      </c>
    </row>
    <row r="7" spans="1:11" s="16" customFormat="1" ht="18" x14ac:dyDescent="0.55000000000000004">
      <c r="A7" s="206">
        <v>2005</v>
      </c>
      <c r="B7" s="122">
        <v>926854369</v>
      </c>
      <c r="C7" s="122">
        <v>63644460</v>
      </c>
      <c r="D7" s="122">
        <v>19934313</v>
      </c>
      <c r="E7" s="122">
        <v>16595782</v>
      </c>
      <c r="F7" s="128">
        <v>826679815</v>
      </c>
      <c r="G7" s="51">
        <f t="shared" si="0"/>
        <v>21651318.059839997</v>
      </c>
      <c r="H7" s="52">
        <f t="shared" si="1"/>
        <v>11083046.2644</v>
      </c>
      <c r="I7" s="52">
        <f t="shared" si="2"/>
        <v>5997038.7229199996</v>
      </c>
      <c r="J7" s="52">
        <f t="shared" si="3"/>
        <v>5814830.0971599994</v>
      </c>
      <c r="K7" s="53">
        <f t="shared" si="4"/>
        <v>23229702.8015</v>
      </c>
    </row>
    <row r="8" spans="1:11" s="16" customFormat="1" ht="18" x14ac:dyDescent="0.55000000000000004">
      <c r="A8" s="206">
        <v>2006</v>
      </c>
      <c r="B8" s="218">
        <v>936715493</v>
      </c>
      <c r="C8" s="145">
        <v>65982522</v>
      </c>
      <c r="D8" s="145">
        <v>20441943</v>
      </c>
      <c r="E8" s="145">
        <v>17763816</v>
      </c>
      <c r="F8" s="203">
        <v>832527212</v>
      </c>
      <c r="G8" s="51">
        <f t="shared" si="0"/>
        <v>21844205.296759997</v>
      </c>
      <c r="H8" s="52">
        <f t="shared" si="1"/>
        <v>11392542.24852</v>
      </c>
      <c r="I8" s="52">
        <f t="shared" si="2"/>
        <v>6101511.1466399999</v>
      </c>
      <c r="J8" s="52">
        <f t="shared" si="3"/>
        <v>6034013.0188800003</v>
      </c>
      <c r="K8" s="53">
        <f t="shared" si="4"/>
        <v>23410665.201439999</v>
      </c>
    </row>
    <row r="9" spans="1:11" s="16" customFormat="1" ht="18" x14ac:dyDescent="0.55000000000000004">
      <c r="A9" s="206">
        <v>2007</v>
      </c>
      <c r="B9" s="211">
        <v>958179223</v>
      </c>
      <c r="C9" s="80">
        <v>68146720</v>
      </c>
      <c r="D9" s="80">
        <v>20636473</v>
      </c>
      <c r="E9" s="80">
        <v>17645022</v>
      </c>
      <c r="F9" s="199">
        <v>851751008</v>
      </c>
      <c r="G9" s="51">
        <f t="shared" si="0"/>
        <v>18531186.172819998</v>
      </c>
      <c r="H9" s="52">
        <f t="shared" si="1"/>
        <v>11608112.2848</v>
      </c>
      <c r="I9" s="52">
        <f t="shared" si="2"/>
        <v>6117476.0561199998</v>
      </c>
      <c r="J9" s="52">
        <f t="shared" si="3"/>
        <v>6058594.75392</v>
      </c>
      <c r="K9" s="53">
        <f t="shared" si="4"/>
        <v>20850864.675839998</v>
      </c>
    </row>
    <row r="10" spans="1:11" s="16" customFormat="1" ht="18" x14ac:dyDescent="0.55000000000000004">
      <c r="A10" s="206">
        <v>2008</v>
      </c>
      <c r="B10" s="211">
        <v>968769979</v>
      </c>
      <c r="C10" s="80">
        <v>71355021</v>
      </c>
      <c r="D10" s="80">
        <v>19987135</v>
      </c>
      <c r="E10" s="80">
        <v>17325134</v>
      </c>
      <c r="F10" s="199">
        <v>860102688</v>
      </c>
      <c r="G10" s="51">
        <f t="shared" si="0"/>
        <v>18619758.996380001</v>
      </c>
      <c r="H10" s="52">
        <f t="shared" si="1"/>
        <v>11866339.9923</v>
      </c>
      <c r="I10" s="52">
        <f t="shared" si="2"/>
        <v>6088880.8064000001</v>
      </c>
      <c r="J10" s="52">
        <f t="shared" si="3"/>
        <v>5974052.7058799993</v>
      </c>
      <c r="K10" s="53">
        <f t="shared" si="4"/>
        <v>20969303.533440001</v>
      </c>
    </row>
    <row r="11" spans="1:11" s="16" customFormat="1" ht="18" x14ac:dyDescent="0.55000000000000004">
      <c r="A11" s="206">
        <v>2009</v>
      </c>
      <c r="B11" s="211">
        <v>972110725</v>
      </c>
      <c r="C11" s="80">
        <v>74129839</v>
      </c>
      <c r="D11" s="80">
        <v>18757450</v>
      </c>
      <c r="E11" s="80">
        <v>17514587</v>
      </c>
      <c r="F11" s="199">
        <v>861708848</v>
      </c>
      <c r="G11" s="51">
        <f t="shared" si="0"/>
        <v>19267234.569499999</v>
      </c>
      <c r="H11" s="52">
        <f t="shared" si="1"/>
        <v>12066855.192419998</v>
      </c>
      <c r="I11" s="52">
        <f t="shared" si="2"/>
        <v>5891715.0449999999</v>
      </c>
      <c r="J11" s="52">
        <f t="shared" si="3"/>
        <v>6046736.0158800008</v>
      </c>
      <c r="K11" s="53">
        <f t="shared" si="4"/>
        <v>21439316.138239998</v>
      </c>
    </row>
    <row r="12" spans="1:11" s="16" customFormat="1" ht="18" x14ac:dyDescent="0.55000000000000004">
      <c r="A12" s="206">
        <v>2010</v>
      </c>
      <c r="B12" s="211">
        <v>975848047</v>
      </c>
      <c r="C12" s="80">
        <v>73224074</v>
      </c>
      <c r="D12" s="80">
        <v>19670641</v>
      </c>
      <c r="E12" s="80">
        <v>16886911</v>
      </c>
      <c r="F12" s="199">
        <v>866066421</v>
      </c>
      <c r="G12" s="51">
        <f t="shared" si="0"/>
        <v>19438893.096239999</v>
      </c>
      <c r="H12" s="52">
        <f t="shared" si="1"/>
        <v>12038037.765600001</v>
      </c>
      <c r="I12" s="52">
        <f t="shared" si="2"/>
        <v>6010954.4767800001</v>
      </c>
      <c r="J12" s="52">
        <f t="shared" si="3"/>
        <v>5932034.0960800005</v>
      </c>
      <c r="K12" s="53">
        <f t="shared" si="4"/>
        <v>21513089.897640001</v>
      </c>
    </row>
    <row r="13" spans="1:11" s="16" customFormat="1" ht="18" x14ac:dyDescent="0.55000000000000004">
      <c r="A13" s="206">
        <v>2011</v>
      </c>
      <c r="B13" s="211">
        <v>982378710</v>
      </c>
      <c r="C13" s="80">
        <v>73629842</v>
      </c>
      <c r="D13" s="80">
        <v>19406630</v>
      </c>
      <c r="E13" s="80">
        <v>16435193</v>
      </c>
      <c r="F13" s="199">
        <v>872907045</v>
      </c>
      <c r="G13" s="51">
        <f t="shared" si="0"/>
        <v>19529688.754799999</v>
      </c>
      <c r="H13" s="52">
        <f t="shared" si="1"/>
        <v>12109163.81532</v>
      </c>
      <c r="I13" s="52">
        <f t="shared" si="2"/>
        <v>6000918.1286000004</v>
      </c>
      <c r="J13" s="52">
        <f t="shared" si="3"/>
        <v>5808525.9100599997</v>
      </c>
      <c r="K13" s="53">
        <f t="shared" si="4"/>
        <v>21543345.8706</v>
      </c>
    </row>
    <row r="14" spans="1:11" s="16" customFormat="1" ht="18" x14ac:dyDescent="0.55000000000000004">
      <c r="A14" s="206">
        <v>2012</v>
      </c>
      <c r="B14" s="211">
        <v>991210122</v>
      </c>
      <c r="C14" s="80">
        <v>74688629</v>
      </c>
      <c r="D14" s="80">
        <v>20762145</v>
      </c>
      <c r="E14" s="80">
        <v>16880426</v>
      </c>
      <c r="F14" s="199">
        <v>878878922</v>
      </c>
      <c r="G14" s="51">
        <f t="shared" si="0"/>
        <v>18932113.330200002</v>
      </c>
      <c r="H14" s="52">
        <f t="shared" si="1"/>
        <v>12217565.93182</v>
      </c>
      <c r="I14" s="52">
        <f t="shared" si="2"/>
        <v>6284286.0486000003</v>
      </c>
      <c r="J14" s="52">
        <f t="shared" si="3"/>
        <v>5939884.3008800009</v>
      </c>
      <c r="K14" s="53">
        <f t="shared" si="4"/>
        <v>21268869.9124</v>
      </c>
    </row>
    <row r="15" spans="1:11" s="16" customFormat="1" ht="18" x14ac:dyDescent="0.55000000000000004">
      <c r="A15" s="206">
        <v>2013</v>
      </c>
      <c r="B15" s="211">
        <v>993469362</v>
      </c>
      <c r="C15" s="80">
        <v>75857631</v>
      </c>
      <c r="D15" s="80">
        <v>21089548</v>
      </c>
      <c r="E15" s="80">
        <v>16998128</v>
      </c>
      <c r="F15" s="199">
        <v>879524055</v>
      </c>
      <c r="G15" s="51">
        <f t="shared" si="0"/>
        <v>19074611.750399999</v>
      </c>
      <c r="H15" s="52">
        <f t="shared" si="1"/>
        <v>12381482.531819999</v>
      </c>
      <c r="I15" s="52">
        <f t="shared" si="2"/>
        <v>6321381.1175199999</v>
      </c>
      <c r="J15" s="52">
        <f t="shared" si="3"/>
        <v>5963623.2275200011</v>
      </c>
      <c r="K15" s="53">
        <f t="shared" si="4"/>
        <v>21407615.4987</v>
      </c>
    </row>
    <row r="16" spans="1:11" s="16" customFormat="1" ht="18" x14ac:dyDescent="0.55000000000000004">
      <c r="A16" s="206">
        <v>2014</v>
      </c>
      <c r="B16" s="211">
        <v>993856846</v>
      </c>
      <c r="C16" s="80">
        <v>73753384</v>
      </c>
      <c r="D16" s="80">
        <v>21680172</v>
      </c>
      <c r="E16" s="80">
        <v>17255733</v>
      </c>
      <c r="F16" s="199">
        <v>881167557</v>
      </c>
      <c r="G16" s="51">
        <f t="shared" si="0"/>
        <v>17531634.763440002</v>
      </c>
      <c r="H16" s="52">
        <f t="shared" si="1"/>
        <v>6251336.8278400004</v>
      </c>
      <c r="I16" s="52">
        <f t="shared" si="2"/>
        <v>6397385.1537599992</v>
      </c>
      <c r="J16" s="52">
        <f t="shared" si="3"/>
        <v>6026737.3075799998</v>
      </c>
      <c r="K16" s="53">
        <f t="shared" si="4"/>
        <v>18381155.239020001</v>
      </c>
    </row>
    <row r="17" spans="1:11" s="16" customFormat="1" ht="18" x14ac:dyDescent="0.55000000000000004">
      <c r="A17" s="206">
        <v>2015</v>
      </c>
      <c r="B17" s="211">
        <v>999012621</v>
      </c>
      <c r="C17" s="80">
        <v>74155072</v>
      </c>
      <c r="D17" s="80">
        <v>21263514</v>
      </c>
      <c r="E17" s="80">
        <v>18817973</v>
      </c>
      <c r="F17" s="199">
        <v>884776062</v>
      </c>
      <c r="G17" s="51">
        <f t="shared" si="0"/>
        <v>17602602.38202</v>
      </c>
      <c r="H17" s="52">
        <f t="shared" si="1"/>
        <v>6289833.2070399998</v>
      </c>
      <c r="I17" s="52">
        <f t="shared" si="2"/>
        <v>6420730.6874400005</v>
      </c>
      <c r="J17" s="52">
        <f t="shared" si="3"/>
        <v>6232512.6575999996</v>
      </c>
      <c r="K17" s="53">
        <f t="shared" si="4"/>
        <v>18509515.217039999</v>
      </c>
    </row>
    <row r="18" spans="1:11" s="16" customFormat="1" ht="18" x14ac:dyDescent="0.55000000000000004">
      <c r="A18" s="206">
        <v>2016</v>
      </c>
      <c r="B18" s="211">
        <v>1004066542</v>
      </c>
      <c r="C18" s="80">
        <v>74671056</v>
      </c>
      <c r="D18" s="80">
        <v>20647061</v>
      </c>
      <c r="E18" s="80">
        <v>19237971</v>
      </c>
      <c r="F18" s="199">
        <v>889510454</v>
      </c>
      <c r="G18" s="51">
        <f t="shared" si="0"/>
        <v>17731815.131719999</v>
      </c>
      <c r="H18" s="52">
        <f t="shared" si="1"/>
        <v>6243993.7027199995</v>
      </c>
      <c r="I18" s="52">
        <f t="shared" si="2"/>
        <v>6336170.0796799995</v>
      </c>
      <c r="J18" s="52">
        <f t="shared" si="3"/>
        <v>6283121.3285999987</v>
      </c>
      <c r="K18" s="53">
        <f t="shared" si="4"/>
        <v>18626348.90676</v>
      </c>
    </row>
    <row r="19" spans="1:11" s="16" customFormat="1" ht="18" x14ac:dyDescent="0.55000000000000004">
      <c r="A19" s="206">
        <v>2017</v>
      </c>
      <c r="B19" s="211">
        <v>1011103712</v>
      </c>
      <c r="C19" s="80">
        <v>74254675</v>
      </c>
      <c r="D19" s="80">
        <v>20433964</v>
      </c>
      <c r="E19" s="80">
        <v>18903929</v>
      </c>
      <c r="F19" s="199">
        <v>897511143</v>
      </c>
      <c r="G19" s="51">
        <f t="shared" si="0"/>
        <v>17936979.850880001</v>
      </c>
      <c r="H19" s="52">
        <f t="shared" si="1"/>
        <v>6042845.4514999995</v>
      </c>
      <c r="I19" s="52">
        <f t="shared" si="2"/>
        <v>6353736.7661600001</v>
      </c>
      <c r="J19" s="52">
        <f t="shared" si="3"/>
        <v>6324120.40766</v>
      </c>
      <c r="K19" s="53">
        <f t="shared" si="4"/>
        <v>18793883.334419999</v>
      </c>
    </row>
    <row r="20" spans="1:11" s="16" customFormat="1" ht="18" x14ac:dyDescent="0.55000000000000004">
      <c r="A20" s="206">
        <v>2018</v>
      </c>
      <c r="B20" s="211">
        <v>1017555841</v>
      </c>
      <c r="C20" s="80">
        <v>73116275</v>
      </c>
      <c r="D20" s="80">
        <v>21134108</v>
      </c>
      <c r="E20" s="80">
        <v>18155507</v>
      </c>
      <c r="F20" s="199">
        <v>905149951</v>
      </c>
      <c r="G20" s="51">
        <f t="shared" si="0"/>
        <v>18092142.852980003</v>
      </c>
      <c r="H20" s="52">
        <f t="shared" si="1"/>
        <v>5846377.3489999995</v>
      </c>
      <c r="I20" s="52">
        <f t="shared" si="2"/>
        <v>6639914.0514399996</v>
      </c>
      <c r="J20" s="52">
        <f t="shared" si="3"/>
        <v>6082457.9551400002</v>
      </c>
      <c r="K20" s="53">
        <f t="shared" si="4"/>
        <v>18917633.975899998</v>
      </c>
    </row>
    <row r="21" spans="1:11" s="16" customFormat="1" ht="18" x14ac:dyDescent="0.55000000000000004">
      <c r="A21" s="206">
        <v>2019</v>
      </c>
      <c r="B21" s="211">
        <v>1027557155</v>
      </c>
      <c r="C21" s="80">
        <v>74300886</v>
      </c>
      <c r="D21" s="80">
        <v>21876349</v>
      </c>
      <c r="E21" s="80">
        <v>18383808</v>
      </c>
      <c r="F21" s="199">
        <v>912996112</v>
      </c>
      <c r="G21" s="51">
        <f t="shared" si="0"/>
        <v>18269966.2159</v>
      </c>
      <c r="H21" s="52">
        <f t="shared" si="1"/>
        <v>6030259.9077599999</v>
      </c>
      <c r="I21" s="52">
        <f t="shared" si="2"/>
        <v>6796544.1073199995</v>
      </c>
      <c r="J21" s="52">
        <f t="shared" si="3"/>
        <v>6157472.6515199998</v>
      </c>
      <c r="K21" s="53">
        <f t="shared" si="4"/>
        <v>19045098.89632</v>
      </c>
    </row>
    <row r="22" spans="1:11" s="16" customFormat="1" ht="18" x14ac:dyDescent="0.55000000000000004">
      <c r="A22" s="206">
        <v>2020</v>
      </c>
      <c r="B22" s="211">
        <v>1033759660</v>
      </c>
      <c r="C22" s="80">
        <v>74855200</v>
      </c>
      <c r="D22" s="80">
        <v>21722921</v>
      </c>
      <c r="E22" s="80">
        <v>18698006</v>
      </c>
      <c r="F22" s="199">
        <v>918483533</v>
      </c>
      <c r="G22" s="51">
        <f t="shared" si="0"/>
        <v>18442272.334400002</v>
      </c>
      <c r="H22" s="52">
        <f t="shared" si="1"/>
        <v>6042311.7439999999</v>
      </c>
      <c r="I22" s="52">
        <f t="shared" si="2"/>
        <v>6837072.1555400006</v>
      </c>
      <c r="J22" s="52">
        <f t="shared" si="3"/>
        <v>6258970.5284399996</v>
      </c>
      <c r="K22" s="53">
        <f t="shared" si="4"/>
        <v>19159566.498379998</v>
      </c>
    </row>
    <row r="23" spans="1:11" s="16" customFormat="1" ht="18" x14ac:dyDescent="0.55000000000000004">
      <c r="A23" s="206">
        <v>2021</v>
      </c>
      <c r="B23" s="211">
        <v>1038254111</v>
      </c>
      <c r="C23" s="80">
        <v>75785625</v>
      </c>
      <c r="D23" s="80">
        <v>21813540</v>
      </c>
      <c r="E23" s="80">
        <v>19951582</v>
      </c>
      <c r="F23" s="199">
        <v>920703365</v>
      </c>
      <c r="G23" s="51">
        <f t="shared" si="0"/>
        <v>18688573.998</v>
      </c>
      <c r="H23" s="52">
        <f t="shared" si="1"/>
        <v>6090132.8250000002</v>
      </c>
      <c r="I23" s="52">
        <f t="shared" si="2"/>
        <v>6907911.8472000007</v>
      </c>
      <c r="J23" s="52">
        <f t="shared" si="3"/>
        <v>6510201.2066000011</v>
      </c>
      <c r="K23" s="53">
        <f t="shared" si="4"/>
        <v>19445255.068800002</v>
      </c>
    </row>
    <row r="24" spans="1:11" s="16" customFormat="1" ht="18.399999999999999" thickBot="1" x14ac:dyDescent="0.6">
      <c r="A24" s="96" t="s">
        <v>373</v>
      </c>
      <c r="B24" s="97"/>
      <c r="C24" s="97"/>
      <c r="D24" s="97"/>
      <c r="E24" s="97"/>
      <c r="F24" s="98"/>
      <c r="G24" s="57"/>
      <c r="H24" s="57"/>
      <c r="I24" s="57"/>
      <c r="J24" s="57"/>
      <c r="K24" s="57"/>
    </row>
    <row r="25" spans="1:11" s="16" customFormat="1" ht="18" x14ac:dyDescent="0.45">
      <c r="A25" s="60">
        <v>2022</v>
      </c>
      <c r="B25" s="42">
        <f>_xlfn.FORECAST.LINEAR(A25,$B$12:B24,$A$12:A24)</f>
        <v>1041594350.121212</v>
      </c>
      <c r="C25" s="42">
        <f>_xlfn.FORECAST.LINEAR(A25,$C$12:C24,$A$12:A24)</f>
        <v>74921426.636363655</v>
      </c>
      <c r="D25" s="42">
        <f>_xlfn.FORECAST.LINEAR($A25,D$12:D24,A$12:A24)</f>
        <v>22051238.636363626</v>
      </c>
      <c r="E25" s="42">
        <f>_xlfn.FORECAST.LINEAR($A25,E$12:E24,A$12:A24)</f>
        <v>19772063.606060624</v>
      </c>
      <c r="F25" s="42">
        <f>_xlfn.FORECAST.LINEAR($A25,F$12:F24,$A$12:A24)</f>
        <v>924849621.42424393</v>
      </c>
      <c r="G25" s="39"/>
      <c r="H25" s="39"/>
      <c r="I25" s="39"/>
      <c r="J25" s="39"/>
      <c r="K25" s="39"/>
    </row>
    <row r="26" spans="1:11" s="16" customFormat="1" ht="18" x14ac:dyDescent="0.45">
      <c r="A26" s="60">
        <v>2023</v>
      </c>
      <c r="B26" s="42">
        <f>_xlfn.FORECAST.LINEAR(A26,$B$12:B25,$A$12:A25)</f>
        <v>1047120753.6142197</v>
      </c>
      <c r="C26" s="42">
        <f>_xlfn.FORECAST.LINEAR(A26,$C$12:C25,$A$12:A25)</f>
        <v>75008154.465034992</v>
      </c>
      <c r="D26" s="42">
        <f>_xlfn.FORECAST.LINEAR($A26,D$12:D25,A$12:A25)</f>
        <v>22219370.311188817</v>
      </c>
      <c r="E26" s="42">
        <f>_xlfn.FORECAST.LINEAR($A26,E$12:E25,A$12:A25)</f>
        <v>20036930.22494173</v>
      </c>
      <c r="F26" s="42">
        <f>_xlfn.FORECAST.LINEAR($A26,F$12:F25,$A$12:A25)</f>
        <v>929856298.82284546</v>
      </c>
      <c r="G26" s="39"/>
      <c r="H26" s="39"/>
      <c r="I26" s="39"/>
      <c r="J26" s="39"/>
      <c r="K26" s="39"/>
    </row>
    <row r="27" spans="1:11" s="16" customFormat="1" ht="18" x14ac:dyDescent="0.45">
      <c r="A27" s="60">
        <v>2024</v>
      </c>
      <c r="B27" s="42">
        <f>_xlfn.FORECAST.LINEAR(A27,$B$12:B26,$A$12:A26)</f>
        <v>1052647157.1072254</v>
      </c>
      <c r="C27" s="42">
        <f>_xlfn.FORECAST.LINEAR(A27,$C$12:C26,$A$12:A26)</f>
        <v>75094882.293706283</v>
      </c>
      <c r="D27" s="42">
        <f>_xlfn.FORECAST.LINEAR($A27,D$12:D26,A$12:A26)</f>
        <v>22387501.986014009</v>
      </c>
      <c r="E27" s="42">
        <f>_xlfn.FORECAST.LINEAR($A27,E$12:E26,A$12:A26)</f>
        <v>20301796.843822896</v>
      </c>
      <c r="F27" s="42">
        <f>_xlfn.FORECAST.LINEAR($A27,F$12:F26,$A$12:A26)</f>
        <v>934862976.22144699</v>
      </c>
      <c r="G27" s="39"/>
      <c r="H27" s="39"/>
      <c r="I27" s="39"/>
      <c r="J27" s="39"/>
      <c r="K27" s="39"/>
    </row>
    <row r="28" spans="1:11" s="16" customFormat="1" ht="18" x14ac:dyDescent="0.45">
      <c r="A28" s="60">
        <v>2025</v>
      </c>
      <c r="B28" s="42">
        <f>_xlfn.FORECAST.LINEAR(A28,$B$12:B27,$A$12:A27)</f>
        <v>1058173560.6002331</v>
      </c>
      <c r="C28" s="42">
        <f>_xlfn.FORECAST.LINEAR(A28,$C$12:C27,$A$12:A27)</f>
        <v>75181610.122377619</v>
      </c>
      <c r="D28" s="42">
        <f>_xlfn.FORECAST.LINEAR($A28,D$12:D27,A$12:A27)</f>
        <v>22555633.6608392</v>
      </c>
      <c r="E28" s="42">
        <f>_xlfn.FORECAST.LINEAR($A28,E$12:E27,A$12:A27)</f>
        <v>20566663.462703943</v>
      </c>
      <c r="F28" s="42">
        <f>_xlfn.FORECAST.LINEAR($A28,F$12:F27,$A$12:A27)</f>
        <v>939869653.62004852</v>
      </c>
      <c r="G28" s="39"/>
      <c r="H28" s="39"/>
      <c r="I28" s="39"/>
      <c r="J28" s="39"/>
      <c r="K28" s="39"/>
    </row>
    <row r="29" spans="1:11" s="16" customFormat="1" ht="18" x14ac:dyDescent="0.45">
      <c r="A29" s="60">
        <v>2026</v>
      </c>
      <c r="B29" s="42">
        <f>_xlfn.FORECAST.LINEAR(A29,$B$12:B28,$A$12:A28)</f>
        <v>1063699964.0932407</v>
      </c>
      <c r="C29" s="42">
        <f>_xlfn.FORECAST.LINEAR(A29,$C$12:C28,$A$12:A28)</f>
        <v>75268337.951048955</v>
      </c>
      <c r="D29" s="42">
        <f>_xlfn.FORECAST.LINEAR($A29,D$12:D28,A$12:A28)</f>
        <v>22723765.335664392</v>
      </c>
      <c r="E29" s="42">
        <f>_xlfn.FORECAST.LINEAR($A29,E$12:E28,A$12:A28)</f>
        <v>20831530.081585109</v>
      </c>
      <c r="F29" s="42">
        <f>_xlfn.FORECAST.LINEAR($A29,F$12:F28,$A$12:A28)</f>
        <v>944876331.01865005</v>
      </c>
      <c r="G29" s="39"/>
      <c r="H29" s="39"/>
      <c r="I29" s="39"/>
      <c r="J29" s="39"/>
      <c r="K29" s="39"/>
    </row>
    <row r="30" spans="1:11" s="16" customFormat="1" ht="18" x14ac:dyDescent="0.45">
      <c r="A30" s="60">
        <v>2027</v>
      </c>
      <c r="B30" s="42">
        <f>_xlfn.FORECAST.LINEAR(A30,$B$12:B29,$A$12:A29)</f>
        <v>1069226367.5862484</v>
      </c>
      <c r="C30" s="42">
        <f>_xlfn.FORECAST.LINEAR(A30,$C$12:C29,$A$12:A29)</f>
        <v>75355065.779720277</v>
      </c>
      <c r="D30" s="42">
        <f>_xlfn.FORECAST.LINEAR($A30,D$12:D29,A$12:A29)</f>
        <v>22891897.010489523</v>
      </c>
      <c r="E30" s="42">
        <f>_xlfn.FORECAST.LINEAR($A30,E$12:E29,A$12:A29)</f>
        <v>21096396.700466275</v>
      </c>
      <c r="F30" s="42">
        <f>_xlfn.FORECAST.LINEAR($A30,F$12:F29,$A$12:A29)</f>
        <v>949883008.41725159</v>
      </c>
      <c r="G30" s="39"/>
      <c r="H30" s="39"/>
      <c r="I30" s="39"/>
      <c r="J30" s="39"/>
      <c r="K30" s="39"/>
    </row>
    <row r="31" spans="1:11" s="16" customFormat="1" ht="18" x14ac:dyDescent="0.45">
      <c r="A31" s="60">
        <v>2028</v>
      </c>
      <c r="B31" s="42">
        <f>_xlfn.FORECAST.LINEAR(A31,$B$12:B30,$A$12:A30)</f>
        <v>1074752771.0792542</v>
      </c>
      <c r="C31" s="42">
        <f>_xlfn.FORECAST.LINEAR(A31,$C$12:C30,$A$12:A30)</f>
        <v>75441793.608391613</v>
      </c>
      <c r="D31" s="42">
        <f>_xlfn.FORECAST.LINEAR($A31,D$12:D30,A$12:A30)</f>
        <v>23060028.685314715</v>
      </c>
      <c r="E31" s="42">
        <f>_xlfn.FORECAST.LINEAR($A31,E$12:E30,A$12:A30)</f>
        <v>21361263.319347382</v>
      </c>
      <c r="F31" s="42">
        <f>_xlfn.FORECAST.LINEAR($A31,F$12:F30,$A$12:A30)</f>
        <v>954889685.81585312</v>
      </c>
      <c r="G31" s="39"/>
      <c r="H31" s="39"/>
      <c r="I31" s="39"/>
      <c r="J31" s="39"/>
      <c r="K31" s="39"/>
    </row>
    <row r="32" spans="1:11" s="16" customFormat="1" ht="18" x14ac:dyDescent="0.45">
      <c r="A32" s="60">
        <v>2029</v>
      </c>
      <c r="B32" s="42">
        <f>_xlfn.FORECAST.LINEAR(A32,$B$12:B31,$A$12:A31)</f>
        <v>1080279174.5722599</v>
      </c>
      <c r="C32" s="42">
        <f>_xlfn.FORECAST.LINEAR(A32,$C$12:C31,$A$12:A31)</f>
        <v>75528521.437062949</v>
      </c>
      <c r="D32" s="42">
        <f>_xlfn.FORECAST.LINEAR($A32,D$12:D31,A$12:A31)</f>
        <v>23228160.360139906</v>
      </c>
      <c r="E32" s="42">
        <f>_xlfn.FORECAST.LINEAR($A32,E$12:E31,A$12:A31)</f>
        <v>21626129.938228488</v>
      </c>
      <c r="F32" s="42">
        <f>_xlfn.FORECAST.LINEAR($A32,F$12:F31,$A$12:A31)</f>
        <v>959896363.21445465</v>
      </c>
      <c r="G32" s="39"/>
      <c r="H32" s="39"/>
      <c r="I32" s="39"/>
      <c r="J32" s="39"/>
      <c r="K32" s="39"/>
    </row>
    <row r="33" spans="1:11" s="16" customFormat="1" ht="18" x14ac:dyDescent="0.45">
      <c r="A33" s="60">
        <v>2030</v>
      </c>
      <c r="B33" s="42">
        <f>_xlfn.FORECAST.LINEAR(A33,$B$12:B32,$A$12:A32)</f>
        <v>1085805578.0652676</v>
      </c>
      <c r="C33" s="42">
        <f>_xlfn.FORECAST.LINEAR(A33,$C$12:C32,$A$12:A32)</f>
        <v>75615249.265734255</v>
      </c>
      <c r="D33" s="42">
        <f>_xlfn.FORECAST.LINEAR($A33,D$12:D32,A$12:A32)</f>
        <v>23396292.034965038</v>
      </c>
      <c r="E33" s="42">
        <f>_xlfn.FORECAST.LINEAR($A33,E$12:E32,A$12:A32)</f>
        <v>21890996.557109594</v>
      </c>
      <c r="F33" s="42">
        <f>_xlfn.FORECAST.LINEAR($A33,F$12:F32,$A$12:A32)</f>
        <v>964903040.61305618</v>
      </c>
      <c r="G33" s="39"/>
      <c r="H33" s="39"/>
      <c r="I33" s="39"/>
      <c r="J33" s="39"/>
      <c r="K33" s="39"/>
    </row>
    <row r="34" spans="1:11" s="16" customFormat="1" ht="18" x14ac:dyDescent="0.45">
      <c r="A34" s="60">
        <v>2031</v>
      </c>
      <c r="B34" s="42">
        <f>_xlfn.FORECAST.LINEAR(A34,$B$12:B33,$A$12:A33)</f>
        <v>1091331981.5582752</v>
      </c>
      <c r="C34" s="42">
        <f>_xlfn.FORECAST.LINEAR(A34,$C$12:C33,$A$12:A33)</f>
        <v>75701977.094405577</v>
      </c>
      <c r="D34" s="42">
        <f>_xlfn.FORECAST.LINEAR($A34,D$12:D33,A$12:A33)</f>
        <v>23564423.70979023</v>
      </c>
      <c r="E34" s="42">
        <f>_xlfn.FORECAST.LINEAR($A34,E$12:E33,A$12:A33)</f>
        <v>22155863.175990701</v>
      </c>
      <c r="F34" s="42">
        <f>_xlfn.FORECAST.LINEAR($A34,F$12:F33,$A$12:A33)</f>
        <v>969909718.01165771</v>
      </c>
      <c r="G34" s="39"/>
      <c r="H34" s="39"/>
      <c r="I34" s="39"/>
      <c r="J34" s="39"/>
      <c r="K34" s="39"/>
    </row>
    <row r="35" spans="1:11" s="16" customFormat="1" ht="18" x14ac:dyDescent="0.45">
      <c r="A35" s="60">
        <v>2032</v>
      </c>
      <c r="B35" s="42">
        <f>_xlfn.FORECAST.LINEAR(A35,$B$12:B34,$A$12:A34)</f>
        <v>1096858385.0512829</v>
      </c>
      <c r="C35" s="42">
        <f>_xlfn.FORECAST.LINEAR(A35,$C$12:C34,$A$12:A34)</f>
        <v>75788704.923076913</v>
      </c>
      <c r="D35" s="42">
        <f>_xlfn.FORECAST.LINEAR($A35,D$12:D34,A$12:A34)</f>
        <v>23732555.384615421</v>
      </c>
      <c r="E35" s="42">
        <f>_xlfn.FORECAST.LINEAR($A35,E$12:E34,A$12:A34)</f>
        <v>22420729.794871867</v>
      </c>
      <c r="F35" s="42">
        <f>_xlfn.FORECAST.LINEAR($A35,F$12:F34,$A$12:A34)</f>
        <v>974916395.41025925</v>
      </c>
      <c r="G35" s="39"/>
      <c r="H35" s="39"/>
      <c r="I35" s="39"/>
      <c r="J35" s="39"/>
      <c r="K35" s="39"/>
    </row>
    <row r="36" spans="1:11" s="16" customFormat="1" ht="18" x14ac:dyDescent="0.45">
      <c r="A36" s="60">
        <v>2033</v>
      </c>
      <c r="B36" s="42">
        <f>_xlfn.FORECAST.LINEAR(A36,$B$12:B35,$A$12:A35)</f>
        <v>1102384788.5442905</v>
      </c>
      <c r="C36" s="42">
        <f>_xlfn.FORECAST.LINEAR(A36,$C$12:C35,$A$12:A35)</f>
        <v>75875432.751748249</v>
      </c>
      <c r="D36" s="42">
        <f>_xlfn.FORECAST.LINEAR($A36,D$12:D35,A$12:A35)</f>
        <v>23900687.059440613</v>
      </c>
      <c r="E36" s="42">
        <f>_xlfn.FORECAST.LINEAR($A36,E$12:E35,A$12:A35)</f>
        <v>22685596.413752973</v>
      </c>
      <c r="F36" s="42">
        <f>_xlfn.FORECAST.LINEAR($A36,F$12:F35,$A$12:A35)</f>
        <v>979923072.80886078</v>
      </c>
      <c r="G36" s="39"/>
      <c r="H36" s="39"/>
      <c r="I36" s="39"/>
      <c r="J36" s="39"/>
      <c r="K36" s="39"/>
    </row>
    <row r="37" spans="1:11" s="16" customFormat="1" ht="18" x14ac:dyDescent="0.45">
      <c r="A37" s="60">
        <v>2034</v>
      </c>
      <c r="B37" s="42">
        <f>_xlfn.FORECAST.LINEAR(A37,$B$12:B36,$A$12:A36)</f>
        <v>1107911192.0372963</v>
      </c>
      <c r="C37" s="42">
        <f>_xlfn.FORECAST.LINEAR(A37,$C$12:C36,$A$12:A36)</f>
        <v>75962160.580419585</v>
      </c>
      <c r="D37" s="42">
        <f>_xlfn.FORECAST.LINEAR($A37,D$12:D36,A$12:A36)</f>
        <v>24068818.734265745</v>
      </c>
      <c r="E37" s="42">
        <f>_xlfn.FORECAST.LINEAR($A37,E$12:E36,A$12:A36)</f>
        <v>22950463.032634079</v>
      </c>
      <c r="F37" s="42">
        <f>_xlfn.FORECAST.LINEAR($A37,F$12:F36,$A$12:A36)</f>
        <v>984929750.20746231</v>
      </c>
      <c r="G37" s="39"/>
      <c r="H37" s="39"/>
      <c r="I37" s="39"/>
      <c r="J37" s="39"/>
      <c r="K37" s="39"/>
    </row>
    <row r="38" spans="1:11" s="16" customFormat="1" ht="18" x14ac:dyDescent="0.45">
      <c r="A38" s="60">
        <v>2035</v>
      </c>
      <c r="B38" s="42">
        <f>_xlfn.FORECAST.LINEAR(A38,$B$12:B37,$A$12:A37)</f>
        <v>1113437595.530302</v>
      </c>
      <c r="C38" s="42">
        <f>_xlfn.FORECAST.LINEAR(A38,$C$12:C37,$A$12:A37)</f>
        <v>76048888.409090877</v>
      </c>
      <c r="D38" s="42">
        <f>_xlfn.FORECAST.LINEAR($A38,D$12:D37,A$12:A37)</f>
        <v>24236950.409090877</v>
      </c>
      <c r="E38" s="42">
        <f>_xlfn.FORECAST.LINEAR($A38,E$12:E37,A$12:A37)</f>
        <v>23215329.651515186</v>
      </c>
      <c r="F38" s="42">
        <f>_xlfn.FORECAST.LINEAR($A38,F$12:F37,$A$12:A37)</f>
        <v>989936427.60606384</v>
      </c>
      <c r="G38" s="39"/>
      <c r="H38" s="39"/>
      <c r="I38" s="39"/>
      <c r="J38" s="39"/>
      <c r="K38" s="39"/>
    </row>
    <row r="39" spans="1:11" s="16" customFormat="1" ht="18" x14ac:dyDescent="0.45">
      <c r="A39" s="60">
        <v>2036</v>
      </c>
      <c r="B39" s="42">
        <f>_xlfn.FORECAST.LINEAR(A39,$B$12:B38,$A$12:A38)</f>
        <v>1118963999.0233097</v>
      </c>
      <c r="C39" s="42">
        <f>_xlfn.FORECAST.LINEAR(A39,$C$12:C38,$A$12:A38)</f>
        <v>76135616.237762213</v>
      </c>
      <c r="D39" s="42">
        <f>_xlfn.FORECAST.LINEAR($A39,D$12:D38,A$12:A38)</f>
        <v>24405082.083916068</v>
      </c>
      <c r="E39" s="42">
        <f>_xlfn.FORECAST.LINEAR($A39,E$12:E38,A$12:A38)</f>
        <v>23480196.270396233</v>
      </c>
      <c r="F39" s="42">
        <f>_xlfn.FORECAST.LINEAR($A39,F$12:F38,$A$12:A38)</f>
        <v>994943105.00466537</v>
      </c>
      <c r="G39" s="39"/>
      <c r="H39" s="39"/>
      <c r="I39" s="39"/>
      <c r="J39" s="39"/>
      <c r="K39" s="39"/>
    </row>
    <row r="40" spans="1:11" s="16" customFormat="1" ht="18" x14ac:dyDescent="0.45">
      <c r="A40" s="60">
        <v>2037</v>
      </c>
      <c r="B40" s="42">
        <f>_xlfn.FORECAST.LINEAR(A40,$B$12:B39,$A$12:A39)</f>
        <v>1124490402.5163174</v>
      </c>
      <c r="C40" s="42">
        <f>_xlfn.FORECAST.LINEAR(A40,$C$12:C39,$A$12:A39)</f>
        <v>76222344.066433534</v>
      </c>
      <c r="D40" s="42">
        <f>_xlfn.FORECAST.LINEAR($A40,D$12:D39,A$12:A39)</f>
        <v>24573213.75874126</v>
      </c>
      <c r="E40" s="42">
        <f>_xlfn.FORECAST.LINEAR($A40,E$12:E39,A$12:A39)</f>
        <v>23745062.889277458</v>
      </c>
      <c r="F40" s="42">
        <f>_xlfn.FORECAST.LINEAR($A40,F$12:F39,$A$12:A39)</f>
        <v>999949782.40326691</v>
      </c>
      <c r="G40" s="39"/>
      <c r="H40" s="39"/>
      <c r="I40" s="39"/>
      <c r="J40" s="39"/>
      <c r="K40" s="39"/>
    </row>
    <row r="41" spans="1:11" s="16" customFormat="1" ht="18" x14ac:dyDescent="0.45">
      <c r="A41" s="60">
        <v>2038</v>
      </c>
      <c r="B41" s="42">
        <f>_xlfn.FORECAST.LINEAR(A41,$B$12:B40,$A$12:A40)</f>
        <v>1130016806.0093231</v>
      </c>
      <c r="C41" s="42">
        <f>_xlfn.FORECAST.LINEAR(A41,$C$12:C40,$A$12:A40)</f>
        <v>76309071.89510487</v>
      </c>
      <c r="D41" s="42">
        <f>_xlfn.FORECAST.LINEAR($A41,D$12:D40,A$12:A40)</f>
        <v>24741345.433566451</v>
      </c>
      <c r="E41" s="42">
        <f>_xlfn.FORECAST.LINEAR($A41,E$12:E40,A$12:A40)</f>
        <v>24009929.508158565</v>
      </c>
      <c r="F41" s="42">
        <f>_xlfn.FORECAST.LINEAR($A41,F$12:F40,$A$12:A40)</f>
        <v>1004956459.8018684</v>
      </c>
      <c r="G41" s="39"/>
      <c r="H41" s="39"/>
      <c r="I41" s="39"/>
      <c r="J41" s="39"/>
      <c r="K41" s="39"/>
    </row>
    <row r="42" spans="1:11" s="16" customFormat="1" ht="18" x14ac:dyDescent="0.45">
      <c r="A42" s="60">
        <v>2039</v>
      </c>
      <c r="B42" s="42">
        <f>_xlfn.FORECAST.LINEAR(A42,$B$12:B41,$A$12:A41)</f>
        <v>1135543209.5023308</v>
      </c>
      <c r="C42" s="42">
        <f>_xlfn.FORECAST.LINEAR(A42,$C$12:C41,$A$12:A41)</f>
        <v>76395799.723776191</v>
      </c>
      <c r="D42" s="42">
        <f>_xlfn.FORECAST.LINEAR($A42,D$12:D41,A$12:A41)</f>
        <v>24909477.108391643</v>
      </c>
      <c r="E42" s="42">
        <f>_xlfn.FORECAST.LINEAR($A42,E$12:E41,A$12:A41)</f>
        <v>24274796.127039671</v>
      </c>
      <c r="F42" s="42">
        <f>_xlfn.FORECAST.LINEAR($A42,F$12:F41,$A$12:A41)</f>
        <v>1009963137.20047</v>
      </c>
      <c r="G42" s="39"/>
      <c r="H42" s="39"/>
      <c r="I42" s="39"/>
      <c r="J42" s="39"/>
      <c r="K42" s="39"/>
    </row>
    <row r="43" spans="1:11" s="16" customFormat="1" ht="18" x14ac:dyDescent="0.45">
      <c r="A43" s="60">
        <v>2040</v>
      </c>
      <c r="B43" s="42">
        <f>_xlfn.FORECAST.LINEAR(A43,$B$12:B42,$A$12:A42)</f>
        <v>1141069612.9953384</v>
      </c>
      <c r="C43" s="42">
        <f>_xlfn.FORECAST.LINEAR(A43,$C$12:C42,$A$12:A42)</f>
        <v>76482527.552447498</v>
      </c>
      <c r="D43" s="42">
        <f>_xlfn.FORECAST.LINEAR($A43,D$12:D42,A$12:A42)</f>
        <v>25077608.783216834</v>
      </c>
      <c r="E43" s="42">
        <f>_xlfn.FORECAST.LINEAR($A43,E$12:E42,A$12:A42)</f>
        <v>24539662.745920837</v>
      </c>
      <c r="F43" s="42">
        <f>_xlfn.FORECAST.LINEAR($A43,F$12:F42,$A$12:A42)</f>
        <v>1014969814.5990715</v>
      </c>
      <c r="G43" s="39"/>
      <c r="H43" s="39"/>
      <c r="I43" s="39"/>
      <c r="J43" s="39"/>
      <c r="K43" s="39"/>
    </row>
    <row r="44" spans="1:11" s="16" customFormat="1" ht="18" x14ac:dyDescent="0.45">
      <c r="A44" s="60">
        <v>2041</v>
      </c>
      <c r="B44" s="42">
        <f>_xlfn.FORECAST.LINEAR(A44,$B$12:B43,$A$12:A43)</f>
        <v>1146596016.4883442</v>
      </c>
      <c r="C44" s="42">
        <f>_xlfn.FORECAST.LINEAR(A44,$C$12:C43,$A$12:A43)</f>
        <v>76569255.381118819</v>
      </c>
      <c r="D44" s="42">
        <f>_xlfn.FORECAST.LINEAR($A44,D$12:D43,A$12:A43)</f>
        <v>25245740.458042026</v>
      </c>
      <c r="E44" s="42">
        <f>_xlfn.FORECAST.LINEAR($A44,E$12:E43,A$12:A43)</f>
        <v>24804529.364801943</v>
      </c>
      <c r="F44" s="42">
        <f>_xlfn.FORECAST.LINEAR($A44,F$12:F43,$A$12:A43)</f>
        <v>1019976491.997673</v>
      </c>
      <c r="G44" s="39"/>
      <c r="H44" s="39"/>
      <c r="I44" s="39"/>
      <c r="J44" s="39"/>
      <c r="K44" s="39"/>
    </row>
    <row r="45" spans="1:11" s="16" customFormat="1" ht="18" x14ac:dyDescent="0.45">
      <c r="A45" s="60">
        <v>2042</v>
      </c>
      <c r="B45" s="42">
        <f>_xlfn.FORECAST.LINEAR(A45,$B$12:B44,$A$12:A44)</f>
        <v>1152122419.9813519</v>
      </c>
      <c r="C45" s="42">
        <f>_xlfn.FORECAST.LINEAR(A45,$C$12:C44,$A$12:A44)</f>
        <v>76655983.209790155</v>
      </c>
      <c r="D45" s="42">
        <f>_xlfn.FORECAST.LINEAR($A45,D$12:D44,A$12:A44)</f>
        <v>25413872.132867157</v>
      </c>
      <c r="E45" s="42">
        <f>_xlfn.FORECAST.LINEAR($A45,E$12:E44,A$12:A44)</f>
        <v>25069395.98368305</v>
      </c>
      <c r="F45" s="42">
        <f>_xlfn.FORECAST.LINEAR($A45,F$12:F44,$A$12:A44)</f>
        <v>1024983169.3962746</v>
      </c>
      <c r="G45" s="39"/>
      <c r="H45" s="39"/>
      <c r="I45" s="39"/>
      <c r="J45" s="39"/>
      <c r="K45" s="39"/>
    </row>
    <row r="46" spans="1:11" s="16" customFormat="1" ht="18" x14ac:dyDescent="0.45">
      <c r="A46" s="60">
        <v>2043</v>
      </c>
      <c r="B46" s="42">
        <f>_xlfn.FORECAST.LINEAR(A46,$B$12:B45,$A$12:A45)</f>
        <v>1157648823.4743595</v>
      </c>
      <c r="C46" s="42">
        <f>_xlfn.FORECAST.LINEAR(A46,$C$12:C45,$A$12:A45)</f>
        <v>76742711.038461491</v>
      </c>
      <c r="D46" s="42">
        <f>_xlfn.FORECAST.LINEAR($A46,D$12:D45,A$12:A45)</f>
        <v>25582003.807692289</v>
      </c>
      <c r="E46" s="42">
        <f>_xlfn.FORECAST.LINEAR($A46,E$12:E45,A$12:A45)</f>
        <v>25334262.602564096</v>
      </c>
      <c r="F46" s="42">
        <f>_xlfn.FORECAST.LINEAR($A46,F$12:F45,$A$12:A45)</f>
        <v>1029989846.7948761</v>
      </c>
      <c r="G46" s="39"/>
      <c r="H46" s="39"/>
      <c r="I46" s="39"/>
      <c r="J46" s="39"/>
      <c r="K46" s="39"/>
    </row>
    <row r="47" spans="1:11" s="16" customFormat="1" ht="18" x14ac:dyDescent="0.45">
      <c r="A47" s="60">
        <v>2044</v>
      </c>
      <c r="B47" s="42">
        <f>_xlfn.FORECAST.LINEAR(A47,$B$12:B46,$A$12:A46)</f>
        <v>1163175226.9673634</v>
      </c>
      <c r="C47" s="42">
        <f>_xlfn.FORECAST.LINEAR(A47,$C$12:C46,$A$12:A46)</f>
        <v>76829438.867132798</v>
      </c>
      <c r="D47" s="42">
        <f>_xlfn.FORECAST.LINEAR($A47,D$12:D46,A$12:A46)</f>
        <v>25750135.482517481</v>
      </c>
      <c r="E47" s="42">
        <f>_xlfn.FORECAST.LINEAR($A47,E$12:E46,A$12:A46)</f>
        <v>25599129.221445322</v>
      </c>
      <c r="F47" s="42">
        <f>_xlfn.FORECAST.LINEAR($A47,F$12:F46,$A$12:A46)</f>
        <v>1034996524.1934776</v>
      </c>
      <c r="G47" s="39"/>
      <c r="H47" s="39"/>
      <c r="I47" s="39"/>
      <c r="J47" s="39"/>
      <c r="K47" s="39"/>
    </row>
    <row r="48" spans="1:11" s="16" customFormat="1" ht="18" x14ac:dyDescent="0.45">
      <c r="A48" s="60">
        <v>2045</v>
      </c>
      <c r="B48" s="42">
        <f>_xlfn.FORECAST.LINEAR(A48,$B$12:B47,$A$12:A47)</f>
        <v>1168701630.4603729</v>
      </c>
      <c r="C48" s="42">
        <f>_xlfn.FORECAST.LINEAR(A48,$C$12:C47,$A$12:A47)</f>
        <v>76916166.695804149</v>
      </c>
      <c r="D48" s="42">
        <f>_xlfn.FORECAST.LINEAR($A48,D$12:D47,A$12:A47)</f>
        <v>25918267.157342672</v>
      </c>
      <c r="E48" s="42">
        <f>_xlfn.FORECAST.LINEAR($A48,E$12:E47,A$12:A47)</f>
        <v>25863995.840326488</v>
      </c>
      <c r="F48" s="42">
        <f>_xlfn.FORECAST.LINEAR($A48,F$12:F47,$A$12:A47)</f>
        <v>1040003201.5920792</v>
      </c>
      <c r="G48" s="39"/>
      <c r="H48" s="39"/>
      <c r="I48" s="39"/>
      <c r="J48" s="39"/>
      <c r="K48" s="39"/>
    </row>
    <row r="49" spans="1:11" s="16" customFormat="1" ht="18" x14ac:dyDescent="0.45">
      <c r="A49" s="60">
        <v>2046</v>
      </c>
      <c r="B49" s="42">
        <f>_xlfn.FORECAST.LINEAR(A49,$B$12:B48,$A$12:A48)</f>
        <v>1174228033.9533806</v>
      </c>
      <c r="C49" s="42">
        <f>_xlfn.FORECAST.LINEAR(A49,$C$12:C48,$A$12:A48)</f>
        <v>77002894.524475485</v>
      </c>
      <c r="D49" s="42">
        <f>_xlfn.FORECAST.LINEAR($A49,D$12:D48,A$12:A48)</f>
        <v>26086398.832167864</v>
      </c>
      <c r="E49" s="42">
        <f>_xlfn.FORECAST.LINEAR($A49,E$12:E48,A$12:A48)</f>
        <v>26128862.459207535</v>
      </c>
      <c r="F49" s="42">
        <f>_xlfn.FORECAST.LINEAR($A49,F$12:F48,$A$12:A48)</f>
        <v>1045009878.9906807</v>
      </c>
      <c r="G49" s="39"/>
      <c r="H49" s="39"/>
      <c r="I49" s="39"/>
      <c r="J49" s="39"/>
      <c r="K49" s="39"/>
    </row>
    <row r="50" spans="1:11" s="16" customFormat="1" ht="18" x14ac:dyDescent="0.45">
      <c r="A50" s="60">
        <v>2047</v>
      </c>
      <c r="B50" s="42">
        <f>_xlfn.FORECAST.LINEAR(A50,$B$12:B49,$A$12:A49)</f>
        <v>1179754437.4463863</v>
      </c>
      <c r="C50" s="42">
        <f>_xlfn.FORECAST.LINEAR(A50,$C$12:C49,$A$12:A49)</f>
        <v>77089622.353146791</v>
      </c>
      <c r="D50" s="42">
        <f>_xlfn.FORECAST.LINEAR($A50,D$12:D49,A$12:A49)</f>
        <v>26254530.506993055</v>
      </c>
      <c r="E50" s="42">
        <f>_xlfn.FORECAST.LINEAR($A50,E$12:E49,A$12:A49)</f>
        <v>26393729.07808876</v>
      </c>
      <c r="F50" s="42">
        <f>_xlfn.FORECAST.LINEAR($A50,F$12:F49,$A$12:A49)</f>
        <v>1050016556.3892822</v>
      </c>
      <c r="G50" s="39"/>
      <c r="H50" s="39"/>
      <c r="I50" s="39"/>
      <c r="J50" s="39"/>
      <c r="K50" s="39"/>
    </row>
    <row r="51" spans="1:11" s="16" customFormat="1" ht="18" x14ac:dyDescent="0.45">
      <c r="A51" s="60">
        <v>2048</v>
      </c>
      <c r="B51" s="42">
        <f>_xlfn.FORECAST.LINEAR(A51,$B$12:B50,$A$12:A50)</f>
        <v>1185280840.939394</v>
      </c>
      <c r="C51" s="42">
        <f>_xlfn.FORECAST.LINEAR(A51,$C$12:C50,$A$12:A50)</f>
        <v>77176350.181818113</v>
      </c>
      <c r="D51" s="42">
        <f>_xlfn.FORECAST.LINEAR($A51,D$12:D50,A$12:A50)</f>
        <v>26422662.181818247</v>
      </c>
      <c r="E51" s="42">
        <f>_xlfn.FORECAST.LINEAR($A51,E$12:E50,A$12:A50)</f>
        <v>26658595.696969807</v>
      </c>
      <c r="F51" s="42">
        <f>_xlfn.FORECAST.LINEAR($A51,F$12:F50,$A$12:A50)</f>
        <v>1055023233.7878838</v>
      </c>
      <c r="G51" s="39"/>
      <c r="H51" s="39"/>
      <c r="I51" s="39"/>
      <c r="J51" s="39"/>
      <c r="K51" s="39"/>
    </row>
    <row r="52" spans="1:11" s="16" customFormat="1" ht="18" x14ac:dyDescent="0.45">
      <c r="A52" s="60">
        <v>2049</v>
      </c>
      <c r="B52" s="42">
        <f>_xlfn.FORECAST.LINEAR(A52,$B$12:B51,$A$12:A51)</f>
        <v>1190807244.4324017</v>
      </c>
      <c r="C52" s="42">
        <f>_xlfn.FORECAST.LINEAR(A52,$C$12:C51,$A$12:A51)</f>
        <v>77263078.010489449</v>
      </c>
      <c r="D52" s="42">
        <f>_xlfn.FORECAST.LINEAR($A52,D$12:D51,A$12:A51)</f>
        <v>26590793.856643438</v>
      </c>
      <c r="E52" s="42">
        <f>_xlfn.FORECAST.LINEAR($A52,E$12:E51,A$12:A51)</f>
        <v>26923462.315850854</v>
      </c>
      <c r="F52" s="42">
        <f>_xlfn.FORECAST.LINEAR($A52,F$12:F51,$A$12:A51)</f>
        <v>1060029911.1864853</v>
      </c>
      <c r="G52" s="39"/>
      <c r="H52" s="39"/>
      <c r="I52" s="39"/>
      <c r="J52" s="39"/>
      <c r="K52" s="39"/>
    </row>
    <row r="53" spans="1:11" s="16" customFormat="1" ht="18" x14ac:dyDescent="0.45">
      <c r="A53" s="60">
        <v>2050</v>
      </c>
      <c r="B53" s="42">
        <f>_xlfn.FORECAST.LINEAR(A53,$B$12:B52,$A$12:A52)</f>
        <v>1196333647.9254055</v>
      </c>
      <c r="C53" s="42">
        <f>_xlfn.FORECAST.LINEAR(A53,$C$12:C52,$A$12:A52)</f>
        <v>77349805.83916074</v>
      </c>
      <c r="D53" s="42">
        <f>_xlfn.FORECAST.LINEAR($A53,D$12:D52,A$12:A52)</f>
        <v>26758925.531468511</v>
      </c>
      <c r="E53" s="42">
        <f>_xlfn.FORECAST.LINEAR($A53,E$12:E52,A$12:A52)</f>
        <v>27188328.93473202</v>
      </c>
      <c r="F53" s="42">
        <f>_xlfn.FORECAST.LINEAR($A53,F$12:F52,$A$12:A52)</f>
        <v>1065036588.5850868</v>
      </c>
      <c r="G53" s="39"/>
      <c r="H53" s="39"/>
      <c r="I53" s="39"/>
      <c r="J53" s="39"/>
      <c r="K53" s="39"/>
    </row>
    <row r="54" spans="1:11" s="16" customFormat="1" ht="18" x14ac:dyDescent="0.45">
      <c r="A54" s="60">
        <v>2051</v>
      </c>
      <c r="B54" s="42">
        <f>_xlfn.FORECAST.LINEAR(A54,$B$12:B53,$A$12:A53)</f>
        <v>1201860051.4184151</v>
      </c>
      <c r="C54" s="42">
        <f>_xlfn.FORECAST.LINEAR(A54,$C$12:C53,$A$12:A53)</f>
        <v>77436533.667832077</v>
      </c>
      <c r="D54" s="42">
        <f>_xlfn.FORECAST.LINEAR($A54,D$12:D53,A$12:A53)</f>
        <v>26927057.206293702</v>
      </c>
      <c r="E54" s="42">
        <f>_xlfn.FORECAST.LINEAR($A54,E$12:E53,A$12:A53)</f>
        <v>27453195.553613067</v>
      </c>
      <c r="F54" s="42">
        <f>_xlfn.FORECAST.LINEAR($A54,F$12:F53,$A$12:A53)</f>
        <v>1070043265.9836884</v>
      </c>
      <c r="G54" s="39"/>
      <c r="H54" s="39"/>
      <c r="I54" s="39"/>
      <c r="J54" s="39"/>
      <c r="K54" s="39"/>
    </row>
    <row r="55" spans="1:11" s="16" customFormat="1" ht="18" x14ac:dyDescent="0.45">
      <c r="A55" s="60">
        <v>2052</v>
      </c>
      <c r="B55" s="42">
        <f>_xlfn.FORECAST.LINEAR(A55,$B$12:B54,$A$12:A54)</f>
        <v>1207386454.9114227</v>
      </c>
      <c r="C55" s="42">
        <f>_xlfn.FORECAST.LINEAR(A55,$C$12:C54,$A$12:A54)</f>
        <v>77523261.496503413</v>
      </c>
      <c r="D55" s="42">
        <f>_xlfn.FORECAST.LINEAR($A55,D$12:D54,A$12:A54)</f>
        <v>27095188.881118894</v>
      </c>
      <c r="E55" s="42">
        <f>_xlfn.FORECAST.LINEAR($A55,E$12:E54,A$12:A54)</f>
        <v>27718062.172494352</v>
      </c>
      <c r="F55" s="42">
        <f>_xlfn.FORECAST.LINEAR($A55,F$12:F54,$A$12:A54)</f>
        <v>1075049943.3822899</v>
      </c>
      <c r="G55" s="39"/>
      <c r="H55" s="39"/>
      <c r="I55" s="39"/>
      <c r="J55" s="39"/>
      <c r="K55" s="39"/>
    </row>
    <row r="56" spans="1:11" s="16" customFormat="1" ht="18" x14ac:dyDescent="0.45">
      <c r="A56" s="60">
        <v>2053</v>
      </c>
      <c r="B56" s="42">
        <f>_xlfn.FORECAST.LINEAR(A56,$B$12:B55,$A$12:A55)</f>
        <v>1212912858.4044285</v>
      </c>
      <c r="C56" s="42">
        <f>_xlfn.FORECAST.LINEAR(A56,$C$12:C55,$A$12:A55)</f>
        <v>77609989.325174704</v>
      </c>
      <c r="D56" s="42">
        <f>_xlfn.FORECAST.LINEAR($A56,D$12:D55,A$12:A55)</f>
        <v>27263320.555944085</v>
      </c>
      <c r="E56" s="42">
        <f>_xlfn.FORECAST.LINEAR($A56,E$12:E55,A$12:A55)</f>
        <v>27982928.791375399</v>
      </c>
      <c r="F56" s="42">
        <f>_xlfn.FORECAST.LINEAR($A56,F$12:F55,$A$12:A55)</f>
        <v>1080056620.7808914</v>
      </c>
      <c r="G56" s="39"/>
      <c r="H56" s="39"/>
      <c r="I56" s="39"/>
      <c r="J56" s="39"/>
      <c r="K56" s="39"/>
    </row>
    <row r="57" spans="1:11" s="16" customFormat="1" ht="18" x14ac:dyDescent="0.45">
      <c r="A57" s="60">
        <v>2054</v>
      </c>
      <c r="B57" s="42">
        <f>_xlfn.FORECAST.LINEAR(A57,$B$12:B56,$A$12:A56)</f>
        <v>1218439261.8974361</v>
      </c>
      <c r="C57" s="42">
        <f>_xlfn.FORECAST.LINEAR(A57,$C$12:C56,$A$12:A56)</f>
        <v>77696717.15384607</v>
      </c>
      <c r="D57" s="42">
        <f>_xlfn.FORECAST.LINEAR($A57,D$12:D56,A$12:A56)</f>
        <v>27431452.230769277</v>
      </c>
      <c r="E57" s="42">
        <f>_xlfn.FORECAST.LINEAR($A57,E$12:E56,A$12:A56)</f>
        <v>28247795.410256565</v>
      </c>
      <c r="F57" s="42">
        <f>_xlfn.FORECAST.LINEAR($A57,F$12:F56,$A$12:A56)</f>
        <v>1085063298.179493</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42.75" customHeight="1" thickTop="1" thickBot="1" x14ac:dyDescent="0.5">
      <c r="A63" s="28"/>
      <c r="B63" s="430" t="s">
        <v>377</v>
      </c>
      <c r="C63" s="431"/>
      <c r="D63" s="431"/>
      <c r="E63" s="431"/>
      <c r="F63" s="438"/>
      <c r="G63" s="300" t="s">
        <v>377</v>
      </c>
      <c r="H63" s="301"/>
      <c r="I63" s="301"/>
      <c r="J63" s="301"/>
      <c r="K63" s="302"/>
    </row>
    <row r="64" spans="1:11" s="16" customFormat="1" ht="18.399999999999999"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399999999999999" thickTop="1" x14ac:dyDescent="0.45">
      <c r="A65" s="194">
        <v>2004</v>
      </c>
      <c r="B65" s="114">
        <v>0.96699999999999997</v>
      </c>
      <c r="C65" s="115">
        <v>8.6539999999999999</v>
      </c>
      <c r="D65" s="115">
        <v>14.701000000000001</v>
      </c>
      <c r="E65" s="115">
        <v>17.295999999999999</v>
      </c>
      <c r="F65" s="306">
        <v>1.2250000000000001</v>
      </c>
      <c r="G65" s="303"/>
      <c r="H65" s="304"/>
      <c r="I65" s="304"/>
      <c r="J65" s="304"/>
      <c r="K65" s="305"/>
    </row>
    <row r="66" spans="1:11" s="16" customFormat="1" ht="18" x14ac:dyDescent="0.45">
      <c r="A66" s="194">
        <v>2005</v>
      </c>
      <c r="B66" s="70">
        <v>1.1679999999999999</v>
      </c>
      <c r="C66" s="71">
        <v>8.7070000000000007</v>
      </c>
      <c r="D66" s="71">
        <v>15.042</v>
      </c>
      <c r="E66" s="71">
        <v>17.518999999999998</v>
      </c>
      <c r="F66" s="295">
        <v>1.405</v>
      </c>
      <c r="G66" s="290">
        <f>IF(ABS(B7 - B6) &gt; SQRT(G7^2 + G6^2), 1, 0)</f>
        <v>0</v>
      </c>
      <c r="H66" s="286">
        <f>IF(ABS(C7 - C6) &gt; SQRT(H7^2 + H6^2), 1, 0)</f>
        <v>0</v>
      </c>
      <c r="I66" s="286">
        <f>IF(ABS(D7 - D6) &gt; SQRT(I7^2 + I6^2), 1, 0)</f>
        <v>0</v>
      </c>
      <c r="J66" s="286">
        <f>IF(ABS(E7 - E6) &gt; SQRT(J7^2 + J6^2), 1, 0)</f>
        <v>0</v>
      </c>
      <c r="K66" s="291">
        <f>IF(ABS(F7 - F6) &gt; SQRT(K7^2 + K6^2), 1, 0)</f>
        <v>0</v>
      </c>
    </row>
    <row r="67" spans="1:11" s="16" customFormat="1" ht="18" x14ac:dyDescent="0.45">
      <c r="A67" s="194">
        <v>2006</v>
      </c>
      <c r="B67" s="70">
        <v>1.1659999999999999</v>
      </c>
      <c r="C67" s="71">
        <v>8.6329999999999991</v>
      </c>
      <c r="D67" s="71">
        <v>14.923999999999999</v>
      </c>
      <c r="E67" s="71">
        <v>16.984000000000002</v>
      </c>
      <c r="F67" s="295">
        <v>1.4059999999999999</v>
      </c>
      <c r="G67" s="290">
        <f t="shared" ref="G67:G82" si="5">IF(ABS(B8 - B7) &gt; SQRT(G8^2 + G7^2), 1, 0)</f>
        <v>0</v>
      </c>
      <c r="H67" s="286">
        <f t="shared" ref="H67:H82" si="6">IF(ABS(C8 - C7) &gt; SQRT(H8^2 + H7^2), 1, 0)</f>
        <v>0</v>
      </c>
      <c r="I67" s="286">
        <f t="shared" ref="I67:I82" si="7">IF(ABS(D8 - D7) &gt; SQRT(I8^2 + I7^2), 1, 0)</f>
        <v>0</v>
      </c>
      <c r="J67" s="286">
        <f t="shared" ref="J67:J82" si="8">IF(ABS(E8 - E7) &gt; SQRT(J8^2 + J7^2), 1, 0)</f>
        <v>0</v>
      </c>
      <c r="K67" s="291">
        <f t="shared" ref="K67:K82" si="9">IF(ABS(F8 - F7) &gt; SQRT(K8^2 + K7^2), 1, 0)</f>
        <v>0</v>
      </c>
    </row>
    <row r="68" spans="1:11" s="16" customFormat="1" ht="18" x14ac:dyDescent="0.45">
      <c r="A68" s="194">
        <v>2007</v>
      </c>
      <c r="B68" s="70">
        <v>0.96699999999999997</v>
      </c>
      <c r="C68" s="71">
        <v>8.5169999999999995</v>
      </c>
      <c r="D68" s="71">
        <v>14.821999999999999</v>
      </c>
      <c r="E68" s="71">
        <v>17.167999999999999</v>
      </c>
      <c r="F68" s="295">
        <v>1.224</v>
      </c>
      <c r="G68" s="290">
        <f t="shared" si="5"/>
        <v>0</v>
      </c>
      <c r="H68" s="286">
        <f t="shared" si="6"/>
        <v>0</v>
      </c>
      <c r="I68" s="286">
        <f t="shared" si="7"/>
        <v>0</v>
      </c>
      <c r="J68" s="286">
        <f t="shared" si="8"/>
        <v>0</v>
      </c>
      <c r="K68" s="291">
        <f t="shared" si="9"/>
        <v>0</v>
      </c>
    </row>
    <row r="69" spans="1:11" s="16" customFormat="1" ht="18" x14ac:dyDescent="0.45">
      <c r="A69" s="194">
        <v>2008</v>
      </c>
      <c r="B69" s="70">
        <v>0.96099999999999997</v>
      </c>
      <c r="C69" s="71">
        <v>8.3149999999999995</v>
      </c>
      <c r="D69" s="71">
        <v>15.231999999999999</v>
      </c>
      <c r="E69" s="71">
        <v>17.241</v>
      </c>
      <c r="F69" s="295">
        <v>1.2190000000000001</v>
      </c>
      <c r="G69" s="290">
        <f t="shared" si="5"/>
        <v>0</v>
      </c>
      <c r="H69" s="286">
        <f t="shared" si="6"/>
        <v>0</v>
      </c>
      <c r="I69" s="286">
        <f t="shared" si="7"/>
        <v>0</v>
      </c>
      <c r="J69" s="286">
        <f t="shared" si="8"/>
        <v>0</v>
      </c>
      <c r="K69" s="291">
        <f t="shared" si="9"/>
        <v>0</v>
      </c>
    </row>
    <row r="70" spans="1:11" s="16" customFormat="1" ht="18" x14ac:dyDescent="0.45">
      <c r="A70" s="194">
        <v>2009</v>
      </c>
      <c r="B70" s="70">
        <v>0.99099999999999999</v>
      </c>
      <c r="C70" s="71">
        <v>8.1389999999999993</v>
      </c>
      <c r="D70" s="71">
        <v>15.705</v>
      </c>
      <c r="E70" s="71">
        <v>17.262</v>
      </c>
      <c r="F70" s="295">
        <v>1.244</v>
      </c>
      <c r="G70" s="290">
        <f t="shared" si="5"/>
        <v>0</v>
      </c>
      <c r="H70" s="286">
        <f t="shared" si="6"/>
        <v>0</v>
      </c>
      <c r="I70" s="286">
        <f t="shared" si="7"/>
        <v>0</v>
      </c>
      <c r="J70" s="286">
        <f t="shared" si="8"/>
        <v>0</v>
      </c>
      <c r="K70" s="291">
        <f t="shared" si="9"/>
        <v>0</v>
      </c>
    </row>
    <row r="71" spans="1:11" s="16" customFormat="1" ht="18" x14ac:dyDescent="0.45">
      <c r="A71" s="194">
        <v>2010</v>
      </c>
      <c r="B71" s="70">
        <v>0.996</v>
      </c>
      <c r="C71" s="71">
        <v>8.2200000000000006</v>
      </c>
      <c r="D71" s="71">
        <v>15.279</v>
      </c>
      <c r="E71" s="71">
        <v>17.564</v>
      </c>
      <c r="F71" s="295">
        <v>1.242</v>
      </c>
      <c r="G71" s="290">
        <f t="shared" si="5"/>
        <v>0</v>
      </c>
      <c r="H71" s="286">
        <f t="shared" si="6"/>
        <v>0</v>
      </c>
      <c r="I71" s="286">
        <f t="shared" si="7"/>
        <v>0</v>
      </c>
      <c r="J71" s="286">
        <f t="shared" si="8"/>
        <v>0</v>
      </c>
      <c r="K71" s="291">
        <f t="shared" si="9"/>
        <v>0</v>
      </c>
    </row>
    <row r="72" spans="1:11" s="16" customFormat="1" ht="18" x14ac:dyDescent="0.45">
      <c r="A72" s="194">
        <v>2011</v>
      </c>
      <c r="B72" s="70">
        <v>0.99399999999999999</v>
      </c>
      <c r="C72" s="71">
        <v>8.2230000000000008</v>
      </c>
      <c r="D72" s="71">
        <v>15.461</v>
      </c>
      <c r="E72" s="71">
        <v>17.670999999999999</v>
      </c>
      <c r="F72" s="295">
        <v>1.234</v>
      </c>
      <c r="G72" s="290">
        <f t="shared" si="5"/>
        <v>0</v>
      </c>
      <c r="H72" s="286">
        <f t="shared" si="6"/>
        <v>0</v>
      </c>
      <c r="I72" s="286">
        <f t="shared" si="7"/>
        <v>0</v>
      </c>
      <c r="J72" s="286">
        <f t="shared" si="8"/>
        <v>0</v>
      </c>
      <c r="K72" s="291">
        <f t="shared" si="9"/>
        <v>0</v>
      </c>
    </row>
    <row r="73" spans="1:11" s="16" customFormat="1" ht="18" x14ac:dyDescent="0.45">
      <c r="A73" s="194">
        <v>2012</v>
      </c>
      <c r="B73" s="70">
        <v>0.95499999999999996</v>
      </c>
      <c r="C73" s="71">
        <v>8.1790000000000003</v>
      </c>
      <c r="D73" s="71">
        <v>15.134</v>
      </c>
      <c r="E73" s="71">
        <v>17.594000000000001</v>
      </c>
      <c r="F73" s="295">
        <v>1.21</v>
      </c>
      <c r="G73" s="290">
        <f t="shared" si="5"/>
        <v>0</v>
      </c>
      <c r="H73" s="286">
        <f t="shared" si="6"/>
        <v>0</v>
      </c>
      <c r="I73" s="286">
        <f t="shared" si="7"/>
        <v>0</v>
      </c>
      <c r="J73" s="286">
        <f t="shared" si="8"/>
        <v>0</v>
      </c>
      <c r="K73" s="291">
        <f t="shared" si="9"/>
        <v>0</v>
      </c>
    </row>
    <row r="74" spans="1:11" s="16" customFormat="1" ht="18" x14ac:dyDescent="0.45">
      <c r="A74" s="194">
        <v>2013</v>
      </c>
      <c r="B74" s="70">
        <v>0.96</v>
      </c>
      <c r="C74" s="71">
        <v>8.1609999999999996</v>
      </c>
      <c r="D74" s="71">
        <v>14.987</v>
      </c>
      <c r="E74" s="71">
        <v>17.542000000000002</v>
      </c>
      <c r="F74" s="295">
        <v>1.2170000000000001</v>
      </c>
      <c r="G74" s="290">
        <f t="shared" si="5"/>
        <v>0</v>
      </c>
      <c r="H74" s="286">
        <f t="shared" si="6"/>
        <v>0</v>
      </c>
      <c r="I74" s="286">
        <f t="shared" si="7"/>
        <v>0</v>
      </c>
      <c r="J74" s="286">
        <f t="shared" si="8"/>
        <v>0</v>
      </c>
      <c r="K74" s="291">
        <f t="shared" si="9"/>
        <v>0</v>
      </c>
    </row>
    <row r="75" spans="1:11" s="16" customFormat="1" ht="18" x14ac:dyDescent="0.45">
      <c r="A75" s="194">
        <v>2014</v>
      </c>
      <c r="B75" s="70">
        <v>0.88200000000000001</v>
      </c>
      <c r="C75" s="71">
        <v>4.2380000000000004</v>
      </c>
      <c r="D75" s="71">
        <v>14.754</v>
      </c>
      <c r="E75" s="71">
        <v>17.463000000000001</v>
      </c>
      <c r="F75" s="295">
        <v>1.0429999999999999</v>
      </c>
      <c r="G75" s="290">
        <f t="shared" si="5"/>
        <v>0</v>
      </c>
      <c r="H75" s="286">
        <f t="shared" si="6"/>
        <v>0</v>
      </c>
      <c r="I75" s="286">
        <f t="shared" si="7"/>
        <v>0</v>
      </c>
      <c r="J75" s="286">
        <f t="shared" si="8"/>
        <v>0</v>
      </c>
      <c r="K75" s="291">
        <f t="shared" si="9"/>
        <v>0</v>
      </c>
    </row>
    <row r="76" spans="1:11" s="16" customFormat="1" ht="18" x14ac:dyDescent="0.45">
      <c r="A76" s="194">
        <v>2015</v>
      </c>
      <c r="B76" s="70">
        <v>0.88100000000000001</v>
      </c>
      <c r="C76" s="71">
        <v>4.2409999999999997</v>
      </c>
      <c r="D76" s="71">
        <v>15.098000000000001</v>
      </c>
      <c r="E76" s="71">
        <v>16.559999999999999</v>
      </c>
      <c r="F76" s="295">
        <v>1.046</v>
      </c>
      <c r="G76" s="290">
        <f t="shared" si="5"/>
        <v>0</v>
      </c>
      <c r="H76" s="286">
        <f t="shared" si="6"/>
        <v>0</v>
      </c>
      <c r="I76" s="286">
        <f t="shared" si="7"/>
        <v>0</v>
      </c>
      <c r="J76" s="286">
        <f t="shared" si="8"/>
        <v>0</v>
      </c>
      <c r="K76" s="291">
        <f t="shared" si="9"/>
        <v>0</v>
      </c>
    </row>
    <row r="77" spans="1:11" s="16" customFormat="1" ht="18" x14ac:dyDescent="0.45">
      <c r="A77" s="194">
        <v>2016</v>
      </c>
      <c r="B77" s="70">
        <v>0.88300000000000001</v>
      </c>
      <c r="C77" s="71">
        <v>4.181</v>
      </c>
      <c r="D77" s="71">
        <v>15.343999999999999</v>
      </c>
      <c r="E77" s="71">
        <v>16.329999999999998</v>
      </c>
      <c r="F77" s="295">
        <v>1.0469999999999999</v>
      </c>
      <c r="G77" s="290">
        <f t="shared" si="5"/>
        <v>0</v>
      </c>
      <c r="H77" s="286">
        <f t="shared" si="6"/>
        <v>0</v>
      </c>
      <c r="I77" s="286">
        <f t="shared" si="7"/>
        <v>0</v>
      </c>
      <c r="J77" s="286">
        <f t="shared" si="8"/>
        <v>0</v>
      </c>
      <c r="K77" s="291">
        <f t="shared" si="9"/>
        <v>0</v>
      </c>
    </row>
    <row r="78" spans="1:11" s="16" customFormat="1" ht="18" x14ac:dyDescent="0.45">
      <c r="A78" s="194">
        <v>2017</v>
      </c>
      <c r="B78" s="70">
        <v>0.88700000000000001</v>
      </c>
      <c r="C78" s="71">
        <v>4.069</v>
      </c>
      <c r="D78" s="71">
        <v>15.547000000000001</v>
      </c>
      <c r="E78" s="71">
        <v>16.727</v>
      </c>
      <c r="F78" s="295">
        <v>1.0469999999999999</v>
      </c>
      <c r="G78" s="290">
        <f t="shared" si="5"/>
        <v>0</v>
      </c>
      <c r="H78" s="286">
        <f t="shared" si="6"/>
        <v>0</v>
      </c>
      <c r="I78" s="286">
        <f t="shared" si="7"/>
        <v>0</v>
      </c>
      <c r="J78" s="286">
        <f t="shared" si="8"/>
        <v>0</v>
      </c>
      <c r="K78" s="291">
        <f t="shared" si="9"/>
        <v>0</v>
      </c>
    </row>
    <row r="79" spans="1:11" s="16" customFormat="1" ht="18" x14ac:dyDescent="0.45">
      <c r="A79" s="194">
        <v>2018</v>
      </c>
      <c r="B79" s="70">
        <v>0.88900000000000001</v>
      </c>
      <c r="C79" s="71">
        <v>3.9980000000000002</v>
      </c>
      <c r="D79" s="71">
        <v>15.709</v>
      </c>
      <c r="E79" s="71">
        <v>16.751000000000001</v>
      </c>
      <c r="F79" s="295">
        <v>1.0449999999999999</v>
      </c>
      <c r="G79" s="290">
        <f t="shared" si="5"/>
        <v>0</v>
      </c>
      <c r="H79" s="286">
        <f t="shared" si="6"/>
        <v>0</v>
      </c>
      <c r="I79" s="286">
        <f t="shared" si="7"/>
        <v>0</v>
      </c>
      <c r="J79" s="286">
        <f t="shared" si="8"/>
        <v>0</v>
      </c>
      <c r="K79" s="291">
        <f t="shared" si="9"/>
        <v>0</v>
      </c>
    </row>
    <row r="80" spans="1:11" s="16" customFormat="1" ht="18" x14ac:dyDescent="0.45">
      <c r="A80" s="194">
        <v>2019</v>
      </c>
      <c r="B80" s="70">
        <v>0.88900000000000001</v>
      </c>
      <c r="C80" s="71">
        <v>4.0579999999999998</v>
      </c>
      <c r="D80" s="71">
        <v>15.534000000000001</v>
      </c>
      <c r="E80" s="71">
        <v>16.747</v>
      </c>
      <c r="F80" s="295">
        <v>1.0429999999999999</v>
      </c>
      <c r="G80" s="290">
        <f t="shared" si="5"/>
        <v>0</v>
      </c>
      <c r="H80" s="286">
        <f t="shared" si="6"/>
        <v>0</v>
      </c>
      <c r="I80" s="286">
        <f t="shared" si="7"/>
        <v>0</v>
      </c>
      <c r="J80" s="286">
        <f t="shared" si="8"/>
        <v>0</v>
      </c>
      <c r="K80" s="291">
        <f t="shared" si="9"/>
        <v>0</v>
      </c>
    </row>
    <row r="81" spans="1:41" s="16" customFormat="1" ht="18" x14ac:dyDescent="0.45">
      <c r="A81" s="194">
        <v>2020</v>
      </c>
      <c r="B81" s="70">
        <v>0.89200000000000002</v>
      </c>
      <c r="C81" s="71">
        <v>4.0359999999999996</v>
      </c>
      <c r="D81" s="71">
        <v>15.737</v>
      </c>
      <c r="E81" s="71">
        <v>16.736999999999998</v>
      </c>
      <c r="F81" s="295">
        <v>1.0429999999999999</v>
      </c>
      <c r="G81" s="290">
        <f t="shared" si="5"/>
        <v>0</v>
      </c>
      <c r="H81" s="286">
        <f t="shared" si="6"/>
        <v>0</v>
      </c>
      <c r="I81" s="286">
        <f t="shared" si="7"/>
        <v>0</v>
      </c>
      <c r="J81" s="286">
        <f t="shared" si="8"/>
        <v>0</v>
      </c>
      <c r="K81" s="291">
        <f t="shared" si="9"/>
        <v>0</v>
      </c>
    </row>
    <row r="82" spans="1:41" s="16" customFormat="1" ht="18" x14ac:dyDescent="0.45">
      <c r="A82" s="194">
        <v>2021</v>
      </c>
      <c r="B82" s="70">
        <v>0.9</v>
      </c>
      <c r="C82" s="71">
        <v>4.0179999999999998</v>
      </c>
      <c r="D82" s="71">
        <v>15.834</v>
      </c>
      <c r="E82" s="71">
        <v>16.315000000000001</v>
      </c>
      <c r="F82" s="295">
        <v>1.056</v>
      </c>
      <c r="G82" s="290">
        <f t="shared" si="5"/>
        <v>0</v>
      </c>
      <c r="H82" s="286">
        <f t="shared" si="6"/>
        <v>0</v>
      </c>
      <c r="I82" s="286">
        <f t="shared" si="7"/>
        <v>0</v>
      </c>
      <c r="J82" s="286">
        <f t="shared" si="8"/>
        <v>0</v>
      </c>
      <c r="K82" s="291">
        <f t="shared" si="9"/>
        <v>0</v>
      </c>
    </row>
    <row r="83" spans="1:41" s="16" customFormat="1" x14ac:dyDescent="0.45"/>
    <row r="84" spans="1:41" s="16" customFormat="1" x14ac:dyDescent="0.45"/>
    <row r="85" spans="1:41" s="16" customFormat="1" x14ac:dyDescent="0.45"/>
    <row r="86" spans="1:41" s="16" customFormat="1" ht="14.65" thickBot="1" x14ac:dyDescent="0.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1:41" s="16" customFormat="1" ht="27.4" thickTop="1" thickBot="1" x14ac:dyDescent="0.9">
      <c r="B87" s="432" t="s">
        <v>412</v>
      </c>
      <c r="C87" s="433"/>
      <c r="D87" s="433"/>
      <c r="E87" s="433"/>
      <c r="F87" s="433"/>
      <c r="G87" s="433"/>
      <c r="H87" s="434"/>
    </row>
    <row r="88" spans="1:41" s="43" customFormat="1" ht="21.4" thickBot="1" x14ac:dyDescent="0.7">
      <c r="A88" s="16"/>
      <c r="B88" s="141"/>
      <c r="C88" s="142"/>
      <c r="D88" s="142"/>
      <c r="E88" s="142"/>
      <c r="F88" s="143"/>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row>
    <row r="89" spans="1:41" s="16" customFormat="1" ht="57.75" customHeight="1" thickBot="1" x14ac:dyDescent="0.7">
      <c r="A89" s="44"/>
      <c r="B89" s="168" t="s">
        <v>1</v>
      </c>
      <c r="C89" s="169"/>
      <c r="D89" s="169"/>
      <c r="E89" s="169"/>
      <c r="F89" s="170"/>
      <c r="G89" s="171" t="s">
        <v>2</v>
      </c>
      <c r="H89" s="169"/>
      <c r="I89" s="169"/>
      <c r="J89" s="169"/>
      <c r="K89" s="170"/>
      <c r="L89" s="168" t="s">
        <v>3</v>
      </c>
      <c r="M89" s="169"/>
      <c r="N89" s="169"/>
      <c r="O89" s="169"/>
      <c r="P89" s="170"/>
      <c r="Q89" s="168" t="s">
        <v>4</v>
      </c>
      <c r="R89" s="169"/>
      <c r="S89" s="169"/>
      <c r="T89" s="169"/>
      <c r="U89" s="170"/>
      <c r="V89" s="168" t="s">
        <v>5</v>
      </c>
      <c r="W89" s="169"/>
      <c r="X89" s="169"/>
      <c r="Y89" s="169"/>
      <c r="Z89" s="170"/>
      <c r="AA89" s="43"/>
      <c r="AB89" s="43"/>
      <c r="AC89" s="43"/>
      <c r="AD89" s="43"/>
      <c r="AE89" s="43"/>
      <c r="AF89" s="43"/>
      <c r="AG89" s="43"/>
      <c r="AH89" s="43"/>
      <c r="AI89" s="43"/>
      <c r="AJ89" s="43"/>
      <c r="AK89" s="43"/>
      <c r="AL89" s="43"/>
      <c r="AM89" s="43"/>
      <c r="AN89" s="43"/>
      <c r="AO89" s="43"/>
    </row>
    <row r="90" spans="1:41" s="16" customFormat="1" ht="18" x14ac:dyDescent="0.45">
      <c r="A90" s="172" t="s">
        <v>382</v>
      </c>
      <c r="B90" s="181" t="s">
        <v>355</v>
      </c>
      <c r="C90" s="182" t="s">
        <v>378</v>
      </c>
      <c r="D90" s="182" t="s">
        <v>379</v>
      </c>
      <c r="E90" s="182" t="s">
        <v>380</v>
      </c>
      <c r="F90" s="183" t="s">
        <v>359</v>
      </c>
      <c r="G90" s="181" t="s">
        <v>355</v>
      </c>
      <c r="H90" s="182" t="s">
        <v>378</v>
      </c>
      <c r="I90" s="182" t="s">
        <v>379</v>
      </c>
      <c r="J90" s="182" t="s">
        <v>380</v>
      </c>
      <c r="K90" s="183" t="s">
        <v>359</v>
      </c>
      <c r="L90" s="190" t="s">
        <v>355</v>
      </c>
      <c r="M90" s="187" t="s">
        <v>378</v>
      </c>
      <c r="N90" s="187" t="s">
        <v>379</v>
      </c>
      <c r="O90" s="187" t="s">
        <v>380</v>
      </c>
      <c r="P90" s="188" t="s">
        <v>359</v>
      </c>
      <c r="Q90" s="181" t="s">
        <v>355</v>
      </c>
      <c r="R90" s="182" t="s">
        <v>378</v>
      </c>
      <c r="S90" s="182" t="s">
        <v>379</v>
      </c>
      <c r="T90" s="182" t="s">
        <v>380</v>
      </c>
      <c r="U90" s="183" t="s">
        <v>359</v>
      </c>
      <c r="V90" s="173" t="s">
        <v>355</v>
      </c>
      <c r="W90" s="174" t="s">
        <v>378</v>
      </c>
      <c r="X90" s="174" t="s">
        <v>379</v>
      </c>
      <c r="Y90" s="174" t="s">
        <v>380</v>
      </c>
      <c r="Z90" s="175" t="s">
        <v>359</v>
      </c>
    </row>
    <row r="91" spans="1:41" s="16" customFormat="1" ht="18" x14ac:dyDescent="0.45">
      <c r="A91" s="206">
        <v>2004</v>
      </c>
      <c r="B91" s="79">
        <v>320721330</v>
      </c>
      <c r="C91" s="80">
        <v>25329349</v>
      </c>
      <c r="D91" s="80">
        <v>7681794</v>
      </c>
      <c r="E91" s="80">
        <v>5802044</v>
      </c>
      <c r="F91" s="81">
        <v>281908143</v>
      </c>
      <c r="G91" s="79">
        <v>58935256</v>
      </c>
      <c r="H91" s="80">
        <v>4822286</v>
      </c>
      <c r="I91" s="80">
        <v>1385675</v>
      </c>
      <c r="J91" s="80">
        <v>1088278</v>
      </c>
      <c r="K91" s="81">
        <v>51639017</v>
      </c>
      <c r="L91" s="79">
        <v>63329650</v>
      </c>
      <c r="M91" s="80">
        <v>5299555</v>
      </c>
      <c r="N91" s="80">
        <v>1443433</v>
      </c>
      <c r="O91" s="80">
        <v>1127019</v>
      </c>
      <c r="P91" s="81">
        <v>55459644</v>
      </c>
      <c r="Q91" s="79">
        <v>33862851</v>
      </c>
      <c r="R91" s="80">
        <v>2439576</v>
      </c>
      <c r="S91" s="80">
        <v>692000</v>
      </c>
      <c r="T91" s="80">
        <v>571915</v>
      </c>
      <c r="U91" s="81">
        <v>30159360</v>
      </c>
      <c r="V91" s="79">
        <v>462506187</v>
      </c>
      <c r="W91" s="80">
        <v>26397786</v>
      </c>
      <c r="X91" s="80">
        <v>9580592</v>
      </c>
      <c r="Y91" s="80">
        <v>7885512</v>
      </c>
      <c r="Z91" s="81">
        <v>418642297</v>
      </c>
    </row>
    <row r="92" spans="1:41" s="16" customFormat="1" ht="18" x14ac:dyDescent="0.45">
      <c r="A92" s="206">
        <v>2005</v>
      </c>
      <c r="B92" s="79">
        <v>318545572</v>
      </c>
      <c r="C92" s="80">
        <v>25125356</v>
      </c>
      <c r="D92" s="80">
        <v>7343731</v>
      </c>
      <c r="E92" s="80">
        <v>5989004</v>
      </c>
      <c r="F92" s="81">
        <v>280087482</v>
      </c>
      <c r="G92" s="79">
        <v>58515434</v>
      </c>
      <c r="H92" s="80">
        <v>4772955</v>
      </c>
      <c r="I92" s="80">
        <v>1328971</v>
      </c>
      <c r="J92" s="80">
        <v>1113391</v>
      </c>
      <c r="K92" s="81">
        <v>51300117</v>
      </c>
      <c r="L92" s="79">
        <v>62494116</v>
      </c>
      <c r="M92" s="80">
        <v>5260987</v>
      </c>
      <c r="N92" s="80">
        <v>1351994</v>
      </c>
      <c r="O92" s="80">
        <v>1151015</v>
      </c>
      <c r="P92" s="81">
        <v>54730120</v>
      </c>
      <c r="Q92" s="79">
        <v>33216401</v>
      </c>
      <c r="R92" s="80">
        <v>2409874</v>
      </c>
      <c r="S92" s="80">
        <v>666055</v>
      </c>
      <c r="T92" s="80">
        <v>556202</v>
      </c>
      <c r="U92" s="81">
        <v>29584271</v>
      </c>
      <c r="V92" s="79">
        <v>454082846</v>
      </c>
      <c r="W92" s="80">
        <v>26075289</v>
      </c>
      <c r="X92" s="80">
        <v>9243562</v>
      </c>
      <c r="Y92" s="80">
        <v>7786170</v>
      </c>
      <c r="Z92" s="81">
        <v>410977825</v>
      </c>
    </row>
    <row r="93" spans="1:41" s="16" customFormat="1" ht="18" x14ac:dyDescent="0.45">
      <c r="A93" s="206">
        <v>2006</v>
      </c>
      <c r="B93" s="79">
        <v>324705803</v>
      </c>
      <c r="C93" s="80">
        <v>26449621</v>
      </c>
      <c r="D93" s="80">
        <v>7426417</v>
      </c>
      <c r="E93" s="80">
        <v>6515698</v>
      </c>
      <c r="F93" s="81">
        <v>284314067</v>
      </c>
      <c r="G93" s="79">
        <v>59629801</v>
      </c>
      <c r="H93" s="80">
        <v>5013207</v>
      </c>
      <c r="I93" s="80">
        <v>1347068</v>
      </c>
      <c r="J93" s="80">
        <v>1217767</v>
      </c>
      <c r="K93" s="81">
        <v>52051758</v>
      </c>
      <c r="L93" s="79">
        <v>63103320</v>
      </c>
      <c r="M93" s="80">
        <v>5444425</v>
      </c>
      <c r="N93" s="80">
        <v>1344695</v>
      </c>
      <c r="O93" s="80">
        <v>1255833</v>
      </c>
      <c r="P93" s="81">
        <v>55058367</v>
      </c>
      <c r="Q93" s="79">
        <v>33376207</v>
      </c>
      <c r="R93" s="80">
        <v>2462205</v>
      </c>
      <c r="S93" s="80">
        <v>688768</v>
      </c>
      <c r="T93" s="80">
        <v>594484</v>
      </c>
      <c r="U93" s="81">
        <v>29630750</v>
      </c>
      <c r="V93" s="79">
        <v>455900362</v>
      </c>
      <c r="W93" s="80">
        <v>26613064</v>
      </c>
      <c r="X93" s="80">
        <v>9634995</v>
      </c>
      <c r="Y93" s="80">
        <v>8180034</v>
      </c>
      <c r="Z93" s="81">
        <v>411472270</v>
      </c>
    </row>
    <row r="94" spans="1:41" s="16" customFormat="1" ht="18" x14ac:dyDescent="0.45">
      <c r="A94" s="206">
        <v>2007</v>
      </c>
      <c r="B94" s="79">
        <v>333566508</v>
      </c>
      <c r="C94" s="80">
        <v>27660266</v>
      </c>
      <c r="D94" s="80">
        <v>7490145</v>
      </c>
      <c r="E94" s="80">
        <v>6508909</v>
      </c>
      <c r="F94" s="81">
        <v>291907188</v>
      </c>
      <c r="G94" s="79">
        <v>61308096</v>
      </c>
      <c r="H94" s="80">
        <v>5256330</v>
      </c>
      <c r="I94" s="80">
        <v>1357868</v>
      </c>
      <c r="J94" s="80">
        <v>1203084</v>
      </c>
      <c r="K94" s="81">
        <v>53490814</v>
      </c>
      <c r="L94" s="79">
        <v>64517207</v>
      </c>
      <c r="M94" s="80">
        <v>5581633</v>
      </c>
      <c r="N94" s="80">
        <v>1362015</v>
      </c>
      <c r="O94" s="80">
        <v>1255608</v>
      </c>
      <c r="P94" s="81">
        <v>56317951</v>
      </c>
      <c r="Q94" s="79">
        <v>34036644</v>
      </c>
      <c r="R94" s="80">
        <v>2524833</v>
      </c>
      <c r="S94" s="80">
        <v>685886</v>
      </c>
      <c r="T94" s="80">
        <v>586061</v>
      </c>
      <c r="U94" s="81">
        <v>30239864</v>
      </c>
      <c r="V94" s="79">
        <v>464750769</v>
      </c>
      <c r="W94" s="80">
        <v>27123659</v>
      </c>
      <c r="X94" s="80">
        <v>9740560</v>
      </c>
      <c r="Y94" s="80">
        <v>8091360</v>
      </c>
      <c r="Z94" s="81">
        <v>419795191</v>
      </c>
    </row>
    <row r="95" spans="1:41" s="16" customFormat="1" ht="18" x14ac:dyDescent="0.45">
      <c r="A95" s="206">
        <v>2008</v>
      </c>
      <c r="B95" s="79">
        <v>339041793</v>
      </c>
      <c r="C95" s="80">
        <v>29095138</v>
      </c>
      <c r="D95" s="80">
        <v>7371494</v>
      </c>
      <c r="E95" s="80">
        <v>6341172</v>
      </c>
      <c r="F95" s="81">
        <v>296233989</v>
      </c>
      <c r="G95" s="79">
        <v>62365939</v>
      </c>
      <c r="H95" s="80">
        <v>5509169</v>
      </c>
      <c r="I95" s="80">
        <v>1337653</v>
      </c>
      <c r="J95" s="80">
        <v>1175201</v>
      </c>
      <c r="K95" s="81">
        <v>54343915</v>
      </c>
      <c r="L95" s="79">
        <v>65778262</v>
      </c>
      <c r="M95" s="80">
        <v>5946591</v>
      </c>
      <c r="N95" s="80">
        <v>1344107</v>
      </c>
      <c r="O95" s="80">
        <v>1229316</v>
      </c>
      <c r="P95" s="81">
        <v>57258247</v>
      </c>
      <c r="Q95" s="79">
        <v>34218862</v>
      </c>
      <c r="R95" s="80">
        <v>2628078</v>
      </c>
      <c r="S95" s="80">
        <v>638449</v>
      </c>
      <c r="T95" s="80">
        <v>577514</v>
      </c>
      <c r="U95" s="81">
        <v>30374821</v>
      </c>
      <c r="V95" s="79">
        <v>467365124</v>
      </c>
      <c r="W95" s="80">
        <v>28176044</v>
      </c>
      <c r="X95" s="80">
        <v>9295433</v>
      </c>
      <c r="Y95" s="80">
        <v>8001931</v>
      </c>
      <c r="Z95" s="81">
        <v>421891716</v>
      </c>
    </row>
    <row r="96" spans="1:41" s="16" customFormat="1" ht="18" x14ac:dyDescent="0.45">
      <c r="A96" s="206">
        <v>2009</v>
      </c>
      <c r="B96" s="79">
        <v>342391896</v>
      </c>
      <c r="C96" s="80">
        <v>30340092</v>
      </c>
      <c r="D96" s="80">
        <v>6739670</v>
      </c>
      <c r="E96" s="80">
        <v>6564069</v>
      </c>
      <c r="F96" s="81">
        <v>298748065</v>
      </c>
      <c r="G96" s="79">
        <v>62942442</v>
      </c>
      <c r="H96" s="80">
        <v>5738894</v>
      </c>
      <c r="I96" s="80">
        <v>1218460</v>
      </c>
      <c r="J96" s="80">
        <v>1218941</v>
      </c>
      <c r="K96" s="81">
        <v>54766147</v>
      </c>
      <c r="L96" s="79">
        <v>66110084</v>
      </c>
      <c r="M96" s="80">
        <v>6132216</v>
      </c>
      <c r="N96" s="80">
        <v>1283251</v>
      </c>
      <c r="O96" s="80">
        <v>1260731</v>
      </c>
      <c r="P96" s="81">
        <v>57433885</v>
      </c>
      <c r="Q96" s="79">
        <v>34164650</v>
      </c>
      <c r="R96" s="80">
        <v>2707106</v>
      </c>
      <c r="S96" s="80">
        <v>598460</v>
      </c>
      <c r="T96" s="80">
        <v>573574</v>
      </c>
      <c r="U96" s="81">
        <v>30285510</v>
      </c>
      <c r="V96" s="79">
        <v>466501653</v>
      </c>
      <c r="W96" s="80">
        <v>29211531</v>
      </c>
      <c r="X96" s="80">
        <v>8917609</v>
      </c>
      <c r="Y96" s="80">
        <v>7897272</v>
      </c>
      <c r="Z96" s="81">
        <v>420475241</v>
      </c>
    </row>
    <row r="97" spans="1:26" s="16" customFormat="1" ht="18" x14ac:dyDescent="0.45">
      <c r="A97" s="206">
        <v>2010</v>
      </c>
      <c r="B97" s="79">
        <v>344944943</v>
      </c>
      <c r="C97" s="80">
        <v>30054840</v>
      </c>
      <c r="D97" s="80">
        <v>7071567</v>
      </c>
      <c r="E97" s="80">
        <v>6359757</v>
      </c>
      <c r="F97" s="81">
        <v>301458778</v>
      </c>
      <c r="G97" s="79">
        <v>63447260</v>
      </c>
      <c r="H97" s="80">
        <v>5686471</v>
      </c>
      <c r="I97" s="80">
        <v>1278208</v>
      </c>
      <c r="J97" s="80">
        <v>1178026</v>
      </c>
      <c r="K97" s="81">
        <v>55304554</v>
      </c>
      <c r="L97" s="79">
        <v>66700113</v>
      </c>
      <c r="M97" s="80">
        <v>6042043</v>
      </c>
      <c r="N97" s="80">
        <v>1357321</v>
      </c>
      <c r="O97" s="80">
        <v>1254167</v>
      </c>
      <c r="P97" s="81">
        <v>58046582</v>
      </c>
      <c r="Q97" s="79">
        <v>34224009</v>
      </c>
      <c r="R97" s="80">
        <v>2669046</v>
      </c>
      <c r="S97" s="80">
        <v>631669</v>
      </c>
      <c r="T97" s="80">
        <v>567362</v>
      </c>
      <c r="U97" s="81">
        <v>30355932</v>
      </c>
      <c r="V97" s="79">
        <v>466531722</v>
      </c>
      <c r="W97" s="80">
        <v>28771674</v>
      </c>
      <c r="X97" s="80">
        <v>9331875</v>
      </c>
      <c r="Y97" s="80">
        <v>7527599</v>
      </c>
      <c r="Z97" s="81">
        <v>420900574</v>
      </c>
    </row>
    <row r="98" spans="1:26" s="16" customFormat="1" ht="18" x14ac:dyDescent="0.45">
      <c r="A98" s="206">
        <v>2011</v>
      </c>
      <c r="B98" s="79">
        <v>347527186</v>
      </c>
      <c r="C98" s="80">
        <v>30310832</v>
      </c>
      <c r="D98" s="80">
        <v>6931033</v>
      </c>
      <c r="E98" s="80">
        <v>6211053</v>
      </c>
      <c r="F98" s="81">
        <v>304074269</v>
      </c>
      <c r="G98" s="79">
        <v>63892842</v>
      </c>
      <c r="H98" s="80">
        <v>5733470</v>
      </c>
      <c r="I98" s="80">
        <v>1252993</v>
      </c>
      <c r="J98" s="80">
        <v>1150776</v>
      </c>
      <c r="K98" s="81">
        <v>55755604</v>
      </c>
      <c r="L98" s="79">
        <v>67659507</v>
      </c>
      <c r="M98" s="80">
        <v>6159702</v>
      </c>
      <c r="N98" s="80">
        <v>1345042</v>
      </c>
      <c r="O98" s="80">
        <v>1217826</v>
      </c>
      <c r="P98" s="81">
        <v>58936938</v>
      </c>
      <c r="Q98" s="79">
        <v>34370318</v>
      </c>
      <c r="R98" s="80">
        <v>2674460</v>
      </c>
      <c r="S98" s="80">
        <v>609292</v>
      </c>
      <c r="T98" s="80">
        <v>547018</v>
      </c>
      <c r="U98" s="81">
        <v>30539548</v>
      </c>
      <c r="V98" s="79">
        <v>468928857</v>
      </c>
      <c r="W98" s="80">
        <v>28751378</v>
      </c>
      <c r="X98" s="80">
        <v>9268271</v>
      </c>
      <c r="Y98" s="80">
        <v>7308521</v>
      </c>
      <c r="Z98" s="81">
        <v>423600687</v>
      </c>
    </row>
    <row r="99" spans="1:26" s="16" customFormat="1" ht="18" x14ac:dyDescent="0.45">
      <c r="A99" s="206">
        <v>2012</v>
      </c>
      <c r="B99" s="79">
        <v>352825870</v>
      </c>
      <c r="C99" s="80">
        <v>30898635</v>
      </c>
      <c r="D99" s="80">
        <v>7573940</v>
      </c>
      <c r="E99" s="80">
        <v>6437917</v>
      </c>
      <c r="F99" s="81">
        <v>307915378</v>
      </c>
      <c r="G99" s="79">
        <v>64780846</v>
      </c>
      <c r="H99" s="80">
        <v>5837009</v>
      </c>
      <c r="I99" s="80">
        <v>1375932</v>
      </c>
      <c r="J99" s="80">
        <v>1180306</v>
      </c>
      <c r="K99" s="81">
        <v>56387599</v>
      </c>
      <c r="L99" s="79">
        <v>68601486</v>
      </c>
      <c r="M99" s="80">
        <v>6277859</v>
      </c>
      <c r="N99" s="80">
        <v>1448622</v>
      </c>
      <c r="O99" s="80">
        <v>1286080</v>
      </c>
      <c r="P99" s="81">
        <v>59588925</v>
      </c>
      <c r="Q99" s="79">
        <v>34536930</v>
      </c>
      <c r="R99" s="80">
        <v>2712121</v>
      </c>
      <c r="S99" s="80">
        <v>635887</v>
      </c>
      <c r="T99" s="80">
        <v>556009</v>
      </c>
      <c r="U99" s="81">
        <v>30632913</v>
      </c>
      <c r="V99" s="79">
        <v>470464990</v>
      </c>
      <c r="W99" s="80">
        <v>28963006</v>
      </c>
      <c r="X99" s="80">
        <v>9727763</v>
      </c>
      <c r="Y99" s="80">
        <v>7420114</v>
      </c>
      <c r="Z99" s="81">
        <v>424354108</v>
      </c>
    </row>
    <row r="100" spans="1:26" s="16" customFormat="1" ht="18" x14ac:dyDescent="0.45">
      <c r="A100" s="206">
        <v>2013</v>
      </c>
      <c r="B100" s="79">
        <v>356241018</v>
      </c>
      <c r="C100" s="80">
        <v>31626967</v>
      </c>
      <c r="D100" s="80">
        <v>7703292</v>
      </c>
      <c r="E100" s="80">
        <v>6479274</v>
      </c>
      <c r="F100" s="81">
        <v>310431484</v>
      </c>
      <c r="G100" s="79">
        <v>65352561</v>
      </c>
      <c r="H100" s="80">
        <v>5962558</v>
      </c>
      <c r="I100" s="80">
        <v>1394374</v>
      </c>
      <c r="J100" s="80">
        <v>1185751</v>
      </c>
      <c r="K100" s="81">
        <v>56809879</v>
      </c>
      <c r="L100" s="79">
        <v>69049139</v>
      </c>
      <c r="M100" s="80">
        <v>6367059</v>
      </c>
      <c r="N100" s="80">
        <v>1464902</v>
      </c>
      <c r="O100" s="80">
        <v>1290998</v>
      </c>
      <c r="P100" s="81">
        <v>59926180</v>
      </c>
      <c r="Q100" s="79">
        <v>34483504</v>
      </c>
      <c r="R100" s="80">
        <v>2719954</v>
      </c>
      <c r="S100" s="80">
        <v>646711</v>
      </c>
      <c r="T100" s="80">
        <v>552242</v>
      </c>
      <c r="U100" s="81">
        <v>30564597</v>
      </c>
      <c r="V100" s="79">
        <v>468343140</v>
      </c>
      <c r="W100" s="80">
        <v>29181093</v>
      </c>
      <c r="X100" s="80">
        <v>9880269</v>
      </c>
      <c r="Y100" s="80">
        <v>7489863</v>
      </c>
      <c r="Z100" s="81">
        <v>421791914</v>
      </c>
    </row>
    <row r="101" spans="1:26" s="16" customFormat="1" ht="18" x14ac:dyDescent="0.45">
      <c r="A101" s="206">
        <v>2014</v>
      </c>
      <c r="B101" s="79">
        <v>357580576</v>
      </c>
      <c r="C101" s="80">
        <v>30765509</v>
      </c>
      <c r="D101" s="80">
        <v>8107481</v>
      </c>
      <c r="E101" s="80">
        <v>6598280</v>
      </c>
      <c r="F101" s="81">
        <v>312109306</v>
      </c>
      <c r="G101" s="79">
        <v>65572772</v>
      </c>
      <c r="H101" s="80">
        <v>5815737</v>
      </c>
      <c r="I101" s="80">
        <v>1461703</v>
      </c>
      <c r="J101" s="80">
        <v>1198246</v>
      </c>
      <c r="K101" s="81">
        <v>57097085</v>
      </c>
      <c r="L101" s="79">
        <v>69430221</v>
      </c>
      <c r="M101" s="80">
        <v>6158215</v>
      </c>
      <c r="N101" s="80">
        <v>1513558</v>
      </c>
      <c r="O101" s="80">
        <v>1318767</v>
      </c>
      <c r="P101" s="81">
        <v>60439681</v>
      </c>
      <c r="Q101" s="79">
        <v>34387691</v>
      </c>
      <c r="R101" s="80">
        <v>2644505</v>
      </c>
      <c r="S101" s="80">
        <v>659320</v>
      </c>
      <c r="T101" s="80">
        <v>560867</v>
      </c>
      <c r="U101" s="81">
        <v>30523000</v>
      </c>
      <c r="V101" s="79">
        <v>466885587</v>
      </c>
      <c r="W101" s="80">
        <v>28369418</v>
      </c>
      <c r="X101" s="80">
        <v>9938109</v>
      </c>
      <c r="Y101" s="80">
        <v>7579574</v>
      </c>
      <c r="Z101" s="81">
        <v>420998485</v>
      </c>
    </row>
    <row r="102" spans="1:26" s="16" customFormat="1" ht="18" x14ac:dyDescent="0.45">
      <c r="A102" s="206">
        <v>2015</v>
      </c>
      <c r="B102" s="79">
        <v>361013421</v>
      </c>
      <c r="C102" s="80">
        <v>31114020</v>
      </c>
      <c r="D102" s="80">
        <v>8092880</v>
      </c>
      <c r="E102" s="80">
        <v>7112004</v>
      </c>
      <c r="F102" s="81">
        <v>314694518</v>
      </c>
      <c r="G102" s="79">
        <v>66191137</v>
      </c>
      <c r="H102" s="80">
        <v>5880298</v>
      </c>
      <c r="I102" s="80">
        <v>1464106</v>
      </c>
      <c r="J102" s="80">
        <v>1287480</v>
      </c>
      <c r="K102" s="81">
        <v>57559253</v>
      </c>
      <c r="L102" s="79">
        <v>70991023</v>
      </c>
      <c r="M102" s="80">
        <v>6184660</v>
      </c>
      <c r="N102" s="80">
        <v>1531971</v>
      </c>
      <c r="O102" s="80">
        <v>1415580</v>
      </c>
      <c r="P102" s="81">
        <v>61858811</v>
      </c>
      <c r="Q102" s="79">
        <v>34374193</v>
      </c>
      <c r="R102" s="80">
        <v>2636590</v>
      </c>
      <c r="S102" s="80">
        <v>630269</v>
      </c>
      <c r="T102" s="80">
        <v>611711</v>
      </c>
      <c r="U102" s="81">
        <v>30495623</v>
      </c>
      <c r="V102" s="79">
        <v>466442847</v>
      </c>
      <c r="W102" s="80">
        <v>28339504</v>
      </c>
      <c r="X102" s="80">
        <v>9544287</v>
      </c>
      <c r="Y102" s="80">
        <v>8391197</v>
      </c>
      <c r="Z102" s="81">
        <v>420167858</v>
      </c>
    </row>
    <row r="103" spans="1:26" s="16" customFormat="1" ht="18" x14ac:dyDescent="0.45">
      <c r="A103" s="206">
        <v>2016</v>
      </c>
      <c r="B103" s="79">
        <v>365626882</v>
      </c>
      <c r="C103" s="80">
        <v>31405513</v>
      </c>
      <c r="D103" s="80">
        <v>7842613</v>
      </c>
      <c r="E103" s="80">
        <v>7218378</v>
      </c>
      <c r="F103" s="81">
        <v>319160379</v>
      </c>
      <c r="G103" s="79">
        <v>67030470</v>
      </c>
      <c r="H103" s="80">
        <v>5928749</v>
      </c>
      <c r="I103" s="80">
        <v>1416559</v>
      </c>
      <c r="J103" s="80">
        <v>1305983</v>
      </c>
      <c r="K103" s="81">
        <v>58379180</v>
      </c>
      <c r="L103" s="79">
        <v>72212916</v>
      </c>
      <c r="M103" s="80">
        <v>6197829</v>
      </c>
      <c r="N103" s="80">
        <v>1501098</v>
      </c>
      <c r="O103" s="80">
        <v>1436962</v>
      </c>
      <c r="P103" s="81">
        <v>63077026</v>
      </c>
      <c r="Q103" s="79">
        <v>34347818</v>
      </c>
      <c r="R103" s="80">
        <v>2641514</v>
      </c>
      <c r="S103" s="80">
        <v>606300</v>
      </c>
      <c r="T103" s="80">
        <v>629503</v>
      </c>
      <c r="U103" s="81">
        <v>30470501</v>
      </c>
      <c r="V103" s="79">
        <v>464848455</v>
      </c>
      <c r="W103" s="80">
        <v>28497451</v>
      </c>
      <c r="X103" s="80">
        <v>9280490</v>
      </c>
      <c r="Y103" s="80">
        <v>8647145</v>
      </c>
      <c r="Z103" s="81">
        <v>418423369</v>
      </c>
    </row>
    <row r="104" spans="1:26" s="16" customFormat="1" ht="18" x14ac:dyDescent="0.45">
      <c r="A104" s="206">
        <v>2017</v>
      </c>
      <c r="B104" s="79">
        <v>370296385</v>
      </c>
      <c r="C104" s="80">
        <v>31286845</v>
      </c>
      <c r="D104" s="80">
        <v>7892369</v>
      </c>
      <c r="E104" s="80">
        <v>7151992</v>
      </c>
      <c r="F104" s="81">
        <v>323965179</v>
      </c>
      <c r="G104" s="79">
        <v>67807605</v>
      </c>
      <c r="H104" s="80">
        <v>5909523</v>
      </c>
      <c r="I104" s="80">
        <v>1424624</v>
      </c>
      <c r="J104" s="80">
        <v>1288960</v>
      </c>
      <c r="K104" s="81">
        <v>59184498</v>
      </c>
      <c r="L104" s="79">
        <v>73591972</v>
      </c>
      <c r="M104" s="80">
        <v>6129151</v>
      </c>
      <c r="N104" s="80">
        <v>1519326</v>
      </c>
      <c r="O104" s="80">
        <v>1458187</v>
      </c>
      <c r="P104" s="81">
        <v>64485309</v>
      </c>
      <c r="Q104" s="79">
        <v>34419106</v>
      </c>
      <c r="R104" s="80">
        <v>2625132</v>
      </c>
      <c r="S104" s="80">
        <v>601378</v>
      </c>
      <c r="T104" s="80">
        <v>603478</v>
      </c>
      <c r="U104" s="81">
        <v>30589119</v>
      </c>
      <c r="V104" s="79">
        <v>464988643</v>
      </c>
      <c r="W104" s="80">
        <v>28304024</v>
      </c>
      <c r="X104" s="80">
        <v>8996268</v>
      </c>
      <c r="Y104" s="80">
        <v>8401312</v>
      </c>
      <c r="Z104" s="81">
        <v>419287038</v>
      </c>
    </row>
    <row r="105" spans="1:26" s="16" customFormat="1" ht="18" x14ac:dyDescent="0.45">
      <c r="A105" s="206">
        <v>2018</v>
      </c>
      <c r="B105" s="79">
        <v>374829458</v>
      </c>
      <c r="C105" s="80">
        <v>30978419</v>
      </c>
      <c r="D105" s="80">
        <v>8342318</v>
      </c>
      <c r="E105" s="80">
        <v>6740398</v>
      </c>
      <c r="F105" s="81">
        <v>328768324</v>
      </c>
      <c r="G105" s="79">
        <v>68612257</v>
      </c>
      <c r="H105" s="80">
        <v>5851432</v>
      </c>
      <c r="I105" s="80">
        <v>1498838</v>
      </c>
      <c r="J105" s="80">
        <v>1214856</v>
      </c>
      <c r="K105" s="81">
        <v>60047131</v>
      </c>
      <c r="L105" s="79">
        <v>74947647</v>
      </c>
      <c r="M105" s="80">
        <v>6028907</v>
      </c>
      <c r="N105" s="80">
        <v>1603764</v>
      </c>
      <c r="O105" s="80">
        <v>1411649</v>
      </c>
      <c r="P105" s="81">
        <v>65903327</v>
      </c>
      <c r="Q105" s="79">
        <v>34463011</v>
      </c>
      <c r="R105" s="80">
        <v>2566063</v>
      </c>
      <c r="S105" s="80">
        <v>599631</v>
      </c>
      <c r="T105" s="80">
        <v>591091</v>
      </c>
      <c r="U105" s="81">
        <v>30706225</v>
      </c>
      <c r="V105" s="79">
        <v>464703467</v>
      </c>
      <c r="W105" s="80">
        <v>27691455</v>
      </c>
      <c r="X105" s="80">
        <v>9089557</v>
      </c>
      <c r="Y105" s="80">
        <v>8197512</v>
      </c>
      <c r="Z105" s="81">
        <v>419724943</v>
      </c>
    </row>
    <row r="106" spans="1:26" s="16" customFormat="1" ht="18" x14ac:dyDescent="0.45">
      <c r="A106" s="206">
        <v>2019</v>
      </c>
      <c r="B106" s="79">
        <v>380995824</v>
      </c>
      <c r="C106" s="80">
        <v>31876405</v>
      </c>
      <c r="D106" s="80">
        <v>8783246</v>
      </c>
      <c r="E106" s="80">
        <v>6938137</v>
      </c>
      <c r="F106" s="81">
        <v>333398036</v>
      </c>
      <c r="G106" s="79">
        <v>69732550</v>
      </c>
      <c r="H106" s="80">
        <v>6011658</v>
      </c>
      <c r="I106" s="80">
        <v>1580742</v>
      </c>
      <c r="J106" s="80">
        <v>1251539</v>
      </c>
      <c r="K106" s="81">
        <v>60888612</v>
      </c>
      <c r="L106" s="79">
        <v>76775867</v>
      </c>
      <c r="M106" s="80">
        <v>6156676</v>
      </c>
      <c r="N106" s="80">
        <v>1708927</v>
      </c>
      <c r="O106" s="80">
        <v>1449827</v>
      </c>
      <c r="P106" s="81">
        <v>67460436</v>
      </c>
      <c r="Q106" s="79">
        <v>34560859</v>
      </c>
      <c r="R106" s="80">
        <v>2565402</v>
      </c>
      <c r="S106" s="80">
        <v>608250</v>
      </c>
      <c r="T106" s="80">
        <v>592245</v>
      </c>
      <c r="U106" s="81">
        <v>30794962</v>
      </c>
      <c r="V106" s="79">
        <v>465492055</v>
      </c>
      <c r="W106" s="80">
        <v>27690745</v>
      </c>
      <c r="X106" s="80">
        <v>9195185</v>
      </c>
      <c r="Y106" s="80">
        <v>8152060</v>
      </c>
      <c r="Z106" s="81">
        <v>420454066</v>
      </c>
    </row>
    <row r="107" spans="1:26" s="16" customFormat="1" ht="18" x14ac:dyDescent="0.45">
      <c r="A107" s="206">
        <v>2020</v>
      </c>
      <c r="B107" s="79">
        <v>384154680</v>
      </c>
      <c r="C107" s="80">
        <v>32460736</v>
      </c>
      <c r="D107" s="80">
        <v>8688361</v>
      </c>
      <c r="E107" s="80">
        <v>7198026</v>
      </c>
      <c r="F107" s="81">
        <v>335807557</v>
      </c>
      <c r="G107" s="79">
        <v>70342318</v>
      </c>
      <c r="H107" s="80">
        <v>6122906</v>
      </c>
      <c r="I107" s="80">
        <v>1570864</v>
      </c>
      <c r="J107" s="80">
        <v>1293733</v>
      </c>
      <c r="K107" s="81">
        <v>61354815</v>
      </c>
      <c r="L107" s="79">
        <v>78056250</v>
      </c>
      <c r="M107" s="80">
        <v>6245408</v>
      </c>
      <c r="N107" s="80">
        <v>1767236</v>
      </c>
      <c r="O107" s="80">
        <v>1514890</v>
      </c>
      <c r="P107" s="81">
        <v>68528717</v>
      </c>
      <c r="Q107" s="79">
        <v>34675820</v>
      </c>
      <c r="R107" s="80">
        <v>2547481</v>
      </c>
      <c r="S107" s="80">
        <v>602662</v>
      </c>
      <c r="T107" s="80">
        <v>587485</v>
      </c>
      <c r="U107" s="81">
        <v>30938192</v>
      </c>
      <c r="V107" s="79">
        <v>466530592</v>
      </c>
      <c r="W107" s="80">
        <v>27478670</v>
      </c>
      <c r="X107" s="80">
        <v>9093797</v>
      </c>
      <c r="Y107" s="80">
        <v>8103872</v>
      </c>
      <c r="Z107" s="81">
        <v>421854253</v>
      </c>
    </row>
    <row r="108" spans="1:26" s="16" customFormat="1" ht="18" x14ac:dyDescent="0.45">
      <c r="A108" s="206">
        <v>2021</v>
      </c>
      <c r="B108" s="79">
        <v>388475723</v>
      </c>
      <c r="C108" s="80">
        <v>33139457</v>
      </c>
      <c r="D108" s="80">
        <v>8718562</v>
      </c>
      <c r="E108" s="80">
        <v>7705581</v>
      </c>
      <c r="F108" s="81">
        <v>338912123</v>
      </c>
      <c r="G108" s="79">
        <v>71055016</v>
      </c>
      <c r="H108" s="80">
        <v>6252161</v>
      </c>
      <c r="I108" s="80">
        <v>1584793</v>
      </c>
      <c r="J108" s="80">
        <v>1388792</v>
      </c>
      <c r="K108" s="81">
        <v>61829269</v>
      </c>
      <c r="L108" s="79">
        <v>78977722</v>
      </c>
      <c r="M108" s="80">
        <v>6351648</v>
      </c>
      <c r="N108" s="80">
        <v>1777696</v>
      </c>
      <c r="O108" s="80">
        <v>1583667</v>
      </c>
      <c r="P108" s="81">
        <v>69264711</v>
      </c>
      <c r="Q108" s="79">
        <v>34602816</v>
      </c>
      <c r="R108" s="80">
        <v>2552551</v>
      </c>
      <c r="S108" s="80">
        <v>600478</v>
      </c>
      <c r="T108" s="80">
        <v>629947</v>
      </c>
      <c r="U108" s="81">
        <v>30819839</v>
      </c>
      <c r="V108" s="79">
        <v>465142835</v>
      </c>
      <c r="W108" s="80">
        <v>27489807</v>
      </c>
      <c r="X108" s="80">
        <v>9132011</v>
      </c>
      <c r="Y108" s="80">
        <v>8643594</v>
      </c>
      <c r="Z108" s="81">
        <v>419877422</v>
      </c>
    </row>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pans="1:41" s="16" customFormat="1" x14ac:dyDescent="0.45"/>
    <row r="162" spans="1:41" s="16" customFormat="1" x14ac:dyDescent="0.45"/>
    <row r="163" spans="1:41" s="16" customFormat="1" x14ac:dyDescent="0.45"/>
    <row r="164" spans="1:41" s="16" customFormat="1" x14ac:dyDescent="0.45"/>
    <row r="165" spans="1:41" s="16" customFormat="1" x14ac:dyDescent="0.45"/>
    <row r="166" spans="1:41" s="16" customFormat="1" x14ac:dyDescent="0.45"/>
    <row r="167" spans="1:41" s="16" customFormat="1" x14ac:dyDescent="0.45"/>
    <row r="168" spans="1:41" s="16" customFormat="1" x14ac:dyDescent="0.45"/>
    <row r="169" spans="1:41" s="16" customFormat="1" x14ac:dyDescent="0.45"/>
    <row r="170" spans="1:41" s="16" customFormat="1" x14ac:dyDescent="0.45"/>
    <row r="171" spans="1:41" s="16" customFormat="1" x14ac:dyDescent="0.45"/>
    <row r="172" spans="1:41" s="16" customFormat="1" x14ac:dyDescent="0.45"/>
    <row r="173" spans="1:41" s="16" customFormat="1" x14ac:dyDescent="0.45"/>
    <row r="174" spans="1:41" s="16" customFormat="1" x14ac:dyDescent="0.45"/>
    <row r="175" spans="1:41" x14ac:dyDescent="0.4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row>
  </sheetData>
  <sheetProtection algorithmName="SHA-512" hashValue="Z/emyckGTltOZoG+036xFVaKHsoRYUm2wnU5fH/xKvgxORDvrCP0KGijGy4dZDdy8YgNo9+vSJqbSZ7HcgT7Mw==" saltValue="ejKPa/hPcRclPeoRMSsvrg==" spinCount="100000" sheet="1" objects="1" scenarios="1"/>
  <mergeCells count="5">
    <mergeCell ref="A1:K1"/>
    <mergeCell ref="A3:F3"/>
    <mergeCell ref="G3:K3"/>
    <mergeCell ref="B63:F63"/>
    <mergeCell ref="B87:H8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DC8A-D261-4F4D-82D6-D631EA89B79E}">
  <dimension ref="A1:G130"/>
  <sheetViews>
    <sheetView tabSelected="1" zoomScale="70" zoomScaleNormal="70" workbookViewId="0">
      <selection activeCell="B1" sqref="B1:F1"/>
    </sheetView>
  </sheetViews>
  <sheetFormatPr defaultRowHeight="14.25" x14ac:dyDescent="0.45"/>
  <cols>
    <col min="1" max="1" width="15.1328125" bestFit="1" customWidth="1"/>
    <col min="2" max="2" width="24.53125" style="3" customWidth="1"/>
    <col min="3" max="3" width="23.53125" customWidth="1"/>
    <col min="4" max="4" width="24.33203125" customWidth="1"/>
    <col min="5" max="5" width="27.53125" customWidth="1"/>
    <col min="6" max="6" width="25.46484375" style="9" customWidth="1"/>
  </cols>
  <sheetData>
    <row r="1" spans="1:6" ht="14.65" thickBot="1" x14ac:dyDescent="0.5">
      <c r="B1" s="406" t="s">
        <v>353</v>
      </c>
      <c r="C1" s="407"/>
      <c r="D1" s="407"/>
      <c r="E1" s="407"/>
      <c r="F1" s="408"/>
    </row>
    <row r="2" spans="1:6" s="38" customFormat="1" ht="14.65" thickBot="1" x14ac:dyDescent="0.5">
      <c r="A2" s="38" t="s">
        <v>354</v>
      </c>
      <c r="B2" s="342" t="s">
        <v>355</v>
      </c>
      <c r="C2" s="343" t="s">
        <v>356</v>
      </c>
      <c r="D2" s="343" t="s">
        <v>357</v>
      </c>
      <c r="E2" s="343" t="s">
        <v>358</v>
      </c>
      <c r="F2" s="344" t="s">
        <v>359</v>
      </c>
    </row>
    <row r="3" spans="1:6" ht="14.65" thickBot="1" x14ac:dyDescent="0.5">
      <c r="A3" t="str">
        <f>SOURCE!C3</f>
        <v>Alabama</v>
      </c>
      <c r="B3" s="355" t="str">
        <f>IF(OR('State Summary_Preliminary'!B3="N/A",'Statistical Analysis'!L3="N/A"),"N/A",
IF('State Summary_Preliminary'!B3&gt;0,"Stable/Increasing",
IF(AND('State Summary_Preliminary'!B3&lt;0,LOWER('Statistical Analysis'!L3)="yes"),"Stable/Increasing","Decreasing")
)
)</f>
        <v>Stable/Increasing</v>
      </c>
      <c r="C3" s="355" t="str">
        <f>IF(OR('State Summary_Preliminary'!C3="N/A",'Statistical Analysis'!M3="N/A"),"N/A",
IF('State Summary_Preliminary'!C3&gt;0,"Stable/Increasing",
IF(AND('State Summary_Preliminary'!C3&lt;0,LOWER('Statistical Analysis'!M3)="yes"),"Stable/Increasing","Decreasing")
)
)</f>
        <v>Stable/Increasing</v>
      </c>
      <c r="D3" s="355" t="str">
        <f>IF(OR('State Summary_Preliminary'!D3="N/A",'Statistical Analysis'!N3="N/A"),"N/A",
IF('State Summary_Preliminary'!D3&gt;0,"Stable/Increasing",
IF(AND('State Summary_Preliminary'!D3&lt;0,LOWER('Statistical Analysis'!N3)="yes"),"Stable/Increasing","Decreasing")
)
)</f>
        <v>Stable/Increasing</v>
      </c>
      <c r="E3" s="355" t="str">
        <f>IF(OR('State Summary_Preliminary'!E3="N/A",'Statistical Analysis'!O3="N/A"),"N/A",
IF('State Summary_Preliminary'!E3&gt;0,"Stable/Increasing",
IF(AND('State Summary_Preliminary'!E3&lt;0,LOWER('Statistical Analysis'!O3)="yes"),"Stable/Increasing","Decreasing")
)
)</f>
        <v>Stable/Increasing</v>
      </c>
      <c r="F3" s="355" t="str">
        <f>IF(OR('State Summary_Preliminary'!F3="N/A",'Statistical Analysis'!P3="N/A"),"N/A",
IF('State Summary_Preliminary'!F3&gt;0,"Stable/Increasing",
IF(AND('State Summary_Preliminary'!F3&lt;0,LOWER('Statistical Analysis'!P3)="yes"),"Stable/Increasing","Decreasing")
)
)</f>
        <v>Stable/Increasing</v>
      </c>
    </row>
    <row r="4" spans="1:6" ht="14.65" thickBot="1" x14ac:dyDescent="0.5">
      <c r="A4" t="str">
        <f>SOURCE!C4</f>
        <v>Arizona</v>
      </c>
      <c r="B4" s="355" t="str">
        <f>IF(OR('State Summary_Preliminary'!B4="N/A",'Statistical Analysis'!L4="N/A"),"N/A",
IF('State Summary_Preliminary'!B4&gt;0,"Stable/Increasing",
IF(AND('State Summary_Preliminary'!B4&lt;0,LOWER('Statistical Analysis'!L4)="yes"),"Stable/Increasing","Decreasing")
)
)</f>
        <v>Stable/Increasing</v>
      </c>
      <c r="C4" s="355" t="str">
        <f>IF(OR('State Summary_Preliminary'!C4="N/A",'Statistical Analysis'!M4="N/A"),"N/A",
IF('State Summary_Preliminary'!C4&gt;0,"Stable/Increasing",
IF(AND('State Summary_Preliminary'!C4&lt;0,LOWER('Statistical Analysis'!M4)="yes"),"Stable/Increasing","Decreasing")
)
)</f>
        <v>Decreasing</v>
      </c>
      <c r="D4" s="355" t="str">
        <f>IF(OR('State Summary_Preliminary'!D4="N/A",'Statistical Analysis'!N4="N/A"),"N/A",
IF('State Summary_Preliminary'!D4&gt;0,"Stable/Increasing",
IF(AND('State Summary_Preliminary'!D4&lt;0,LOWER('Statistical Analysis'!N4)="yes"),"Stable/Increasing","Decreasing")
)
)</f>
        <v>Stable/Increasing</v>
      </c>
      <c r="E4" s="355" t="str">
        <f>IF(OR('State Summary_Preliminary'!E4="N/A",'Statistical Analysis'!O4="N/A"),"N/A",
IF('State Summary_Preliminary'!E4&gt;0,"Stable/Increasing",
IF(AND('State Summary_Preliminary'!E4&lt;0,LOWER('Statistical Analysis'!O4)="yes"),"Stable/Increasing","Decreasing")
)
)</f>
        <v>Stable/Increasing</v>
      </c>
      <c r="F4" s="355" t="str">
        <f>IF(OR('State Summary_Preliminary'!F4="N/A",'Statistical Analysis'!P4="N/A"),"N/A",
IF('State Summary_Preliminary'!F4&gt;0,"Stable/Increasing",
IF(AND('State Summary_Preliminary'!F4&lt;0,LOWER('Statistical Analysis'!P4)="yes"),"Stable/Increasing","Decreasing")
)
)</f>
        <v>Stable/Increasing</v>
      </c>
    </row>
    <row r="5" spans="1:6" ht="14.65" thickBot="1" x14ac:dyDescent="0.5">
      <c r="A5" t="str">
        <f>SOURCE!C5</f>
        <v>Arkansas</v>
      </c>
      <c r="B5" s="355" t="str">
        <f>IF(OR('State Summary_Preliminary'!B5="N/A",'Statistical Analysis'!L5="N/A"),"N/A",
IF('State Summary_Preliminary'!B5&gt;0,"Stable/Increasing",
IF(AND('State Summary_Preliminary'!B5&lt;0,LOWER('Statistical Analysis'!L5)="yes"),"Stable/Increasing","Decreasing")
)
)</f>
        <v>Stable/Increasing</v>
      </c>
      <c r="C5" s="355" t="str">
        <f>IF(OR('State Summary_Preliminary'!C5="N/A",'Statistical Analysis'!M5="N/A"),"N/A",
IF('State Summary_Preliminary'!C5&gt;0,"Stable/Increasing",
IF(AND('State Summary_Preliminary'!C5&lt;0,LOWER('Statistical Analysis'!M5)="yes"),"Stable/Increasing","Decreasing")
)
)</f>
        <v>Stable/Increasing</v>
      </c>
      <c r="D5" s="355" t="str">
        <f>IF(OR('State Summary_Preliminary'!D5="N/A",'Statistical Analysis'!N5="N/A"),"N/A",
IF('State Summary_Preliminary'!D5&gt;0,"Stable/Increasing",
IF(AND('State Summary_Preliminary'!D5&lt;0,LOWER('Statistical Analysis'!N5)="yes"),"Stable/Increasing","Decreasing")
)
)</f>
        <v>Stable/Increasing</v>
      </c>
      <c r="E5" s="355" t="str">
        <f>IF(OR('State Summary_Preliminary'!E5="N/A",'Statistical Analysis'!O5="N/A"),"N/A",
IF('State Summary_Preliminary'!E5&gt;0,"Stable/Increasing",
IF(AND('State Summary_Preliminary'!E5&lt;0,LOWER('Statistical Analysis'!O5)="yes"),"Stable/Increasing","Decreasing")
)
)</f>
        <v>Stable/Increasing</v>
      </c>
      <c r="F5" s="355" t="str">
        <f>IF(OR('State Summary_Preliminary'!F5="N/A",'Statistical Analysis'!P5="N/A"),"N/A",
IF('State Summary_Preliminary'!F5&gt;0,"Stable/Increasing",
IF(AND('State Summary_Preliminary'!F5&lt;0,LOWER('Statistical Analysis'!P5)="yes"),"Stable/Increasing","Decreasing")
)
)</f>
        <v>Stable/Increasing</v>
      </c>
    </row>
    <row r="6" spans="1:6" ht="14.65" thickBot="1" x14ac:dyDescent="0.5">
      <c r="A6" t="str">
        <f>SOURCE!C6</f>
        <v>California</v>
      </c>
      <c r="B6" s="355" t="str">
        <f>IF(OR('State Summary_Preliminary'!B6="N/A",'Statistical Analysis'!L6="N/A"),"N/A",
IF('State Summary_Preliminary'!B6&gt;0,"Stable/Increasing",
IF(AND('State Summary_Preliminary'!B6&lt;0,LOWER('Statistical Analysis'!L6)="yes"),"Stable/Increasing","Decreasing")
)
)</f>
        <v>Stable/Increasing</v>
      </c>
      <c r="C6" s="355" t="str">
        <f>IF(OR('State Summary_Preliminary'!C6="N/A",'Statistical Analysis'!M6="N/A"),"N/A",
IF('State Summary_Preliminary'!C6&gt;0,"Stable/Increasing",
IF(AND('State Summary_Preliminary'!C6&lt;0,LOWER('Statistical Analysis'!M6)="yes"),"Stable/Increasing","Decreasing")
)
)</f>
        <v>Decreasing</v>
      </c>
      <c r="D6" s="355" t="str">
        <f>IF(OR('State Summary_Preliminary'!D6="N/A",'Statistical Analysis'!N6="N/A"),"N/A",
IF('State Summary_Preliminary'!D6&gt;0,"Stable/Increasing",
IF(AND('State Summary_Preliminary'!D6&lt;0,LOWER('Statistical Analysis'!N6)="yes"),"Stable/Increasing","Decreasing")
)
)</f>
        <v>Decreasing</v>
      </c>
      <c r="E6" s="355" t="str">
        <f>IF(OR('State Summary_Preliminary'!E6="N/A",'Statistical Analysis'!O6="N/A"),"N/A",
IF('State Summary_Preliminary'!E6&gt;0,"Stable/Increasing",
IF(AND('State Summary_Preliminary'!E6&lt;0,LOWER('Statistical Analysis'!O6)="yes"),"Stable/Increasing","Decreasing")
)
)</f>
        <v>Stable/Increasing</v>
      </c>
      <c r="F6" s="355" t="str">
        <f>IF(OR('State Summary_Preliminary'!F6="N/A",'Statistical Analysis'!P6="N/A"),"N/A",
IF('State Summary_Preliminary'!F6&gt;0,"Stable/Increasing",
IF(AND('State Summary_Preliminary'!F6&lt;0,LOWER('Statistical Analysis'!P6)="yes"),"Stable/Increasing","Decreasing")
)
)</f>
        <v>Stable/Increasing</v>
      </c>
    </row>
    <row r="7" spans="1:6" ht="14.65" thickBot="1" x14ac:dyDescent="0.5">
      <c r="A7" t="str">
        <f>SOURCE!C7</f>
        <v>Colorado</v>
      </c>
      <c r="B7" s="355" t="str">
        <f>IF(OR('State Summary_Preliminary'!B7="N/A",'Statistical Analysis'!L7="N/A"),"N/A",
IF('State Summary_Preliminary'!B7&gt;0,"Stable/Increasing",
IF(AND('State Summary_Preliminary'!B7&lt;0,LOWER('Statistical Analysis'!L7)="yes"),"Stable/Increasing","Decreasing")
)
)</f>
        <v>Decreasing</v>
      </c>
      <c r="C7" s="355" t="str">
        <f>IF(OR('State Summary_Preliminary'!C7="N/A",'Statistical Analysis'!M7="N/A"),"N/A",
IF('State Summary_Preliminary'!C7&gt;0,"Stable/Increasing",
IF(AND('State Summary_Preliminary'!C7&lt;0,LOWER('Statistical Analysis'!M7)="yes"),"Stable/Increasing","Decreasing")
)
)</f>
        <v>Decreasing</v>
      </c>
      <c r="D7" s="355" t="str">
        <f>IF(OR('State Summary_Preliminary'!D7="N/A",'Statistical Analysis'!N7="N/A"),"N/A",
IF('State Summary_Preliminary'!D7&gt;0,"Stable/Increasing",
IF(AND('State Summary_Preliminary'!D7&lt;0,LOWER('Statistical Analysis'!N7)="yes"),"Stable/Increasing","Decreasing")
)
)</f>
        <v>Decreasing</v>
      </c>
      <c r="E7" s="355" t="str">
        <f>IF(OR('State Summary_Preliminary'!E7="N/A",'Statistical Analysis'!O7="N/A"),"N/A",
IF('State Summary_Preliminary'!E7&gt;0,"Stable/Increasing",
IF(AND('State Summary_Preliminary'!E7&lt;0,LOWER('Statistical Analysis'!O7)="yes"),"Stable/Increasing","Decreasing")
)
)</f>
        <v>Stable/Increasing</v>
      </c>
      <c r="F7" s="355" t="str">
        <f>IF(OR('State Summary_Preliminary'!F7="N/A",'Statistical Analysis'!P7="N/A"),"N/A",
IF('State Summary_Preliminary'!F7&gt;0,"Stable/Increasing",
IF(AND('State Summary_Preliminary'!F7&lt;0,LOWER('Statistical Analysis'!P7)="yes"),"Stable/Increasing","Decreasing")
)
)</f>
        <v>Stable/Increasing</v>
      </c>
    </row>
    <row r="8" spans="1:6" ht="14.65" thickBot="1" x14ac:dyDescent="0.5">
      <c r="A8" t="str">
        <f>SOURCE!C8</f>
        <v>Connecticut</v>
      </c>
      <c r="B8" s="355" t="str">
        <f>IF(OR('State Summary_Preliminary'!B8="N/A",'Statistical Analysis'!L8="N/A"),"N/A",
IF('State Summary_Preliminary'!B8&gt;0,"Stable/Increasing",
IF(AND('State Summary_Preliminary'!B8&lt;0,LOWER('Statistical Analysis'!L8)="yes"),"Stable/Increasing","Decreasing")
)
)</f>
        <v>Stable/Increasing</v>
      </c>
      <c r="C8" s="355" t="str">
        <f>IF(OR('State Summary_Preliminary'!C8="N/A",'Statistical Analysis'!M8="N/A"),"N/A",
IF('State Summary_Preliminary'!C8&gt;0,"Stable/Increasing",
IF(AND('State Summary_Preliminary'!C8&lt;0,LOWER('Statistical Analysis'!M8)="yes"),"Stable/Increasing","Decreasing")
)
)</f>
        <v>N/A</v>
      </c>
      <c r="D8" s="355" t="str">
        <f>IF(OR('State Summary_Preliminary'!D8="N/A",'Statistical Analysis'!N8="N/A"),"N/A",
IF('State Summary_Preliminary'!D8&gt;0,"Stable/Increasing",
IF(AND('State Summary_Preliminary'!D8&lt;0,LOWER('Statistical Analysis'!N8)="yes"),"Stable/Increasing","Decreasing")
)
)</f>
        <v>Stable/Increasing</v>
      </c>
      <c r="E8" s="355" t="str">
        <f>IF(OR('State Summary_Preliminary'!E8="N/A",'Statistical Analysis'!O8="N/A"),"N/A",
IF('State Summary_Preliminary'!E8&gt;0,"Stable/Increasing",
IF(AND('State Summary_Preliminary'!E8&lt;0,LOWER('Statistical Analysis'!O8)="yes"),"Stable/Increasing","Decreasing")
)
)</f>
        <v>Stable/Increasing</v>
      </c>
      <c r="F8" s="355" t="str">
        <f>IF(OR('State Summary_Preliminary'!F8="N/A",'Statistical Analysis'!P8="N/A"),"N/A",
IF('State Summary_Preliminary'!F8&gt;0,"Stable/Increasing",
IF(AND('State Summary_Preliminary'!F8&lt;0,LOWER('Statistical Analysis'!P8)="yes"),"Stable/Increasing","Decreasing")
)
)</f>
        <v>Stable/Increasing</v>
      </c>
    </row>
    <row r="9" spans="1:6" ht="14.65" thickBot="1" x14ac:dyDescent="0.5">
      <c r="A9" t="str">
        <f>SOURCE!C9</f>
        <v>Delaware</v>
      </c>
      <c r="B9" s="355" t="str">
        <f>IF(OR('State Summary_Preliminary'!B9="N/A",'Statistical Analysis'!L9="N/A"),"N/A",
IF('State Summary_Preliminary'!B9&gt;0,"Stable/Increasing",
IF(AND('State Summary_Preliminary'!B9&lt;0,LOWER('Statistical Analysis'!L9)="yes"),"Stable/Increasing","Decreasing")
)
)</f>
        <v>Stable/Increasing</v>
      </c>
      <c r="C9" s="355" t="str">
        <f>IF(OR('State Summary_Preliminary'!C9="N/A",'Statistical Analysis'!M9="N/A"),"N/A",
IF('State Summary_Preliminary'!C9&gt;0,"Stable/Increasing",
IF(AND('State Summary_Preliminary'!C9&lt;0,LOWER('Statistical Analysis'!M9)="yes"),"Stable/Increasing","Decreasing")
)
)</f>
        <v>N/A</v>
      </c>
      <c r="D9" s="355" t="str">
        <f>IF(OR('State Summary_Preliminary'!D9="N/A",'Statistical Analysis'!N9="N/A"),"N/A",
IF('State Summary_Preliminary'!D9&gt;0,"Stable/Increasing",
IF(AND('State Summary_Preliminary'!D9&lt;0,LOWER('Statistical Analysis'!N9)="yes"),"Stable/Increasing","Decreasing")
)
)</f>
        <v>Stable/Increasing</v>
      </c>
      <c r="E9" s="355" t="str">
        <f>IF(OR('State Summary_Preliminary'!E9="N/A",'Statistical Analysis'!O9="N/A"),"N/A",
IF('State Summary_Preliminary'!E9&gt;0,"Stable/Increasing",
IF(AND('State Summary_Preliminary'!E9&lt;0,LOWER('Statistical Analysis'!O9)="yes"),"Stable/Increasing","Decreasing")
)
)</f>
        <v>Stable/Increasing</v>
      </c>
      <c r="F9" s="355" t="str">
        <f>IF(OR('State Summary_Preliminary'!F9="N/A",'Statistical Analysis'!P9="N/A"),"N/A",
IF('State Summary_Preliminary'!F9&gt;0,"Stable/Increasing",
IF(AND('State Summary_Preliminary'!F9&lt;0,LOWER('Statistical Analysis'!P9)="yes"),"Stable/Increasing","Decreasing")
)
)</f>
        <v>Stable/Increasing</v>
      </c>
    </row>
    <row r="10" spans="1:6" ht="14.65" thickBot="1" x14ac:dyDescent="0.5">
      <c r="A10" t="str">
        <f>SOURCE!C10</f>
        <v>Florida</v>
      </c>
      <c r="B10" s="355" t="str">
        <f>IF(OR('State Summary_Preliminary'!B10="N/A",'Statistical Analysis'!L10="N/A"),"N/A",
IF('State Summary_Preliminary'!B10&gt;0,"Stable/Increasing",
IF(AND('State Summary_Preliminary'!B10&lt;0,LOWER('Statistical Analysis'!L10)="yes"),"Stable/Increasing","Decreasing")
)
)</f>
        <v>Stable/Increasing</v>
      </c>
      <c r="C10" s="355" t="str">
        <f>IF(OR('State Summary_Preliminary'!C10="N/A",'Statistical Analysis'!M10="N/A"),"N/A",
IF('State Summary_Preliminary'!C10&gt;0,"Stable/Increasing",
IF(AND('State Summary_Preliminary'!C10&lt;0,LOWER('Statistical Analysis'!M10)="yes"),"Stable/Increasing","Decreasing")
)
)</f>
        <v>Stable/Increasing</v>
      </c>
      <c r="D10" s="355" t="str">
        <f>IF(OR('State Summary_Preliminary'!D10="N/A",'Statistical Analysis'!N10="N/A"),"N/A",
IF('State Summary_Preliminary'!D10&gt;0,"Stable/Increasing",
IF(AND('State Summary_Preliminary'!D10&lt;0,LOWER('Statistical Analysis'!N10)="yes"),"Stable/Increasing","Decreasing")
)
)</f>
        <v>Stable/Increasing</v>
      </c>
      <c r="E10" s="355" t="str">
        <f>IF(OR('State Summary_Preliminary'!E10="N/A",'Statistical Analysis'!O10="N/A"),"N/A",
IF('State Summary_Preliminary'!E10&gt;0,"Stable/Increasing",
IF(AND('State Summary_Preliminary'!E10&lt;0,LOWER('Statistical Analysis'!O10)="yes"),"Stable/Increasing","Decreasing")
)
)</f>
        <v>Stable/Increasing</v>
      </c>
      <c r="F10" s="355" t="str">
        <f>IF(OR('State Summary_Preliminary'!F10="N/A",'Statistical Analysis'!P10="N/A"),"N/A",
IF('State Summary_Preliminary'!F10&gt;0,"Stable/Increasing",
IF(AND('State Summary_Preliminary'!F10&lt;0,LOWER('Statistical Analysis'!P10)="yes"),"Stable/Increasing","Decreasing")
)
)</f>
        <v>Stable/Increasing</v>
      </c>
    </row>
    <row r="11" spans="1:6" ht="14.65" thickBot="1" x14ac:dyDescent="0.5">
      <c r="A11" t="str">
        <f>SOURCE!C11</f>
        <v>Georgia</v>
      </c>
      <c r="B11" s="355" t="str">
        <f>IF(OR('State Summary_Preliminary'!B11="N/A",'Statistical Analysis'!L11="N/A"),"N/A",
IF('State Summary_Preliminary'!B11&gt;0,"Stable/Increasing",
IF(AND('State Summary_Preliminary'!B11&lt;0,LOWER('Statistical Analysis'!L11)="yes"),"Stable/Increasing","Decreasing")
)
)</f>
        <v>Stable/Increasing</v>
      </c>
      <c r="C11" s="355" t="str">
        <f>IF(OR('State Summary_Preliminary'!C11="N/A",'Statistical Analysis'!M11="N/A"),"N/A",
IF('State Summary_Preliminary'!C11&gt;0,"Stable/Increasing",
IF(AND('State Summary_Preliminary'!C11&lt;0,LOWER('Statistical Analysis'!M11)="yes"),"Stable/Increasing","Decreasing")
)
)</f>
        <v>Stable/Increasing</v>
      </c>
      <c r="D11" s="355" t="str">
        <f>IF(OR('State Summary_Preliminary'!D11="N/A",'Statistical Analysis'!N11="N/A"),"N/A",
IF('State Summary_Preliminary'!D11&gt;0,"Stable/Increasing",
IF(AND('State Summary_Preliminary'!D11&lt;0,LOWER('Statistical Analysis'!N11)="yes"),"Stable/Increasing","Decreasing")
)
)</f>
        <v>Stable/Increasing</v>
      </c>
      <c r="E11" s="355" t="str">
        <f>IF(OR('State Summary_Preliminary'!E11="N/A",'Statistical Analysis'!O11="N/A"),"N/A",
IF('State Summary_Preliminary'!E11&gt;0,"Stable/Increasing",
IF(AND('State Summary_Preliminary'!E11&lt;0,LOWER('Statistical Analysis'!O11)="yes"),"Stable/Increasing","Decreasing")
)
)</f>
        <v>Stable/Increasing</v>
      </c>
      <c r="F11" s="355" t="str">
        <f>IF(OR('State Summary_Preliminary'!F11="N/A",'Statistical Analysis'!P11="N/A"),"N/A",
IF('State Summary_Preliminary'!F11&gt;0,"Stable/Increasing",
IF(AND('State Summary_Preliminary'!F11&lt;0,LOWER('Statistical Analysis'!P11)="yes"),"Stable/Increasing","Decreasing")
)
)</f>
        <v>Stable/Increasing</v>
      </c>
    </row>
    <row r="12" spans="1:6" ht="14.65" thickBot="1" x14ac:dyDescent="0.5">
      <c r="A12" t="str">
        <f>SOURCE!C12</f>
        <v>Idaho</v>
      </c>
      <c r="B12" s="355" t="str">
        <f>IF(OR('State Summary_Preliminary'!B12="N/A",'Statistical Analysis'!L12="N/A"),"N/A",
IF('State Summary_Preliminary'!B12&gt;0,"Stable/Increasing",
IF(AND('State Summary_Preliminary'!B12&lt;0,LOWER('Statistical Analysis'!L12)="yes"),"Stable/Increasing","Decreasing")
)
)</f>
        <v>Stable/Increasing</v>
      </c>
      <c r="C12" s="355" t="str">
        <f>IF(OR('State Summary_Preliminary'!C12="N/A",'Statistical Analysis'!M12="N/A"),"N/A",
IF('State Summary_Preliminary'!C12&gt;0,"Stable/Increasing",
IF(AND('State Summary_Preliminary'!C12&lt;0,LOWER('Statistical Analysis'!M12)="yes"),"Stable/Increasing","Decreasing")
)
)</f>
        <v>Stable/Increasing</v>
      </c>
      <c r="D12" s="355" t="str">
        <f>IF(OR('State Summary_Preliminary'!D12="N/A",'Statistical Analysis'!N12="N/A"),"N/A",
IF('State Summary_Preliminary'!D12&gt;0,"Stable/Increasing",
IF(AND('State Summary_Preliminary'!D12&lt;0,LOWER('Statistical Analysis'!N12)="yes"),"Stable/Increasing","Decreasing")
)
)</f>
        <v>Stable/Increasing</v>
      </c>
      <c r="E12" s="355" t="str">
        <f>IF(OR('State Summary_Preliminary'!E12="N/A",'Statistical Analysis'!O12="N/A"),"N/A",
IF('State Summary_Preliminary'!E12&gt;0,"Stable/Increasing",
IF(AND('State Summary_Preliminary'!E12&lt;0,LOWER('Statistical Analysis'!O12)="yes"),"Stable/Increasing","Decreasing")
)
)</f>
        <v>Stable/Increasing</v>
      </c>
      <c r="F12" s="355" t="str">
        <f>IF(OR('State Summary_Preliminary'!F12="N/A",'Statistical Analysis'!P12="N/A"),"N/A",
IF('State Summary_Preliminary'!F12&gt;0,"Stable/Increasing",
IF(AND('State Summary_Preliminary'!F12&lt;0,LOWER('Statistical Analysis'!P12)="yes"),"Stable/Increasing","Decreasing")
)
)</f>
        <v>Stable/Increasing</v>
      </c>
    </row>
    <row r="13" spans="1:6" ht="14.65" thickBot="1" x14ac:dyDescent="0.5">
      <c r="A13" t="str">
        <f>SOURCE!C13</f>
        <v>Illinois</v>
      </c>
      <c r="B13" s="355" t="str">
        <f>IF(OR('State Summary_Preliminary'!B13="N/A",'Statistical Analysis'!L13="N/A"),"N/A",
IF('State Summary_Preliminary'!B13&gt;0,"Stable/Increasing",
IF(AND('State Summary_Preliminary'!B13&lt;0,LOWER('Statistical Analysis'!L13)="yes"),"Stable/Increasing","Decreasing")
)
)</f>
        <v>Stable/Increasing</v>
      </c>
      <c r="C13" s="355" t="str">
        <f>IF(OR('State Summary_Preliminary'!C13="N/A",'Statistical Analysis'!M13="N/A"),"N/A",
IF('State Summary_Preliminary'!C13&gt;0,"Stable/Increasing",
IF(AND('State Summary_Preliminary'!C13&lt;0,LOWER('Statistical Analysis'!M13)="yes"),"Stable/Increasing","Decreasing")
)
)</f>
        <v>Stable/Increasing</v>
      </c>
      <c r="D13" s="355" t="str">
        <f>IF(OR('State Summary_Preliminary'!D13="N/A",'Statistical Analysis'!N13="N/A"),"N/A",
IF('State Summary_Preliminary'!D13&gt;0,"Stable/Increasing",
IF(AND('State Summary_Preliminary'!D13&lt;0,LOWER('Statistical Analysis'!N13)="yes"),"Stable/Increasing","Decreasing")
)
)</f>
        <v>Stable/Increasing</v>
      </c>
      <c r="E13" s="355" t="str">
        <f>IF(OR('State Summary_Preliminary'!E13="N/A",'Statistical Analysis'!O13="N/A"),"N/A",
IF('State Summary_Preliminary'!E13&gt;0,"Stable/Increasing",
IF(AND('State Summary_Preliminary'!E13&lt;0,LOWER('Statistical Analysis'!O13)="yes"),"Stable/Increasing","Decreasing")
)
)</f>
        <v>Stable/Increasing</v>
      </c>
      <c r="F13" s="355" t="str">
        <f>IF(OR('State Summary_Preliminary'!F13="N/A",'Statistical Analysis'!P13="N/A"),"N/A",
IF('State Summary_Preliminary'!F13&gt;0,"Stable/Increasing",
IF(AND('State Summary_Preliminary'!F13&lt;0,LOWER('Statistical Analysis'!P13)="yes"),"Stable/Increasing","Decreasing")
)
)</f>
        <v>Stable/Increasing</v>
      </c>
    </row>
    <row r="14" spans="1:6" ht="14.65" thickBot="1" x14ac:dyDescent="0.5">
      <c r="A14" t="str">
        <f>SOURCE!C14</f>
        <v>Indiana</v>
      </c>
      <c r="B14" s="355" t="str">
        <f>IF(OR('State Summary_Preliminary'!B14="N/A",'Statistical Analysis'!L14="N/A"),"N/A",
IF('State Summary_Preliminary'!B14&gt;0,"Stable/Increasing",
IF(AND('State Summary_Preliminary'!B14&lt;0,LOWER('Statistical Analysis'!L14)="yes"),"Stable/Increasing","Decreasing")
)
)</f>
        <v>Stable/Increasing</v>
      </c>
      <c r="C14" s="355" t="str">
        <f>IF(OR('State Summary_Preliminary'!C14="N/A",'Statistical Analysis'!M14="N/A"),"N/A",
IF('State Summary_Preliminary'!C14&gt;0,"Stable/Increasing",
IF(AND('State Summary_Preliminary'!C14&lt;0,LOWER('Statistical Analysis'!M14)="yes"),"Stable/Increasing","Decreasing")
)
)</f>
        <v>Stable/Increasing</v>
      </c>
      <c r="D14" s="355" t="str">
        <f>IF(OR('State Summary_Preliminary'!D14="N/A",'Statistical Analysis'!N14="N/A"),"N/A",
IF('State Summary_Preliminary'!D14&gt;0,"Stable/Increasing",
IF(AND('State Summary_Preliminary'!D14&lt;0,LOWER('Statistical Analysis'!N14)="yes"),"Stable/Increasing","Decreasing")
)
)</f>
        <v>Stable/Increasing</v>
      </c>
      <c r="E14" s="355" t="str">
        <f>IF(OR('State Summary_Preliminary'!E14="N/A",'Statistical Analysis'!O14="N/A"),"N/A",
IF('State Summary_Preliminary'!E14&gt;0,"Stable/Increasing",
IF(AND('State Summary_Preliminary'!E14&lt;0,LOWER('Statistical Analysis'!O14)="yes"),"Stable/Increasing","Decreasing")
)
)</f>
        <v>Stable/Increasing</v>
      </c>
      <c r="F14" s="355" t="str">
        <f>IF(OR('State Summary_Preliminary'!F14="N/A",'Statistical Analysis'!P14="N/A"),"N/A",
IF('State Summary_Preliminary'!F14&gt;0,"Stable/Increasing",
IF(AND('State Summary_Preliminary'!F14&lt;0,LOWER('Statistical Analysis'!P14)="yes"),"Stable/Increasing","Decreasing")
)
)</f>
        <v>Stable/Increasing</v>
      </c>
    </row>
    <row r="15" spans="1:6" ht="14.65" thickBot="1" x14ac:dyDescent="0.5">
      <c r="A15" t="str">
        <f>SOURCE!C15</f>
        <v>Iowa</v>
      </c>
      <c r="B15" s="355" t="str">
        <f>IF(OR('State Summary_Preliminary'!B15="N/A",'Statistical Analysis'!L15="N/A"),"N/A",
IF('State Summary_Preliminary'!B15&gt;0,"Stable/Increasing",
IF(AND('State Summary_Preliminary'!B15&lt;0,LOWER('Statistical Analysis'!L15)="yes"),"Stable/Increasing","Decreasing")
)
)</f>
        <v>Stable/Increasing</v>
      </c>
      <c r="C15" s="355" t="str">
        <f>IF(OR('State Summary_Preliminary'!C15="N/A",'Statistical Analysis'!M15="N/A"),"N/A",
IF('State Summary_Preliminary'!C15&gt;0,"Stable/Increasing",
IF(AND('State Summary_Preliminary'!C15&lt;0,LOWER('Statistical Analysis'!M15)="yes"),"Stable/Increasing","Decreasing")
)
)</f>
        <v>N/A</v>
      </c>
      <c r="D15" s="355" t="str">
        <f>IF(OR('State Summary_Preliminary'!D15="N/A",'Statistical Analysis'!N15="N/A"),"N/A",
IF('State Summary_Preliminary'!D15&gt;0,"Stable/Increasing",
IF(AND('State Summary_Preliminary'!D15&lt;0,LOWER('Statistical Analysis'!N15)="yes"),"Stable/Increasing","Decreasing")
)
)</f>
        <v>Stable/Increasing</v>
      </c>
      <c r="E15" s="355" t="str">
        <f>IF(OR('State Summary_Preliminary'!E15="N/A",'Statistical Analysis'!O15="N/A"),"N/A",
IF('State Summary_Preliminary'!E15&gt;0,"Stable/Increasing",
IF(AND('State Summary_Preliminary'!E15&lt;0,LOWER('Statistical Analysis'!O15)="yes"),"Stable/Increasing","Decreasing")
)
)</f>
        <v>Stable/Increasing</v>
      </c>
      <c r="F15" s="355" t="str">
        <f>IF(OR('State Summary_Preliminary'!F15="N/A",'Statistical Analysis'!P15="N/A"),"N/A",
IF('State Summary_Preliminary'!F15&gt;0,"Stable/Increasing",
IF(AND('State Summary_Preliminary'!F15&lt;0,LOWER('Statistical Analysis'!P15)="yes"),"Stable/Increasing","Decreasing")
)
)</f>
        <v>Stable/Increasing</v>
      </c>
    </row>
    <row r="16" spans="1:6" ht="14.65" thickBot="1" x14ac:dyDescent="0.5">
      <c r="A16" t="str">
        <f>SOURCE!C16</f>
        <v>Kansas</v>
      </c>
      <c r="B16" s="355" t="str">
        <f>IF(OR('State Summary_Preliminary'!B16="N/A",'Statistical Analysis'!L16="N/A"),"N/A",
IF('State Summary_Preliminary'!B16&gt;0,"Stable/Increasing",
IF(AND('State Summary_Preliminary'!B16&lt;0,LOWER('Statistical Analysis'!L16)="yes"),"Stable/Increasing","Decreasing")
)
)</f>
        <v>Stable/Increasing</v>
      </c>
      <c r="C16" s="355" t="str">
        <f>IF(OR('State Summary_Preliminary'!C16="N/A",'Statistical Analysis'!M16="N/A"),"N/A",
IF('State Summary_Preliminary'!C16&gt;0,"Stable/Increasing",
IF(AND('State Summary_Preliminary'!C16&lt;0,LOWER('Statistical Analysis'!M16)="yes"),"Stable/Increasing","Decreasing")
)
)</f>
        <v>N/A</v>
      </c>
      <c r="D16" s="355" t="str">
        <f>IF(OR('State Summary_Preliminary'!D16="N/A",'Statistical Analysis'!N16="N/A"),"N/A",
IF('State Summary_Preliminary'!D16&gt;0,"Stable/Increasing",
IF(AND('State Summary_Preliminary'!D16&lt;0,LOWER('Statistical Analysis'!N16)="yes"),"Stable/Increasing","Decreasing")
)
)</f>
        <v>Stable/Increasing</v>
      </c>
      <c r="E16" s="355" t="str">
        <f>IF(OR('State Summary_Preliminary'!E16="N/A",'Statistical Analysis'!O16="N/A"),"N/A",
IF('State Summary_Preliminary'!E16&gt;0,"Stable/Increasing",
IF(AND('State Summary_Preliminary'!E16&lt;0,LOWER('Statistical Analysis'!O16)="yes"),"Stable/Increasing","Decreasing")
)
)</f>
        <v>Stable/Increasing</v>
      </c>
      <c r="F16" s="355" t="str">
        <f>IF(OR('State Summary_Preliminary'!F16="N/A",'Statistical Analysis'!P16="N/A"),"N/A",
IF('State Summary_Preliminary'!F16&gt;0,"Stable/Increasing",
IF(AND('State Summary_Preliminary'!F16&lt;0,LOWER('Statistical Analysis'!P16)="yes"),"Stable/Increasing","Decreasing")
)
)</f>
        <v>Stable/Increasing</v>
      </c>
    </row>
    <row r="17" spans="1:6" ht="14.65" thickBot="1" x14ac:dyDescent="0.5">
      <c r="A17" t="str">
        <f>SOURCE!C17</f>
        <v>Kentucky</v>
      </c>
      <c r="B17" s="355" t="str">
        <f>IF(OR('State Summary_Preliminary'!B17="N/A",'Statistical Analysis'!L17="N/A"),"N/A",
IF('State Summary_Preliminary'!B17&gt;0,"Stable/Increasing",
IF(AND('State Summary_Preliminary'!B17&lt;0,LOWER('Statistical Analysis'!L17)="yes"),"Stable/Increasing","Decreasing")
)
)</f>
        <v>Stable/Increasing</v>
      </c>
      <c r="C17" s="355" t="str">
        <f>IF(OR('State Summary_Preliminary'!C17="N/A",'Statistical Analysis'!M17="N/A"),"N/A",
IF('State Summary_Preliminary'!C17&gt;0,"Stable/Increasing",
IF(AND('State Summary_Preliminary'!C17&lt;0,LOWER('Statistical Analysis'!M17)="yes"),"Stable/Increasing","Decreasing")
)
)</f>
        <v>Stable/Increasing</v>
      </c>
      <c r="D17" s="355" t="str">
        <f>IF(OR('State Summary_Preliminary'!D17="N/A",'Statistical Analysis'!N17="N/A"),"N/A",
IF('State Summary_Preliminary'!D17&gt;0,"Stable/Increasing",
IF(AND('State Summary_Preliminary'!D17&lt;0,LOWER('Statistical Analysis'!N17)="yes"),"Stable/Increasing","Decreasing")
)
)</f>
        <v>Stable/Increasing</v>
      </c>
      <c r="E17" s="355" t="str">
        <f>IF(OR('State Summary_Preliminary'!E17="N/A",'Statistical Analysis'!O17="N/A"),"N/A",
IF('State Summary_Preliminary'!E17&gt;0,"Stable/Increasing",
IF(AND('State Summary_Preliminary'!E17&lt;0,LOWER('Statistical Analysis'!O17)="yes"),"Stable/Increasing","Decreasing")
)
)</f>
        <v>Stable/Increasing</v>
      </c>
      <c r="F17" s="355" t="str">
        <f>IF(OR('State Summary_Preliminary'!F17="N/A",'Statistical Analysis'!P17="N/A"),"N/A",
IF('State Summary_Preliminary'!F17&gt;0,"Stable/Increasing",
IF(AND('State Summary_Preliminary'!F17&lt;0,LOWER('Statistical Analysis'!P17)="yes"),"Stable/Increasing","Decreasing")
)
)</f>
        <v>Stable/Increasing</v>
      </c>
    </row>
    <row r="18" spans="1:6" ht="14.65" thickBot="1" x14ac:dyDescent="0.5">
      <c r="A18" t="str">
        <f>SOURCE!C18</f>
        <v>Louisiana</v>
      </c>
      <c r="B18" s="355" t="str">
        <f>IF(OR('State Summary_Preliminary'!B18="N/A",'Statistical Analysis'!L18="N/A"),"N/A",
IF('State Summary_Preliminary'!B18&gt;0,"Stable/Increasing",
IF(AND('State Summary_Preliminary'!B18&lt;0,LOWER('Statistical Analysis'!L18)="yes"),"Stable/Increasing","Decreasing")
)
)</f>
        <v>Stable/Increasing</v>
      </c>
      <c r="C18" s="355" t="str">
        <f>IF(OR('State Summary_Preliminary'!C18="N/A",'Statistical Analysis'!M18="N/A"),"N/A",
IF('State Summary_Preliminary'!C18&gt;0,"Stable/Increasing",
IF(AND('State Summary_Preliminary'!C18&lt;0,LOWER('Statistical Analysis'!M18)="yes"),"Stable/Increasing","Decreasing")
)
)</f>
        <v>Decreasing</v>
      </c>
      <c r="D18" s="355" t="str">
        <f>IF(OR('State Summary_Preliminary'!D18="N/A",'Statistical Analysis'!N18="N/A"),"N/A",
IF('State Summary_Preliminary'!D18&gt;0,"Stable/Increasing",
IF(AND('State Summary_Preliminary'!D18&lt;0,LOWER('Statistical Analysis'!N18)="yes"),"Stable/Increasing","Decreasing")
)
)</f>
        <v>Stable/Increasing</v>
      </c>
      <c r="E18" s="355" t="str">
        <f>IF(OR('State Summary_Preliminary'!E18="N/A",'Statistical Analysis'!O18="N/A"),"N/A",
IF('State Summary_Preliminary'!E18&gt;0,"Stable/Increasing",
IF(AND('State Summary_Preliminary'!E18&lt;0,LOWER('Statistical Analysis'!O18)="yes"),"Stable/Increasing","Decreasing")
)
)</f>
        <v>Stable/Increasing</v>
      </c>
      <c r="F18" s="355" t="str">
        <f>IF(OR('State Summary_Preliminary'!F18="N/A",'Statistical Analysis'!P18="N/A"),"N/A",
IF('State Summary_Preliminary'!F18&gt;0,"Stable/Increasing",
IF(AND('State Summary_Preliminary'!F18&lt;0,LOWER('Statistical Analysis'!P18)="yes"),"Stable/Increasing","Decreasing")
)
)</f>
        <v>Stable/Increasing</v>
      </c>
    </row>
    <row r="19" spans="1:6" ht="14.65" thickBot="1" x14ac:dyDescent="0.5">
      <c r="A19" t="str">
        <f>SOURCE!C19</f>
        <v>Maine</v>
      </c>
      <c r="B19" s="355" t="str">
        <f>IF(OR('State Summary_Preliminary'!B19="N/A",'Statistical Analysis'!L19="N/A"),"N/A",
IF('State Summary_Preliminary'!B19&gt;0,"Stable/Increasing",
IF(AND('State Summary_Preliminary'!B19&lt;0,LOWER('Statistical Analysis'!L19)="yes"),"Stable/Increasing","Decreasing")
)
)</f>
        <v>Stable/Increasing</v>
      </c>
      <c r="C19" s="355" t="str">
        <f>IF(OR('State Summary_Preliminary'!C19="N/A",'Statistical Analysis'!M19="N/A"),"N/A",
IF('State Summary_Preliminary'!C19&gt;0,"Stable/Increasing",
IF(AND('State Summary_Preliminary'!C19&lt;0,LOWER('Statistical Analysis'!M19)="yes"),"Stable/Increasing","Decreasing")
)
)</f>
        <v>Stable/Increasing</v>
      </c>
      <c r="D19" s="355" t="str">
        <f>IF(OR('State Summary_Preliminary'!D19="N/A",'Statistical Analysis'!N19="N/A"),"N/A",
IF('State Summary_Preliminary'!D19&gt;0,"Stable/Increasing",
IF(AND('State Summary_Preliminary'!D19&lt;0,LOWER('Statistical Analysis'!N19)="yes"),"Stable/Increasing","Decreasing")
)
)</f>
        <v>Stable/Increasing</v>
      </c>
      <c r="E19" s="355" t="str">
        <f>IF(OR('State Summary_Preliminary'!E19="N/A",'Statistical Analysis'!O19="N/A"),"N/A",
IF('State Summary_Preliminary'!E19&gt;0,"Stable/Increasing",
IF(AND('State Summary_Preliminary'!E19&lt;0,LOWER('Statistical Analysis'!O19)="yes"),"Stable/Increasing","Decreasing")
)
)</f>
        <v>Stable/Increasing</v>
      </c>
      <c r="F19" s="355" t="str">
        <f>IF(OR('State Summary_Preliminary'!F19="N/A",'Statistical Analysis'!P19="N/A"),"N/A",
IF('State Summary_Preliminary'!F19&gt;0,"Stable/Increasing",
IF(AND('State Summary_Preliminary'!F19&lt;0,LOWER('Statistical Analysis'!P19)="yes"),"Stable/Increasing","Decreasing")
)
)</f>
        <v>Stable/Increasing</v>
      </c>
    </row>
    <row r="20" spans="1:6" ht="14.65" thickBot="1" x14ac:dyDescent="0.5">
      <c r="A20" t="str">
        <f>SOURCE!C20</f>
        <v>Maryland</v>
      </c>
      <c r="B20" s="355" t="str">
        <f>IF(OR('State Summary_Preliminary'!B20="N/A",'Statistical Analysis'!L20="N/A"),"N/A",
IF('State Summary_Preliminary'!B20&gt;0,"Stable/Increasing",
IF(AND('State Summary_Preliminary'!B20&lt;0,LOWER('Statistical Analysis'!L20)="yes"),"Stable/Increasing","Decreasing")
)
)</f>
        <v>Stable/Increasing</v>
      </c>
      <c r="C20" s="355" t="str">
        <f>IF(OR('State Summary_Preliminary'!C20="N/A",'Statistical Analysis'!M20="N/A"),"N/A",
IF('State Summary_Preliminary'!C20&gt;0,"Stable/Increasing",
IF(AND('State Summary_Preliminary'!C20&lt;0,LOWER('Statistical Analysis'!M20)="yes"),"Stable/Increasing","Decreasing")
)
)</f>
        <v>N/A</v>
      </c>
      <c r="D20" s="355" t="str">
        <f>IF(OR('State Summary_Preliminary'!D20="N/A",'Statistical Analysis'!N20="N/A"),"N/A",
IF('State Summary_Preliminary'!D20&gt;0,"Stable/Increasing",
IF(AND('State Summary_Preliminary'!D20&lt;0,LOWER('Statistical Analysis'!N20)="yes"),"Stable/Increasing","Decreasing")
)
)</f>
        <v>Stable/Increasing</v>
      </c>
      <c r="E20" s="355" t="str">
        <f>IF(OR('State Summary_Preliminary'!E20="N/A",'Statistical Analysis'!O20="N/A"),"N/A",
IF('State Summary_Preliminary'!E20&gt;0,"Stable/Increasing",
IF(AND('State Summary_Preliminary'!E20&lt;0,LOWER('Statistical Analysis'!O20)="yes"),"Stable/Increasing","Decreasing")
)
)</f>
        <v>Stable/Increasing</v>
      </c>
      <c r="F20" s="355" t="str">
        <f>IF(OR('State Summary_Preliminary'!F20="N/A",'Statistical Analysis'!P20="N/A"),"N/A",
IF('State Summary_Preliminary'!F20&gt;0,"Stable/Increasing",
IF(AND('State Summary_Preliminary'!F20&lt;0,LOWER('Statistical Analysis'!P20)="yes"),"Stable/Increasing","Decreasing")
)
)</f>
        <v>Stable/Increasing</v>
      </c>
    </row>
    <row r="21" spans="1:6" ht="14.65" thickBot="1" x14ac:dyDescent="0.5">
      <c r="A21" t="str">
        <f>SOURCE!C21</f>
        <v>Massachussets</v>
      </c>
      <c r="B21" s="355" t="str">
        <f>IF(OR('State Summary_Preliminary'!B21="N/A",'Statistical Analysis'!L21="N/A"),"N/A",
IF('State Summary_Preliminary'!B21&gt;0,"Stable/Increasing",
IF(AND('State Summary_Preliminary'!B21&lt;0,LOWER('Statistical Analysis'!L21)="yes"),"Stable/Increasing","Decreasing")
)
)</f>
        <v>Stable/Increasing</v>
      </c>
      <c r="C21" s="355" t="str">
        <f>IF(OR('State Summary_Preliminary'!C21="N/A",'Statistical Analysis'!M21="N/A"),"N/A",
IF('State Summary_Preliminary'!C21&gt;0,"Stable/Increasing",
IF(AND('State Summary_Preliminary'!C21&lt;0,LOWER('Statistical Analysis'!M21)="yes"),"Stable/Increasing","Decreasing")
)
)</f>
        <v>N/A</v>
      </c>
      <c r="D21" s="355" t="str">
        <f>IF(OR('State Summary_Preliminary'!D21="N/A",'Statistical Analysis'!N21="N/A"),"N/A",
IF('State Summary_Preliminary'!D21&gt;0,"Stable/Increasing",
IF(AND('State Summary_Preliminary'!D21&lt;0,LOWER('Statistical Analysis'!N21)="yes"),"Stable/Increasing","Decreasing")
)
)</f>
        <v>Stable/Increasing</v>
      </c>
      <c r="E21" s="355" t="str">
        <f>IF(OR('State Summary_Preliminary'!E21="N/A",'Statistical Analysis'!O21="N/A"),"N/A",
IF('State Summary_Preliminary'!E21&gt;0,"Stable/Increasing",
IF(AND('State Summary_Preliminary'!E21&lt;0,LOWER('Statistical Analysis'!O21)="yes"),"Stable/Increasing","Decreasing")
)
)</f>
        <v>Stable/Increasing</v>
      </c>
      <c r="F21" s="355" t="str">
        <f>IF(OR('State Summary_Preliminary'!F21="N/A",'Statistical Analysis'!P21="N/A"),"N/A",
IF('State Summary_Preliminary'!F21&gt;0,"Stable/Increasing",
IF(AND('State Summary_Preliminary'!F21&lt;0,LOWER('Statistical Analysis'!P21)="yes"),"Stable/Increasing","Decreasing")
)
)</f>
        <v>Stable/Increasing</v>
      </c>
    </row>
    <row r="22" spans="1:6" ht="14.65" thickBot="1" x14ac:dyDescent="0.5">
      <c r="A22" t="str">
        <f>SOURCE!C22</f>
        <v>Michigan</v>
      </c>
      <c r="B22" s="355" t="str">
        <f>IF(OR('State Summary_Preliminary'!B22="N/A",'Statistical Analysis'!L22="N/A"),"N/A",
IF('State Summary_Preliminary'!B22&gt;0,"Stable/Increasing",
IF(AND('State Summary_Preliminary'!B22&lt;0,LOWER('Statistical Analysis'!L22)="yes"),"Stable/Increasing","Decreasing")
)
)</f>
        <v>Stable/Increasing</v>
      </c>
      <c r="C22" s="355" t="str">
        <f>IF(OR('State Summary_Preliminary'!C22="N/A",'Statistical Analysis'!M22="N/A"),"N/A",
IF('State Summary_Preliminary'!C22&gt;0,"Stable/Increasing",
IF(AND('State Summary_Preliminary'!C22&lt;0,LOWER('Statistical Analysis'!M22)="yes"),"Stable/Increasing","Decreasing")
)
)</f>
        <v>Stable/Increasing</v>
      </c>
      <c r="D22" s="355" t="str">
        <f>IF(OR('State Summary_Preliminary'!D22="N/A",'Statistical Analysis'!N22="N/A"),"N/A",
IF('State Summary_Preliminary'!D22&gt;0,"Stable/Increasing",
IF(AND('State Summary_Preliminary'!D22&lt;0,LOWER('Statistical Analysis'!N22)="yes"),"Stable/Increasing","Decreasing")
)
)</f>
        <v>Stable/Increasing</v>
      </c>
      <c r="E22" s="355" t="str">
        <f>IF(OR('State Summary_Preliminary'!E22="N/A",'Statistical Analysis'!O22="N/A"),"N/A",
IF('State Summary_Preliminary'!E22&gt;0,"Stable/Increasing",
IF(AND('State Summary_Preliminary'!E22&lt;0,LOWER('Statistical Analysis'!O22)="yes"),"Stable/Increasing","Decreasing")
)
)</f>
        <v>Stable/Increasing</v>
      </c>
      <c r="F22" s="355" t="str">
        <f>IF(OR('State Summary_Preliminary'!F22="N/A",'Statistical Analysis'!P22="N/A"),"N/A",
IF('State Summary_Preliminary'!F22&gt;0,"Stable/Increasing",
IF(AND('State Summary_Preliminary'!F22&lt;0,LOWER('Statistical Analysis'!P22)="yes"),"Stable/Increasing","Decreasing")
)
)</f>
        <v>Stable/Increasing</v>
      </c>
    </row>
    <row r="23" spans="1:6" ht="14.65" thickBot="1" x14ac:dyDescent="0.5">
      <c r="A23" t="str">
        <f>SOURCE!C23</f>
        <v>Minnesota</v>
      </c>
      <c r="B23" s="355" t="str">
        <f>IF(OR('State Summary_Preliminary'!B23="N/A",'Statistical Analysis'!L23="N/A"),"N/A",
IF('State Summary_Preliminary'!B23&gt;0,"Stable/Increasing",
IF(AND('State Summary_Preliminary'!B23&lt;0,LOWER('Statistical Analysis'!L23)="yes"),"Stable/Increasing","Decreasing")
)
)</f>
        <v>Stable/Increasing</v>
      </c>
      <c r="C23" s="355" t="str">
        <f>IF(OR('State Summary_Preliminary'!C23="N/A",'Statistical Analysis'!M23="N/A"),"N/A",
IF('State Summary_Preliminary'!C23&gt;0,"Stable/Increasing",
IF(AND('State Summary_Preliminary'!C23&lt;0,LOWER('Statistical Analysis'!M23)="yes"),"Stable/Increasing","Decreasing")
)
)</f>
        <v>Stable/Increasing</v>
      </c>
      <c r="D23" s="355" t="str">
        <f>IF(OR('State Summary_Preliminary'!D23="N/A",'Statistical Analysis'!N23="N/A"),"N/A",
IF('State Summary_Preliminary'!D23&gt;0,"Stable/Increasing",
IF(AND('State Summary_Preliminary'!D23&lt;0,LOWER('Statistical Analysis'!N23)="yes"),"Stable/Increasing","Decreasing")
)
)</f>
        <v>Decreasing</v>
      </c>
      <c r="E23" s="355" t="str">
        <f>IF(OR('State Summary_Preliminary'!E23="N/A",'Statistical Analysis'!O23="N/A"),"N/A",
IF('State Summary_Preliminary'!E23&gt;0,"Stable/Increasing",
IF(AND('State Summary_Preliminary'!E23&lt;0,LOWER('Statistical Analysis'!O23)="yes"),"Stable/Increasing","Decreasing")
)
)</f>
        <v>Stable/Increasing</v>
      </c>
      <c r="F23" s="355" t="str">
        <f>IF(OR('State Summary_Preliminary'!F23="N/A",'Statistical Analysis'!P23="N/A"),"N/A",
IF('State Summary_Preliminary'!F23&gt;0,"Stable/Increasing",
IF(AND('State Summary_Preliminary'!F23&lt;0,LOWER('Statistical Analysis'!P23)="yes"),"Stable/Increasing","Decreasing")
)
)</f>
        <v>Stable/Increasing</v>
      </c>
    </row>
    <row r="24" spans="1:6" ht="14.65" thickBot="1" x14ac:dyDescent="0.5">
      <c r="A24" t="str">
        <f>SOURCE!C24</f>
        <v>Mississippi</v>
      </c>
      <c r="B24" s="355" t="str">
        <f>IF(OR('State Summary_Preliminary'!B24="N/A",'Statistical Analysis'!L24="N/A"),"N/A",
IF('State Summary_Preliminary'!B24&gt;0,"Stable/Increasing",
IF(AND('State Summary_Preliminary'!B24&lt;0,LOWER('Statistical Analysis'!L24)="yes"),"Stable/Increasing","Decreasing")
)
)</f>
        <v>Stable/Increasing</v>
      </c>
      <c r="C24" s="355" t="str">
        <f>IF(OR('State Summary_Preliminary'!C24="N/A",'Statistical Analysis'!M24="N/A"),"N/A",
IF('State Summary_Preliminary'!C24&gt;0,"Stable/Increasing",
IF(AND('State Summary_Preliminary'!C24&lt;0,LOWER('Statistical Analysis'!M24)="yes"),"Stable/Increasing","Decreasing")
)
)</f>
        <v>Stable/Increasing</v>
      </c>
      <c r="D24" s="355" t="str">
        <f>IF(OR('State Summary_Preliminary'!D24="N/A",'Statistical Analysis'!N24="N/A"),"N/A",
IF('State Summary_Preliminary'!D24&gt;0,"Stable/Increasing",
IF(AND('State Summary_Preliminary'!D24&lt;0,LOWER('Statistical Analysis'!N24)="yes"),"Stable/Increasing","Decreasing")
)
)</f>
        <v>Stable/Increasing</v>
      </c>
      <c r="E24" s="355" t="str">
        <f>IF(OR('State Summary_Preliminary'!E24="N/A",'Statistical Analysis'!O24="N/A"),"N/A",
IF('State Summary_Preliminary'!E24&gt;0,"Stable/Increasing",
IF(AND('State Summary_Preliminary'!E24&lt;0,LOWER('Statistical Analysis'!O24)="yes"),"Stable/Increasing","Decreasing")
)
)</f>
        <v>Stable/Increasing</v>
      </c>
      <c r="F24" s="355" t="str">
        <f>IF(OR('State Summary_Preliminary'!F24="N/A",'Statistical Analysis'!P24="N/A"),"N/A",
IF('State Summary_Preliminary'!F24&gt;0,"Stable/Increasing",
IF(AND('State Summary_Preliminary'!F24&lt;0,LOWER('Statistical Analysis'!P24)="yes"),"Stable/Increasing","Decreasing")
)
)</f>
        <v>Stable/Increasing</v>
      </c>
    </row>
    <row r="25" spans="1:6" ht="14.65" thickBot="1" x14ac:dyDescent="0.5">
      <c r="A25" t="str">
        <f>SOURCE!C25</f>
        <v>Missouri</v>
      </c>
      <c r="B25" s="355" t="str">
        <f>IF(OR('State Summary_Preliminary'!B25="N/A",'Statistical Analysis'!L25="N/A"),"N/A",
IF('State Summary_Preliminary'!B25&gt;0,"Stable/Increasing",
IF(AND('State Summary_Preliminary'!B25&lt;0,LOWER('Statistical Analysis'!L25)="yes"),"Stable/Increasing","Decreasing")
)
)</f>
        <v>Stable/Increasing</v>
      </c>
      <c r="C25" s="355" t="str">
        <f>IF(OR('State Summary_Preliminary'!C25="N/A",'Statistical Analysis'!M25="N/A"),"N/A",
IF('State Summary_Preliminary'!C25&gt;0,"Stable/Increasing",
IF(AND('State Summary_Preliminary'!C25&lt;0,LOWER('Statistical Analysis'!M25)="yes"),"Stable/Increasing","Decreasing")
)
)</f>
        <v>Stable/Increasing</v>
      </c>
      <c r="D25" s="355" t="str">
        <f>IF(OR('State Summary_Preliminary'!D25="N/A",'Statistical Analysis'!N25="N/A"),"N/A",
IF('State Summary_Preliminary'!D25&gt;0,"Stable/Increasing",
IF(AND('State Summary_Preliminary'!D25&lt;0,LOWER('Statistical Analysis'!N25)="yes"),"Stable/Increasing","Decreasing")
)
)</f>
        <v>Stable/Increasing</v>
      </c>
      <c r="E25" s="355" t="str">
        <f>IF(OR('State Summary_Preliminary'!E25="N/A",'Statistical Analysis'!O25="N/A"),"N/A",
IF('State Summary_Preliminary'!E25&gt;0,"Stable/Increasing",
IF(AND('State Summary_Preliminary'!E25&lt;0,LOWER('Statistical Analysis'!O25)="yes"),"Stable/Increasing","Decreasing")
)
)</f>
        <v>Stable/Increasing</v>
      </c>
      <c r="F25" s="355" t="str">
        <f>IF(OR('State Summary_Preliminary'!F25="N/A",'Statistical Analysis'!P25="N/A"),"N/A",
IF('State Summary_Preliminary'!F25&gt;0,"Stable/Increasing",
IF(AND('State Summary_Preliminary'!F25&lt;0,LOWER('Statistical Analysis'!P25)="yes"),"Stable/Increasing","Decreasing")
)
)</f>
        <v>Stable/Increasing</v>
      </c>
    </row>
    <row r="26" spans="1:6" ht="14.65" thickBot="1" x14ac:dyDescent="0.5">
      <c r="A26" t="str">
        <f>SOURCE!C26</f>
        <v>Montana</v>
      </c>
      <c r="B26" s="355" t="str">
        <f>IF(OR('State Summary_Preliminary'!B26="N/A",'Statistical Analysis'!L26="N/A"),"N/A",
IF('State Summary_Preliminary'!B26&gt;0,"Stable/Increasing",
IF(AND('State Summary_Preliminary'!B26&lt;0,LOWER('Statistical Analysis'!L26)="yes"),"Stable/Increasing","Decreasing")
)
)</f>
        <v>Stable/Increasing</v>
      </c>
      <c r="C26" s="355" t="str">
        <f>IF(OR('State Summary_Preliminary'!C26="N/A",'Statistical Analysis'!M26="N/A"),"N/A",
IF('State Summary_Preliminary'!C26&gt;0,"Stable/Increasing",
IF(AND('State Summary_Preliminary'!C26&lt;0,LOWER('Statistical Analysis'!M26)="yes"),"Stable/Increasing","Decreasing")
)
)</f>
        <v>Stable/Increasing</v>
      </c>
      <c r="D26" s="355" t="str">
        <f>IF(OR('State Summary_Preliminary'!D26="N/A",'Statistical Analysis'!N26="N/A"),"N/A",
IF('State Summary_Preliminary'!D26&gt;0,"Stable/Increasing",
IF(AND('State Summary_Preliminary'!D26&lt;0,LOWER('Statistical Analysis'!N26)="yes"),"Stable/Increasing","Decreasing")
)
)</f>
        <v>Stable/Increasing</v>
      </c>
      <c r="E26" s="355" t="str">
        <f>IF(OR('State Summary_Preliminary'!E26="N/A",'Statistical Analysis'!O26="N/A"),"N/A",
IF('State Summary_Preliminary'!E26&gt;0,"Stable/Increasing",
IF(AND('State Summary_Preliminary'!E26&lt;0,LOWER('Statistical Analysis'!O26)="yes"),"Stable/Increasing","Decreasing")
)
)</f>
        <v>Stable/Increasing</v>
      </c>
      <c r="F26" s="355" t="str">
        <f>IF(OR('State Summary_Preliminary'!F26="N/A",'Statistical Analysis'!P26="N/A"),"N/A",
IF('State Summary_Preliminary'!F26&gt;0,"Stable/Increasing",
IF(AND('State Summary_Preliminary'!F26&lt;0,LOWER('Statistical Analysis'!P26)="yes"),"Stable/Increasing","Decreasing")
)
)</f>
        <v>Stable/Increasing</v>
      </c>
    </row>
    <row r="27" spans="1:6" ht="14.65" thickBot="1" x14ac:dyDescent="0.5">
      <c r="A27" t="str">
        <f>SOURCE!C27</f>
        <v>Nebraska</v>
      </c>
      <c r="B27" s="355" t="str">
        <f>IF(OR('State Summary_Preliminary'!B27="N/A",'Statistical Analysis'!L27="N/A"),"N/A",
IF('State Summary_Preliminary'!B27&gt;0,"Stable/Increasing",
IF(AND('State Summary_Preliminary'!B27&lt;0,LOWER('Statistical Analysis'!L27)="yes"),"Stable/Increasing","Decreasing")
)
)</f>
        <v>Stable/Increasing</v>
      </c>
      <c r="C27" s="355" t="str">
        <f>IF(OR('State Summary_Preliminary'!C27="N/A",'Statistical Analysis'!M27="N/A"),"N/A",
IF('State Summary_Preliminary'!C27&gt;0,"Stable/Increasing",
IF(AND('State Summary_Preliminary'!C27&lt;0,LOWER('Statistical Analysis'!M27)="yes"),"Stable/Increasing","Decreasing")
)
)</f>
        <v>Stable/Increasing</v>
      </c>
      <c r="D27" s="355" t="str">
        <f>IF(OR('State Summary_Preliminary'!D27="N/A",'Statistical Analysis'!N27="N/A"),"N/A",
IF('State Summary_Preliminary'!D27&gt;0,"Stable/Increasing",
IF(AND('State Summary_Preliminary'!D27&lt;0,LOWER('Statistical Analysis'!N27)="yes"),"Stable/Increasing","Decreasing")
)
)</f>
        <v>Stable/Increasing</v>
      </c>
      <c r="E27" s="355" t="str">
        <f>IF(OR('State Summary_Preliminary'!E27="N/A",'Statistical Analysis'!O27="N/A"),"N/A",
IF('State Summary_Preliminary'!E27&gt;0,"Stable/Increasing",
IF(AND('State Summary_Preliminary'!E27&lt;0,LOWER('Statistical Analysis'!O27)="yes"),"Stable/Increasing","Decreasing")
)
)</f>
        <v>Stable/Increasing</v>
      </c>
      <c r="F27" s="355" t="str">
        <f>IF(OR('State Summary_Preliminary'!F27="N/A",'Statistical Analysis'!P27="N/A"),"N/A",
IF('State Summary_Preliminary'!F27&gt;0,"Stable/Increasing",
IF(AND('State Summary_Preliminary'!F27&lt;0,LOWER('Statistical Analysis'!P27)="yes"),"Stable/Increasing","Decreasing")
)
)</f>
        <v>Stable/Increasing</v>
      </c>
    </row>
    <row r="28" spans="1:6" ht="14.65" thickBot="1" x14ac:dyDescent="0.5">
      <c r="A28" t="str">
        <f>SOURCE!C28</f>
        <v>Nevada</v>
      </c>
      <c r="B28" s="355" t="str">
        <f>IF(OR('State Summary_Preliminary'!B28="N/A",'Statistical Analysis'!L28="N/A"),"N/A",
IF('State Summary_Preliminary'!B28&gt;0,"Stable/Increasing",
IF(AND('State Summary_Preliminary'!B28&lt;0,LOWER('Statistical Analysis'!L28)="yes"),"Stable/Increasing","Decreasing")
)
)</f>
        <v>Stable/Increasing</v>
      </c>
      <c r="C28" s="355" t="str">
        <f>IF(OR('State Summary_Preliminary'!C28="N/A",'Statistical Analysis'!M28="N/A"),"N/A",
IF('State Summary_Preliminary'!C28&gt;0,"Stable/Increasing",
IF(AND('State Summary_Preliminary'!C28&lt;0,LOWER('Statistical Analysis'!M28)="yes"),"Stable/Increasing","Decreasing")
)
)</f>
        <v>Stable/Increasing</v>
      </c>
      <c r="D28" s="355" t="str">
        <f>IF(OR('State Summary_Preliminary'!D28="N/A",'Statistical Analysis'!N28="N/A"),"N/A",
IF('State Summary_Preliminary'!D28&gt;0,"Stable/Increasing",
IF(AND('State Summary_Preliminary'!D28&lt;0,LOWER('Statistical Analysis'!N28)="yes"),"Stable/Increasing","Decreasing")
)
)</f>
        <v>Stable/Increasing</v>
      </c>
      <c r="E28" s="355" t="str">
        <f>IF(OR('State Summary_Preliminary'!E28="N/A",'Statistical Analysis'!O28="N/A"),"N/A",
IF('State Summary_Preliminary'!E28&gt;0,"Stable/Increasing",
IF(AND('State Summary_Preliminary'!E28&lt;0,LOWER('Statistical Analysis'!O28)="yes"),"Stable/Increasing","Decreasing")
)
)</f>
        <v>Stable/Increasing</v>
      </c>
      <c r="F28" s="355" t="str">
        <f>IF(OR('State Summary_Preliminary'!F28="N/A",'Statistical Analysis'!P28="N/A"),"N/A",
IF('State Summary_Preliminary'!F28&gt;0,"Stable/Increasing",
IF(AND('State Summary_Preliminary'!F28&lt;0,LOWER('Statistical Analysis'!P28)="yes"),"Stable/Increasing","Decreasing")
)
)</f>
        <v>Stable/Increasing</v>
      </c>
    </row>
    <row r="29" spans="1:6" ht="14.65" thickBot="1" x14ac:dyDescent="0.5">
      <c r="A29" t="str">
        <f>SOURCE!C29</f>
        <v>New Hampshire</v>
      </c>
      <c r="B29" s="355" t="str">
        <f>IF(OR('State Summary_Preliminary'!B29="N/A",'Statistical Analysis'!L29="N/A"),"N/A",
IF('State Summary_Preliminary'!B29&gt;0,"Stable/Increasing",
IF(AND('State Summary_Preliminary'!B29&lt;0,LOWER('Statistical Analysis'!L29)="yes"),"Stable/Increasing","Decreasing")
)
)</f>
        <v>Stable/Increasing</v>
      </c>
      <c r="C29" s="355" t="str">
        <f>IF(OR('State Summary_Preliminary'!C29="N/A",'Statistical Analysis'!M29="N/A"),"N/A",
IF('State Summary_Preliminary'!C29&gt;0,"Stable/Increasing",
IF(AND('State Summary_Preliminary'!C29&lt;0,LOWER('Statistical Analysis'!M29)="yes"),"Stable/Increasing","Decreasing")
)
)</f>
        <v>Stable/Increasing</v>
      </c>
      <c r="D29" s="355" t="str">
        <f>IF(OR('State Summary_Preliminary'!D29="N/A",'Statistical Analysis'!N29="N/A"),"N/A",
IF('State Summary_Preliminary'!D29&gt;0,"Stable/Increasing",
IF(AND('State Summary_Preliminary'!D29&lt;0,LOWER('Statistical Analysis'!N29)="yes"),"Stable/Increasing","Decreasing")
)
)</f>
        <v>Stable/Increasing</v>
      </c>
      <c r="E29" s="355" t="str">
        <f>IF(OR('State Summary_Preliminary'!E29="N/A",'Statistical Analysis'!O29="N/A"),"N/A",
IF('State Summary_Preliminary'!E29&gt;0,"Stable/Increasing",
IF(AND('State Summary_Preliminary'!E29&lt;0,LOWER('Statistical Analysis'!O29)="yes"),"Stable/Increasing","Decreasing")
)
)</f>
        <v>Stable/Increasing</v>
      </c>
      <c r="F29" s="355" t="str">
        <f>IF(OR('State Summary_Preliminary'!F29="N/A",'Statistical Analysis'!P29="N/A"),"N/A",
IF('State Summary_Preliminary'!F29&gt;0,"Stable/Increasing",
IF(AND('State Summary_Preliminary'!F29&lt;0,LOWER('Statistical Analysis'!P29)="yes"),"Stable/Increasing","Decreasing")
)
)</f>
        <v>Stable/Increasing</v>
      </c>
    </row>
    <row r="30" spans="1:6" ht="14.65" thickBot="1" x14ac:dyDescent="0.5">
      <c r="A30" t="str">
        <f>SOURCE!C30</f>
        <v>New Jersey</v>
      </c>
      <c r="B30" s="355" t="str">
        <f>IF(OR('State Summary_Preliminary'!B30="N/A",'Statistical Analysis'!L30="N/A"),"N/A",
IF('State Summary_Preliminary'!B30&gt;0,"Stable/Increasing",
IF(AND('State Summary_Preliminary'!B30&lt;0,LOWER('Statistical Analysis'!L30)="yes"),"Stable/Increasing","Decreasing")
)
)</f>
        <v>Stable/Increasing</v>
      </c>
      <c r="C30" s="355" t="str">
        <f>IF(OR('State Summary_Preliminary'!C30="N/A",'Statistical Analysis'!M30="N/A"),"N/A",
IF('State Summary_Preliminary'!C30&gt;0,"Stable/Increasing",
IF(AND('State Summary_Preliminary'!C30&lt;0,LOWER('Statistical Analysis'!M30)="yes"),"Stable/Increasing","Decreasing")
)
)</f>
        <v>N/A</v>
      </c>
      <c r="D30" s="355" t="str">
        <f>IF(OR('State Summary_Preliminary'!D30="N/A",'Statistical Analysis'!N30="N/A"),"N/A",
IF('State Summary_Preliminary'!D30&gt;0,"Stable/Increasing",
IF(AND('State Summary_Preliminary'!D30&lt;0,LOWER('Statistical Analysis'!N30)="yes"),"Stable/Increasing","Decreasing")
)
)</f>
        <v>Stable/Increasing</v>
      </c>
      <c r="E30" s="355" t="str">
        <f>IF(OR('State Summary_Preliminary'!E30="N/A",'Statistical Analysis'!O30="N/A"),"N/A",
IF('State Summary_Preliminary'!E30&gt;0,"Stable/Increasing",
IF(AND('State Summary_Preliminary'!E30&lt;0,LOWER('Statistical Analysis'!O30)="yes"),"Stable/Increasing","Decreasing")
)
)</f>
        <v>Stable/Increasing</v>
      </c>
      <c r="F30" s="355" t="str">
        <f>IF(OR('State Summary_Preliminary'!F30="N/A",'Statistical Analysis'!P30="N/A"),"N/A",
IF('State Summary_Preliminary'!F30&gt;0,"Stable/Increasing",
IF(AND('State Summary_Preliminary'!F30&lt;0,LOWER('Statistical Analysis'!P30)="yes"),"Stable/Increasing","Decreasing")
)
)</f>
        <v>Decreasing</v>
      </c>
    </row>
    <row r="31" spans="1:6" ht="14.65" thickBot="1" x14ac:dyDescent="0.5">
      <c r="A31" t="str">
        <f>SOURCE!C31</f>
        <v>New Mexico</v>
      </c>
      <c r="B31" s="355" t="str">
        <f>IF(OR('State Summary_Preliminary'!B31="N/A",'Statistical Analysis'!L31="N/A"),"N/A",
IF('State Summary_Preliminary'!B31&gt;0,"Stable/Increasing",
IF(AND('State Summary_Preliminary'!B31&lt;0,LOWER('Statistical Analysis'!L31)="yes"),"Stable/Increasing","Decreasing")
)
)</f>
        <v>Stable/Increasing</v>
      </c>
      <c r="C31" s="355" t="str">
        <f>IF(OR('State Summary_Preliminary'!C31="N/A",'Statistical Analysis'!M31="N/A"),"N/A",
IF('State Summary_Preliminary'!C31&gt;0,"Stable/Increasing",
IF(AND('State Summary_Preliminary'!C31&lt;0,LOWER('Statistical Analysis'!M31)="yes"),"Stable/Increasing","Decreasing")
)
)</f>
        <v>Stable/Increasing</v>
      </c>
      <c r="D31" s="355" t="str">
        <f>IF(OR('State Summary_Preliminary'!D31="N/A",'Statistical Analysis'!N31="N/A"),"N/A",
IF('State Summary_Preliminary'!D31&gt;0,"Stable/Increasing",
IF(AND('State Summary_Preliminary'!D31&lt;0,LOWER('Statistical Analysis'!N31)="yes"),"Stable/Increasing","Decreasing")
)
)</f>
        <v>Stable/Increasing</v>
      </c>
      <c r="E31" s="355" t="str">
        <f>IF(OR('State Summary_Preliminary'!E31="N/A",'Statistical Analysis'!O31="N/A"),"N/A",
IF('State Summary_Preliminary'!E31&gt;0,"Stable/Increasing",
IF(AND('State Summary_Preliminary'!E31&lt;0,LOWER('Statistical Analysis'!O31)="yes"),"Stable/Increasing","Decreasing")
)
)</f>
        <v>Stable/Increasing</v>
      </c>
      <c r="F31" s="355" t="str">
        <f>IF(OR('State Summary_Preliminary'!F31="N/A",'Statistical Analysis'!P31="N/A"),"N/A",
IF('State Summary_Preliminary'!F31&gt;0,"Stable/Increasing",
IF(AND('State Summary_Preliminary'!F31&lt;0,LOWER('Statistical Analysis'!P31)="yes"),"Stable/Increasing","Decreasing")
)
)</f>
        <v>Decreasing</v>
      </c>
    </row>
    <row r="32" spans="1:6" ht="14.65" thickBot="1" x14ac:dyDescent="0.5">
      <c r="A32" t="str">
        <f>SOURCE!C32</f>
        <v>New York</v>
      </c>
      <c r="B32" s="355" t="str">
        <f>IF(OR('State Summary_Preliminary'!B32="N/A",'Statistical Analysis'!L32="N/A"),"N/A",
IF('State Summary_Preliminary'!B32&gt;0,"Stable/Increasing",
IF(AND('State Summary_Preliminary'!B32&lt;0,LOWER('Statistical Analysis'!L32)="yes"),"Stable/Increasing","Decreasing")
)
)</f>
        <v>Stable/Increasing</v>
      </c>
      <c r="C32" s="355" t="str">
        <f>IF(OR('State Summary_Preliminary'!C32="N/A",'Statistical Analysis'!M32="N/A"),"N/A",
IF('State Summary_Preliminary'!C32&gt;0,"Stable/Increasing",
IF(AND('State Summary_Preliminary'!C32&lt;0,LOWER('Statistical Analysis'!M32)="yes"),"Stable/Increasing","Decreasing")
)
)</f>
        <v>Stable/Increasing</v>
      </c>
      <c r="D32" s="355" t="str">
        <f>IF(OR('State Summary_Preliminary'!D32="N/A",'Statistical Analysis'!N32="N/A"),"N/A",
IF('State Summary_Preliminary'!D32&gt;0,"Stable/Increasing",
IF(AND('State Summary_Preliminary'!D32&lt;0,LOWER('Statistical Analysis'!N32)="yes"),"Stable/Increasing","Decreasing")
)
)</f>
        <v>Stable/Increasing</v>
      </c>
      <c r="E32" s="355" t="str">
        <f>IF(OR('State Summary_Preliminary'!E32="N/A",'Statistical Analysis'!O32="N/A"),"N/A",
IF('State Summary_Preliminary'!E32&gt;0,"Stable/Increasing",
IF(AND('State Summary_Preliminary'!E32&lt;0,LOWER('Statistical Analysis'!O32)="yes"),"Stable/Increasing","Decreasing")
)
)</f>
        <v>Stable/Increasing</v>
      </c>
      <c r="F32" s="355" t="str">
        <f>IF(OR('State Summary_Preliminary'!F32="N/A",'Statistical Analysis'!P32="N/A"),"N/A",
IF('State Summary_Preliminary'!F32&gt;0,"Stable/Increasing",
IF(AND('State Summary_Preliminary'!F32&lt;0,LOWER('Statistical Analysis'!P32)="yes"),"Stable/Increasing","Decreasing")
)
)</f>
        <v>Stable/Increasing</v>
      </c>
    </row>
    <row r="33" spans="1:6" ht="14.65" thickBot="1" x14ac:dyDescent="0.5">
      <c r="A33" t="str">
        <f>SOURCE!C33</f>
        <v>North Carolina</v>
      </c>
      <c r="B33" s="355" t="str">
        <f>IF(OR('State Summary_Preliminary'!B33="N/A",'Statistical Analysis'!L33="N/A"),"N/A",
IF('State Summary_Preliminary'!B33&gt;0,"Stable/Increasing",
IF(AND('State Summary_Preliminary'!B33&lt;0,LOWER('Statistical Analysis'!L33)="yes"),"Stable/Increasing","Decreasing")
)
)</f>
        <v>Stable/Increasing</v>
      </c>
      <c r="C33" s="355" t="str">
        <f>IF(OR('State Summary_Preliminary'!C33="N/A",'Statistical Analysis'!M33="N/A"),"N/A",
IF('State Summary_Preliminary'!C33&gt;0,"Stable/Increasing",
IF(AND('State Summary_Preliminary'!C33&lt;0,LOWER('Statistical Analysis'!M33)="yes"),"Stable/Increasing","Decreasing")
)
)</f>
        <v>Stable/Increasing</v>
      </c>
      <c r="D33" s="355" t="str">
        <f>IF(OR('State Summary_Preliminary'!D33="N/A",'Statistical Analysis'!N33="N/A"),"N/A",
IF('State Summary_Preliminary'!D33&gt;0,"Stable/Increasing",
IF(AND('State Summary_Preliminary'!D33&lt;0,LOWER('Statistical Analysis'!N33)="yes"),"Stable/Increasing","Decreasing")
)
)</f>
        <v>Stable/Increasing</v>
      </c>
      <c r="E33" s="355" t="str">
        <f>IF(OR('State Summary_Preliminary'!E33="N/A",'Statistical Analysis'!O33="N/A"),"N/A",
IF('State Summary_Preliminary'!E33&gt;0,"Stable/Increasing",
IF(AND('State Summary_Preliminary'!E33&lt;0,LOWER('Statistical Analysis'!O33)="yes"),"Stable/Increasing","Decreasing")
)
)</f>
        <v>Stable/Increasing</v>
      </c>
      <c r="F33" s="355" t="str">
        <f>IF(OR('State Summary_Preliminary'!F33="N/A",'Statistical Analysis'!P33="N/A"),"N/A",
IF('State Summary_Preliminary'!F33&gt;0,"Stable/Increasing",
IF(AND('State Summary_Preliminary'!F33&lt;0,LOWER('Statistical Analysis'!P33)="yes"),"Stable/Increasing","Decreasing")
)
)</f>
        <v>Stable/Increasing</v>
      </c>
    </row>
    <row r="34" spans="1:6" ht="14.65" thickBot="1" x14ac:dyDescent="0.5">
      <c r="A34" t="str">
        <f>SOURCE!C34</f>
        <v>North Dakota</v>
      </c>
      <c r="B34" s="355" t="str">
        <f>IF(OR('State Summary_Preliminary'!B34="N/A",'Statistical Analysis'!L34="N/A"),"N/A",
IF('State Summary_Preliminary'!B34&gt;0,"Stable/Increasing",
IF(AND('State Summary_Preliminary'!B34&lt;0,LOWER('Statistical Analysis'!L34)="yes"),"Stable/Increasing","Decreasing")
)
)</f>
        <v>Stable/Increasing</v>
      </c>
      <c r="C34" s="355" t="str">
        <f>IF(OR('State Summary_Preliminary'!C34="N/A",'Statistical Analysis'!M34="N/A"),"N/A",
IF('State Summary_Preliminary'!C34&gt;0,"Stable/Increasing",
IF(AND('State Summary_Preliminary'!C34&lt;0,LOWER('Statistical Analysis'!M34)="yes"),"Stable/Increasing","Decreasing")
)
)</f>
        <v>Stable/Increasing</v>
      </c>
      <c r="D34" s="355" t="str">
        <f>IF(OR('State Summary_Preliminary'!D34="N/A",'Statistical Analysis'!N34="N/A"),"N/A",
IF('State Summary_Preliminary'!D34&gt;0,"Stable/Increasing",
IF(AND('State Summary_Preliminary'!D34&lt;0,LOWER('Statistical Analysis'!N34)="yes"),"Stable/Increasing","Decreasing")
)
)</f>
        <v>Stable/Increasing</v>
      </c>
      <c r="E34" s="355" t="str">
        <f>IF(OR('State Summary_Preliminary'!E34="N/A",'Statistical Analysis'!O34="N/A"),"N/A",
IF('State Summary_Preliminary'!E34&gt;0,"Stable/Increasing",
IF(AND('State Summary_Preliminary'!E34&lt;0,LOWER('Statistical Analysis'!O34)="yes"),"Stable/Increasing","Decreasing")
)
)</f>
        <v>Stable/Increasing</v>
      </c>
      <c r="F34" s="355" t="str">
        <f>IF(OR('State Summary_Preliminary'!F34="N/A",'Statistical Analysis'!P34="N/A"),"N/A",
IF('State Summary_Preliminary'!F34&gt;0,"Stable/Increasing",
IF(AND('State Summary_Preliminary'!F34&lt;0,LOWER('Statistical Analysis'!P34)="yes"),"Stable/Increasing","Decreasing")
)
)</f>
        <v>Stable/Increasing</v>
      </c>
    </row>
    <row r="35" spans="1:6" ht="14.65" thickBot="1" x14ac:dyDescent="0.5">
      <c r="A35" t="str">
        <f>SOURCE!C35</f>
        <v>Ohio</v>
      </c>
      <c r="B35" s="355" t="str">
        <f>IF(OR('State Summary_Preliminary'!B35="N/A",'Statistical Analysis'!L35="N/A"),"N/A",
IF('State Summary_Preliminary'!B35&gt;0,"Stable/Increasing",
IF(AND('State Summary_Preliminary'!B35&lt;0,LOWER('Statistical Analysis'!L35)="yes"),"Stable/Increasing","Decreasing")
)
)</f>
        <v>Stable/Increasing</v>
      </c>
      <c r="C35" s="355" t="str">
        <f>IF(OR('State Summary_Preliminary'!C35="N/A",'Statistical Analysis'!M35="N/A"),"N/A",
IF('State Summary_Preliminary'!C35&gt;0,"Stable/Increasing",
IF(AND('State Summary_Preliminary'!C35&lt;0,LOWER('Statistical Analysis'!M35)="yes"),"Stable/Increasing","Decreasing")
)
)</f>
        <v>Stable/Increasing</v>
      </c>
      <c r="D35" s="355" t="str">
        <f>IF(OR('State Summary_Preliminary'!D35="N/A",'Statistical Analysis'!N35="N/A"),"N/A",
IF('State Summary_Preliminary'!D35&gt;0,"Stable/Increasing",
IF(AND('State Summary_Preliminary'!D35&lt;0,LOWER('Statistical Analysis'!N35)="yes"),"Stable/Increasing","Decreasing")
)
)</f>
        <v>Stable/Increasing</v>
      </c>
      <c r="E35" s="355" t="str">
        <f>IF(OR('State Summary_Preliminary'!E35="N/A",'Statistical Analysis'!O35="N/A"),"N/A",
IF('State Summary_Preliminary'!E35&gt;0,"Stable/Increasing",
IF(AND('State Summary_Preliminary'!E35&lt;0,LOWER('Statistical Analysis'!O35)="yes"),"Stable/Increasing","Decreasing")
)
)</f>
        <v>Stable/Increasing</v>
      </c>
      <c r="F35" s="355" t="str">
        <f>IF(OR('State Summary_Preliminary'!F35="N/A",'Statistical Analysis'!P35="N/A"),"N/A",
IF('State Summary_Preliminary'!F35&gt;0,"Stable/Increasing",
IF(AND('State Summary_Preliminary'!F35&lt;0,LOWER('Statistical Analysis'!P35)="yes"),"Stable/Increasing","Decreasing")
)
)</f>
        <v>Stable/Increasing</v>
      </c>
    </row>
    <row r="36" spans="1:6" ht="14.65" thickBot="1" x14ac:dyDescent="0.5">
      <c r="A36" t="str">
        <f>SOURCE!C36</f>
        <v>Oklahoma</v>
      </c>
      <c r="B36" s="355" t="str">
        <f>IF(OR('State Summary_Preliminary'!B36="N/A",'Statistical Analysis'!L36="N/A"),"N/A",
IF('State Summary_Preliminary'!B36&gt;0,"Stable/Increasing",
IF(AND('State Summary_Preliminary'!B36&lt;0,LOWER('Statistical Analysis'!L36)="yes"),"Stable/Increasing","Decreasing")
)
)</f>
        <v>Decreasing</v>
      </c>
      <c r="C36" s="355" t="str">
        <f>IF(OR('State Summary_Preliminary'!C36="N/A",'Statistical Analysis'!M36="N/A"),"N/A",
IF('State Summary_Preliminary'!C36&gt;0,"Stable/Increasing",
IF(AND('State Summary_Preliminary'!C36&lt;0,LOWER('Statistical Analysis'!M36)="yes"),"Stable/Increasing","Decreasing")
)
)</f>
        <v>Stable/Increasing</v>
      </c>
      <c r="D36" s="355" t="str">
        <f>IF(OR('State Summary_Preliminary'!D36="N/A",'Statistical Analysis'!N36="N/A"),"N/A",
IF('State Summary_Preliminary'!D36&gt;0,"Stable/Increasing",
IF(AND('State Summary_Preliminary'!D36&lt;0,LOWER('Statistical Analysis'!N36)="yes"),"Stable/Increasing","Decreasing")
)
)</f>
        <v>Stable/Increasing</v>
      </c>
      <c r="E36" s="355" t="str">
        <f>IF(OR('State Summary_Preliminary'!E36="N/A",'Statistical Analysis'!O36="N/A"),"N/A",
IF('State Summary_Preliminary'!E36&gt;0,"Stable/Increasing",
IF(AND('State Summary_Preliminary'!E36&lt;0,LOWER('Statistical Analysis'!O36)="yes"),"Stable/Increasing","Decreasing")
)
)</f>
        <v>Stable/Increasing</v>
      </c>
      <c r="F36" s="355" t="str">
        <f>IF(OR('State Summary_Preliminary'!F36="N/A",'Statistical Analysis'!P36="N/A"),"N/A",
IF('State Summary_Preliminary'!F36&gt;0,"Stable/Increasing",
IF(AND('State Summary_Preliminary'!F36&lt;0,LOWER('Statistical Analysis'!P36)="yes"),"Stable/Increasing","Decreasing")
)
)</f>
        <v>Decreasing</v>
      </c>
    </row>
    <row r="37" spans="1:6" ht="14.65" thickBot="1" x14ac:dyDescent="0.5">
      <c r="A37" t="str">
        <f>SOURCE!C37</f>
        <v>Oregon</v>
      </c>
      <c r="B37" s="355" t="str">
        <f>IF(OR('State Summary_Preliminary'!B37="N/A",'Statistical Analysis'!L37="N/A"),"N/A",
IF('State Summary_Preliminary'!B37&gt;0,"Stable/Increasing",
IF(AND('State Summary_Preliminary'!B37&lt;0,LOWER('Statistical Analysis'!L37)="yes"),"Stable/Increasing","Decreasing")
)
)</f>
        <v>Stable/Increasing</v>
      </c>
      <c r="C37" s="355" t="str">
        <f>IF(OR('State Summary_Preliminary'!C37="N/A",'Statistical Analysis'!M37="N/A"),"N/A",
IF('State Summary_Preliminary'!C37&gt;0,"Stable/Increasing",
IF(AND('State Summary_Preliminary'!C37&lt;0,LOWER('Statistical Analysis'!M37)="yes"),"Stable/Increasing","Decreasing")
)
)</f>
        <v>Stable/Increasing</v>
      </c>
      <c r="D37" s="355" t="str">
        <f>IF(OR('State Summary_Preliminary'!D37="N/A",'Statistical Analysis'!N37="N/A"),"N/A",
IF('State Summary_Preliminary'!D37&gt;0,"Stable/Increasing",
IF(AND('State Summary_Preliminary'!D37&lt;0,LOWER('Statistical Analysis'!N37)="yes"),"Stable/Increasing","Decreasing")
)
)</f>
        <v>Stable/Increasing</v>
      </c>
      <c r="E37" s="355" t="str">
        <f>IF(OR('State Summary_Preliminary'!E37="N/A",'Statistical Analysis'!O37="N/A"),"N/A",
IF('State Summary_Preliminary'!E37&gt;0,"Stable/Increasing",
IF(AND('State Summary_Preliminary'!E37&lt;0,LOWER('Statistical Analysis'!O37)="yes"),"Stable/Increasing","Decreasing")
)
)</f>
        <v>Stable/Increasing</v>
      </c>
      <c r="F37" s="355" t="str">
        <f>IF(OR('State Summary_Preliminary'!F37="N/A",'Statistical Analysis'!P37="N/A"),"N/A",
IF('State Summary_Preliminary'!F37&gt;0,"Stable/Increasing",
IF(AND('State Summary_Preliminary'!F37&lt;0,LOWER('Statistical Analysis'!P37)="yes"),"Stable/Increasing","Decreasing")
)
)</f>
        <v>Decreasing</v>
      </c>
    </row>
    <row r="38" spans="1:6" ht="14.65" thickBot="1" x14ac:dyDescent="0.5">
      <c r="A38" t="str">
        <f>SOURCE!C38</f>
        <v>Pennsylvania</v>
      </c>
      <c r="B38" s="355" t="str">
        <f>IF(OR('State Summary_Preliminary'!B38="N/A",'Statistical Analysis'!L38="N/A"),"N/A",
IF('State Summary_Preliminary'!B38&gt;0,"Stable/Increasing",
IF(AND('State Summary_Preliminary'!B38&lt;0,LOWER('Statistical Analysis'!L38)="yes"),"Stable/Increasing","Decreasing")
)
)</f>
        <v>Stable/Increasing</v>
      </c>
      <c r="C38" s="355" t="str">
        <f>IF(OR('State Summary_Preliminary'!C38="N/A",'Statistical Analysis'!M38="N/A"),"N/A",
IF('State Summary_Preliminary'!C38&gt;0,"Stable/Increasing",
IF(AND('State Summary_Preliminary'!C38&lt;0,LOWER('Statistical Analysis'!M38)="yes"),"Stable/Increasing","Decreasing")
)
)</f>
        <v>Stable/Increasing</v>
      </c>
      <c r="D38" s="355" t="str">
        <f>IF(OR('State Summary_Preliminary'!D38="N/A",'Statistical Analysis'!N38="N/A"),"N/A",
IF('State Summary_Preliminary'!D38&gt;0,"Stable/Increasing",
IF(AND('State Summary_Preliminary'!D38&lt;0,LOWER('Statistical Analysis'!N38)="yes"),"Stable/Increasing","Decreasing")
)
)</f>
        <v>Stable/Increasing</v>
      </c>
      <c r="E38" s="355" t="str">
        <f>IF(OR('State Summary_Preliminary'!E38="N/A",'Statistical Analysis'!O38="N/A"),"N/A",
IF('State Summary_Preliminary'!E38&gt;0,"Stable/Increasing",
IF(AND('State Summary_Preliminary'!E38&lt;0,LOWER('Statistical Analysis'!O38)="yes"),"Stable/Increasing","Decreasing")
)
)</f>
        <v>Stable/Increasing</v>
      </c>
      <c r="F38" s="355" t="str">
        <f>IF(OR('State Summary_Preliminary'!F38="N/A",'Statistical Analysis'!P38="N/A"),"N/A",
IF('State Summary_Preliminary'!F38&gt;0,"Stable/Increasing",
IF(AND('State Summary_Preliminary'!F38&lt;0,LOWER('Statistical Analysis'!P38)="yes"),"Stable/Increasing","Decreasing")
)
)</f>
        <v>Stable/Increasing</v>
      </c>
    </row>
    <row r="39" spans="1:6" ht="14.65" thickBot="1" x14ac:dyDescent="0.5">
      <c r="A39" t="str">
        <f>SOURCE!C39</f>
        <v>Rhode Island</v>
      </c>
      <c r="B39" s="355" t="str">
        <f>IF(OR('State Summary_Preliminary'!B39="N/A",'Statistical Analysis'!L39="N/A"),"N/A",
IF('State Summary_Preliminary'!B39&gt;0,"Stable/Increasing",
IF(AND('State Summary_Preliminary'!B39&lt;0,LOWER('Statistical Analysis'!L39)="yes"),"Stable/Increasing","Decreasing")
)
)</f>
        <v>Stable/Increasing</v>
      </c>
      <c r="C39" s="355" t="str">
        <f>IF(OR('State Summary_Preliminary'!C39="N/A",'Statistical Analysis'!M39="N/A"),"N/A",
IF('State Summary_Preliminary'!C39&gt;0,"Stable/Increasing",
IF(AND('State Summary_Preliminary'!C39&lt;0,LOWER('Statistical Analysis'!M39)="yes"),"Stable/Increasing","Decreasing")
)
)</f>
        <v>N/A</v>
      </c>
      <c r="D39" s="355" t="str">
        <f>IF(OR('State Summary_Preliminary'!D39="N/A",'Statistical Analysis'!N39="N/A"),"N/A",
IF('State Summary_Preliminary'!D39&gt;0,"Stable/Increasing",
IF(AND('State Summary_Preliminary'!D39&lt;0,LOWER('Statistical Analysis'!N39)="yes"),"Stable/Increasing","Decreasing")
)
)</f>
        <v>N/A</v>
      </c>
      <c r="E39" s="355" t="str">
        <f>IF(OR('State Summary_Preliminary'!E39="N/A",'Statistical Analysis'!O39="N/A"),"N/A",
IF('State Summary_Preliminary'!E39&gt;0,"Stable/Increasing",
IF(AND('State Summary_Preliminary'!E39&lt;0,LOWER('Statistical Analysis'!O39)="yes"),"Stable/Increasing","Decreasing")
)
)</f>
        <v>Stable/Increasing</v>
      </c>
      <c r="F39" s="355" t="str">
        <f>IF(OR('State Summary_Preliminary'!F39="N/A",'Statistical Analysis'!P39="N/A"),"N/A",
IF('State Summary_Preliminary'!F39&gt;0,"Stable/Increasing",
IF(AND('State Summary_Preliminary'!F39&lt;0,LOWER('Statistical Analysis'!P39)="yes"),"Stable/Increasing","Decreasing")
)
)</f>
        <v>Stable/Increasing</v>
      </c>
    </row>
    <row r="40" spans="1:6" ht="14.65" thickBot="1" x14ac:dyDescent="0.5">
      <c r="A40" t="str">
        <f>SOURCE!C40</f>
        <v>South Carolina</v>
      </c>
      <c r="B40" s="355" t="str">
        <f>IF(OR('State Summary_Preliminary'!B40="N/A",'Statistical Analysis'!L40="N/A"),"N/A",
IF('State Summary_Preliminary'!B40&gt;0,"Stable/Increasing",
IF(AND('State Summary_Preliminary'!B40&lt;0,LOWER('Statistical Analysis'!L40)="yes"),"Stable/Increasing","Decreasing")
)
)</f>
        <v>Stable/Increasing</v>
      </c>
      <c r="C40" s="355" t="str">
        <f>IF(OR('State Summary_Preliminary'!C40="N/A",'Statistical Analysis'!M40="N/A"),"N/A",
IF('State Summary_Preliminary'!C40&gt;0,"Stable/Increasing",
IF(AND('State Summary_Preliminary'!C40&lt;0,LOWER('Statistical Analysis'!M40)="yes"),"Stable/Increasing","Decreasing")
)
)</f>
        <v>Stable/Increasing</v>
      </c>
      <c r="D40" s="355" t="str">
        <f>IF(OR('State Summary_Preliminary'!D40="N/A",'Statistical Analysis'!N40="N/A"),"N/A",
IF('State Summary_Preliminary'!D40&gt;0,"Stable/Increasing",
IF(AND('State Summary_Preliminary'!D40&lt;0,LOWER('Statistical Analysis'!N40)="yes"),"Stable/Increasing","Decreasing")
)
)</f>
        <v>Stable/Increasing</v>
      </c>
      <c r="E40" s="355" t="str">
        <f>IF(OR('State Summary_Preliminary'!E40="N/A",'Statistical Analysis'!O40="N/A"),"N/A",
IF('State Summary_Preliminary'!E40&gt;0,"Stable/Increasing",
IF(AND('State Summary_Preliminary'!E40&lt;0,LOWER('Statistical Analysis'!O40)="yes"),"Stable/Increasing","Decreasing")
)
)</f>
        <v>Stable/Increasing</v>
      </c>
      <c r="F40" s="355" t="str">
        <f>IF(OR('State Summary_Preliminary'!F40="N/A",'Statistical Analysis'!P40="N/A"),"N/A",
IF('State Summary_Preliminary'!F40&gt;0,"Stable/Increasing",
IF(AND('State Summary_Preliminary'!F40&lt;0,LOWER('Statistical Analysis'!P40)="yes"),"Stable/Increasing","Decreasing")
)
)</f>
        <v>Stable/Increasing</v>
      </c>
    </row>
    <row r="41" spans="1:6" ht="14.65" thickBot="1" x14ac:dyDescent="0.5">
      <c r="A41" t="str">
        <f>SOURCE!C41</f>
        <v>South Dakota</v>
      </c>
      <c r="B41" s="355" t="str">
        <f>IF(OR('State Summary_Preliminary'!B41="N/A",'Statistical Analysis'!L41="N/A"),"N/A",
IF('State Summary_Preliminary'!B41&gt;0,"Stable/Increasing",
IF(AND('State Summary_Preliminary'!B41&lt;0,LOWER('Statistical Analysis'!L41)="yes"),"Stable/Increasing","Decreasing")
)
)</f>
        <v>Stable/Increasing</v>
      </c>
      <c r="C41" s="355" t="str">
        <f>IF(OR('State Summary_Preliminary'!C41="N/A",'Statistical Analysis'!M41="N/A"),"N/A",
IF('State Summary_Preliminary'!C41&gt;0,"Stable/Increasing",
IF(AND('State Summary_Preliminary'!C41&lt;0,LOWER('Statistical Analysis'!M41)="yes"),"Stable/Increasing","Decreasing")
)
)</f>
        <v>Decreasing</v>
      </c>
      <c r="D41" s="355" t="str">
        <f>IF(OR('State Summary_Preliminary'!D41="N/A",'Statistical Analysis'!N41="N/A"),"N/A",
IF('State Summary_Preliminary'!D41&gt;0,"Stable/Increasing",
IF(AND('State Summary_Preliminary'!D41&lt;0,LOWER('Statistical Analysis'!N41)="yes"),"Stable/Increasing","Decreasing")
)
)</f>
        <v>Stable/Increasing</v>
      </c>
      <c r="E41" s="355" t="str">
        <f>IF(OR('State Summary_Preliminary'!E41="N/A",'Statistical Analysis'!O41="N/A"),"N/A",
IF('State Summary_Preliminary'!E41&gt;0,"Stable/Increasing",
IF(AND('State Summary_Preliminary'!E41&lt;0,LOWER('Statistical Analysis'!O41)="yes"),"Stable/Increasing","Decreasing")
)
)</f>
        <v>Stable/Increasing</v>
      </c>
      <c r="F41" s="355" t="str">
        <f>IF(OR('State Summary_Preliminary'!F41="N/A",'Statistical Analysis'!P41="N/A"),"N/A",
IF('State Summary_Preliminary'!F41&gt;0,"Stable/Increasing",
IF(AND('State Summary_Preliminary'!F41&lt;0,LOWER('Statistical Analysis'!P41)="yes"),"Stable/Increasing","Decreasing")
)
)</f>
        <v>Stable/Increasing</v>
      </c>
    </row>
    <row r="42" spans="1:6" ht="14.65" thickBot="1" x14ac:dyDescent="0.5">
      <c r="A42" t="str">
        <f>SOURCE!C42</f>
        <v>Tennessee</v>
      </c>
      <c r="B42" s="355" t="str">
        <f>IF(OR('State Summary_Preliminary'!B42="N/A",'Statistical Analysis'!L42="N/A"),"N/A",
IF('State Summary_Preliminary'!B42&gt;0,"Stable/Increasing",
IF(AND('State Summary_Preliminary'!B42&lt;0,LOWER('Statistical Analysis'!L42)="yes"),"Stable/Increasing","Decreasing")
)
)</f>
        <v>Stable/Increasing</v>
      </c>
      <c r="C42" s="355" t="str">
        <f>IF(OR('State Summary_Preliminary'!C42="N/A",'Statistical Analysis'!M42="N/A"),"N/A",
IF('State Summary_Preliminary'!C42&gt;0,"Stable/Increasing",
IF(AND('State Summary_Preliminary'!C42&lt;0,LOWER('Statistical Analysis'!M42)="yes"),"Stable/Increasing","Decreasing")
)
)</f>
        <v>Stable/Increasing</v>
      </c>
      <c r="D42" s="355" t="str">
        <f>IF(OR('State Summary_Preliminary'!D42="N/A",'Statistical Analysis'!N42="N/A"),"N/A",
IF('State Summary_Preliminary'!D42&gt;0,"Stable/Increasing",
IF(AND('State Summary_Preliminary'!D42&lt;0,LOWER('Statistical Analysis'!N42)="yes"),"Stable/Increasing","Decreasing")
)
)</f>
        <v>Stable/Increasing</v>
      </c>
      <c r="E42" s="355" t="str">
        <f>IF(OR('State Summary_Preliminary'!E42="N/A",'Statistical Analysis'!O42="N/A"),"N/A",
IF('State Summary_Preliminary'!E42&gt;0,"Stable/Increasing",
IF(AND('State Summary_Preliminary'!E42&lt;0,LOWER('Statistical Analysis'!O42)="yes"),"Stable/Increasing","Decreasing")
)
)</f>
        <v>Stable/Increasing</v>
      </c>
      <c r="F42" s="355" t="str">
        <f>IF(OR('State Summary_Preliminary'!F42="N/A",'Statistical Analysis'!P42="N/A"),"N/A",
IF('State Summary_Preliminary'!F42&gt;0,"Stable/Increasing",
IF(AND('State Summary_Preliminary'!F42&lt;0,LOWER('Statistical Analysis'!P42)="yes"),"Stable/Increasing","Decreasing")
)
)</f>
        <v>Stable/Increasing</v>
      </c>
    </row>
    <row r="43" spans="1:6" ht="14.65" thickBot="1" x14ac:dyDescent="0.5">
      <c r="A43" t="str">
        <f>SOURCE!C43</f>
        <v>Texas</v>
      </c>
      <c r="B43" s="355" t="str">
        <f>IF(OR('State Summary_Preliminary'!B43="N/A",'Statistical Analysis'!L43="N/A"),"N/A",
IF('State Summary_Preliminary'!B43&gt;0,"Stable/Increasing",
IF(AND('State Summary_Preliminary'!B43&lt;0,LOWER('Statistical Analysis'!L43)="yes"),"Stable/Increasing","Decreasing")
)
)</f>
        <v>Stable/Increasing</v>
      </c>
      <c r="C43" s="355" t="str">
        <f>IF(OR('State Summary_Preliminary'!C43="N/A",'Statistical Analysis'!M43="N/A"),"N/A",
IF('State Summary_Preliminary'!C43&gt;0,"Stable/Increasing",
IF(AND('State Summary_Preliminary'!C43&lt;0,LOWER('Statistical Analysis'!M43)="yes"),"Stable/Increasing","Decreasing")
)
)</f>
        <v>Stable/Increasing</v>
      </c>
      <c r="D43" s="355" t="str">
        <f>IF(OR('State Summary_Preliminary'!D43="N/A",'Statistical Analysis'!N43="N/A"),"N/A",
IF('State Summary_Preliminary'!D43&gt;0,"Stable/Increasing",
IF(AND('State Summary_Preliminary'!D43&lt;0,LOWER('Statistical Analysis'!N43)="yes"),"Stable/Increasing","Decreasing")
)
)</f>
        <v>Stable/Increasing</v>
      </c>
      <c r="E43" s="355" t="str">
        <f>IF(OR('State Summary_Preliminary'!E43="N/A",'Statistical Analysis'!O43="N/A"),"N/A",
IF('State Summary_Preliminary'!E43&gt;0,"Stable/Increasing",
IF(AND('State Summary_Preliminary'!E43&lt;0,LOWER('Statistical Analysis'!O43)="yes"),"Stable/Increasing","Decreasing")
)
)</f>
        <v>Stable/Increasing</v>
      </c>
      <c r="F43" s="355" t="str">
        <f>IF(OR('State Summary_Preliminary'!F43="N/A",'Statistical Analysis'!P43="N/A"),"N/A",
IF('State Summary_Preliminary'!F43&gt;0,"Stable/Increasing",
IF(AND('State Summary_Preliminary'!F43&lt;0,LOWER('Statistical Analysis'!P43)="yes"),"Stable/Increasing","Decreasing")
)
)</f>
        <v>Stable/Increasing</v>
      </c>
    </row>
    <row r="44" spans="1:6" ht="14.65" thickBot="1" x14ac:dyDescent="0.5">
      <c r="A44" t="str">
        <f>SOURCE!C44</f>
        <v>Utah</v>
      </c>
      <c r="B44" s="355" t="str">
        <f>IF(OR('State Summary_Preliminary'!B44="N/A",'Statistical Analysis'!L44="N/A"),"N/A",
IF('State Summary_Preliminary'!B44&gt;0,"Stable/Increasing",
IF(AND('State Summary_Preliminary'!B44&lt;0,LOWER('Statistical Analysis'!L44)="yes"),"Stable/Increasing","Decreasing")
)
)</f>
        <v>Stable/Increasing</v>
      </c>
      <c r="C44" s="355" t="str">
        <f>IF(OR('State Summary_Preliminary'!C44="N/A",'Statistical Analysis'!M44="N/A"),"N/A",
IF('State Summary_Preliminary'!C44&gt;0,"Stable/Increasing",
IF(AND('State Summary_Preliminary'!C44&lt;0,LOWER('Statistical Analysis'!M44)="yes"),"Stable/Increasing","Decreasing")
)
)</f>
        <v>Stable/Increasing</v>
      </c>
      <c r="D44" s="355" t="str">
        <f>IF(OR('State Summary_Preliminary'!D44="N/A",'Statistical Analysis'!N44="N/A"),"N/A",
IF('State Summary_Preliminary'!D44&gt;0,"Stable/Increasing",
IF(AND('State Summary_Preliminary'!D44&lt;0,LOWER('Statistical Analysis'!N44)="yes"),"Stable/Increasing","Decreasing")
)
)</f>
        <v>Stable/Increasing</v>
      </c>
      <c r="E44" s="355" t="str">
        <f>IF(OR('State Summary_Preliminary'!E44="N/A",'Statistical Analysis'!O44="N/A"),"N/A",
IF('State Summary_Preliminary'!E44&gt;0,"Stable/Increasing",
IF(AND('State Summary_Preliminary'!E44&lt;0,LOWER('Statistical Analysis'!O44)="yes"),"Stable/Increasing","Decreasing")
)
)</f>
        <v>Decreasing</v>
      </c>
      <c r="F44" s="355" t="str">
        <f>IF(OR('State Summary_Preliminary'!F44="N/A",'Statistical Analysis'!P44="N/A"),"N/A",
IF('State Summary_Preliminary'!F44&gt;0,"Stable/Increasing",
IF(AND('State Summary_Preliminary'!F44&lt;0,LOWER('Statistical Analysis'!P44)="yes"),"Stable/Increasing","Decreasing")
)
)</f>
        <v>Stable/Increasing</v>
      </c>
    </row>
    <row r="45" spans="1:6" ht="14.65" thickBot="1" x14ac:dyDescent="0.5">
      <c r="A45" t="str">
        <f>SOURCE!C45</f>
        <v>Vermont</v>
      </c>
      <c r="B45" s="355" t="str">
        <f>IF(OR('State Summary_Preliminary'!B45="N/A",'Statistical Analysis'!L45="N/A"),"N/A",
IF('State Summary_Preliminary'!B45&gt;0,"Stable/Increasing",
IF(AND('State Summary_Preliminary'!B45&lt;0,LOWER('Statistical Analysis'!L45)="yes"),"Stable/Increasing","Decreasing")
)
)</f>
        <v>Stable/Increasing</v>
      </c>
      <c r="C45" s="355" t="str">
        <f>IF(OR('State Summary_Preliminary'!C45="N/A",'Statistical Analysis'!M45="N/A"),"N/A",
IF('State Summary_Preliminary'!C45&gt;0,"Stable/Increasing",
IF(AND('State Summary_Preliminary'!C45&lt;0,LOWER('Statistical Analysis'!M45)="yes"),"Stable/Increasing","Decreasing")
)
)</f>
        <v>Stable/Increasing</v>
      </c>
      <c r="D45" s="355" t="str">
        <f>IF(OR('State Summary_Preliminary'!D45="N/A",'Statistical Analysis'!N45="N/A"),"N/A",
IF('State Summary_Preliminary'!D45&gt;0,"Stable/Increasing",
IF(AND('State Summary_Preliminary'!D45&lt;0,LOWER('Statistical Analysis'!N45)="yes"),"Stable/Increasing","Decreasing")
)
)</f>
        <v>Stable/Increasing</v>
      </c>
      <c r="E45" s="355" t="str">
        <f>IF(OR('State Summary_Preliminary'!E45="N/A",'Statistical Analysis'!O45="N/A"),"N/A",
IF('State Summary_Preliminary'!E45&gt;0,"Stable/Increasing",
IF(AND('State Summary_Preliminary'!E45&lt;0,LOWER('Statistical Analysis'!O45)="yes"),"Stable/Increasing","Decreasing")
)
)</f>
        <v>Stable/Increasing</v>
      </c>
      <c r="F45" s="355" t="str">
        <f>IF(OR('State Summary_Preliminary'!F45="N/A",'Statistical Analysis'!P45="N/A"),"N/A",
IF('State Summary_Preliminary'!F45&gt;0,"Stable/Increasing",
IF(AND('State Summary_Preliminary'!F45&lt;0,LOWER('Statistical Analysis'!P45)="yes"),"Stable/Increasing","Decreasing")
)
)</f>
        <v>Stable/Increasing</v>
      </c>
    </row>
    <row r="46" spans="1:6" ht="14.65" thickBot="1" x14ac:dyDescent="0.5">
      <c r="A46" t="str">
        <f>SOURCE!C46</f>
        <v>Virginia</v>
      </c>
      <c r="B46" s="355" t="str">
        <f>IF(OR('State Summary_Preliminary'!B46="N/A",'Statistical Analysis'!L46="N/A"),"N/A",
IF('State Summary_Preliminary'!B46&gt;0,"Stable/Increasing",
IF(AND('State Summary_Preliminary'!B46&lt;0,LOWER('Statistical Analysis'!L46)="yes"),"Stable/Increasing","Decreasing")
)
)</f>
        <v>Stable/Increasing</v>
      </c>
      <c r="C46" s="355" t="str">
        <f>IF(OR('State Summary_Preliminary'!C46="N/A",'Statistical Analysis'!M46="N/A"),"N/A",
IF('State Summary_Preliminary'!C46&gt;0,"Stable/Increasing",
IF(AND('State Summary_Preliminary'!C46&lt;0,LOWER('Statistical Analysis'!M46)="yes"),"Stable/Increasing","Decreasing")
)
)</f>
        <v>Stable/Increasing</v>
      </c>
      <c r="D46" s="355" t="str">
        <f>IF(OR('State Summary_Preliminary'!D46="N/A",'Statistical Analysis'!N46="N/A"),"N/A",
IF('State Summary_Preliminary'!D46&gt;0,"Stable/Increasing",
IF(AND('State Summary_Preliminary'!D46&lt;0,LOWER('Statistical Analysis'!N46)="yes"),"Stable/Increasing","Decreasing")
)
)</f>
        <v>Stable/Increasing</v>
      </c>
      <c r="E46" s="355" t="str">
        <f>IF(OR('State Summary_Preliminary'!E46="N/A",'Statistical Analysis'!O46="N/A"),"N/A",
IF('State Summary_Preliminary'!E46&gt;0,"Stable/Increasing",
IF(AND('State Summary_Preliminary'!E46&lt;0,LOWER('Statistical Analysis'!O46)="yes"),"Stable/Increasing","Decreasing")
)
)</f>
        <v>Stable/Increasing</v>
      </c>
      <c r="F46" s="355" t="str">
        <f>IF(OR('State Summary_Preliminary'!F46="N/A",'Statistical Analysis'!P46="N/A"),"N/A",
IF('State Summary_Preliminary'!F46&gt;0,"Stable/Increasing",
IF(AND('State Summary_Preliminary'!F46&lt;0,LOWER('Statistical Analysis'!P46)="yes"),"Stable/Increasing","Decreasing")
)
)</f>
        <v>Stable/Increasing</v>
      </c>
    </row>
    <row r="47" spans="1:6" ht="14.65" thickBot="1" x14ac:dyDescent="0.5">
      <c r="A47" t="str">
        <f>SOURCE!C47</f>
        <v>Washington</v>
      </c>
      <c r="B47" s="355" t="str">
        <f>IF(OR('State Summary_Preliminary'!B47="N/A",'Statistical Analysis'!L47="N/A"),"N/A",
IF('State Summary_Preliminary'!B47&gt;0,"Stable/Increasing",
IF(AND('State Summary_Preliminary'!B47&lt;0,LOWER('Statistical Analysis'!L47)="yes"),"Stable/Increasing","Decreasing")
)
)</f>
        <v>Stable/Increasing</v>
      </c>
      <c r="C47" s="355" t="str">
        <f>IF(OR('State Summary_Preliminary'!C47="N/A",'Statistical Analysis'!M47="N/A"),"N/A",
IF('State Summary_Preliminary'!C47&gt;0,"Stable/Increasing",
IF(AND('State Summary_Preliminary'!C47&lt;0,LOWER('Statistical Analysis'!M47)="yes"),"Stable/Increasing","Decreasing")
)
)</f>
        <v>Stable/Increasing</v>
      </c>
      <c r="D47" s="355" t="str">
        <f>IF(OR('State Summary_Preliminary'!D47="N/A",'Statistical Analysis'!N47="N/A"),"N/A",
IF('State Summary_Preliminary'!D47&gt;0,"Stable/Increasing",
IF(AND('State Summary_Preliminary'!D47&lt;0,LOWER('Statistical Analysis'!N47)="yes"),"Stable/Increasing","Decreasing")
)
)</f>
        <v>Stable/Increasing</v>
      </c>
      <c r="E47" s="355" t="str">
        <f>IF(OR('State Summary_Preliminary'!E47="N/A",'Statistical Analysis'!O47="N/A"),"N/A",
IF('State Summary_Preliminary'!E47&gt;0,"Stable/Increasing",
IF(AND('State Summary_Preliminary'!E47&lt;0,LOWER('Statistical Analysis'!O47)="yes"),"Stable/Increasing","Decreasing")
)
)</f>
        <v>Stable/Increasing</v>
      </c>
      <c r="F47" s="355" t="str">
        <f>IF(OR('State Summary_Preliminary'!F47="N/A",'Statistical Analysis'!P47="N/A"),"N/A",
IF('State Summary_Preliminary'!F47&gt;0,"Stable/Increasing",
IF(AND('State Summary_Preliminary'!F47&lt;0,LOWER('Statistical Analysis'!P47)="yes"),"Stable/Increasing","Decreasing")
)
)</f>
        <v>Stable/Increasing</v>
      </c>
    </row>
    <row r="48" spans="1:6" ht="14.65" thickBot="1" x14ac:dyDescent="0.5">
      <c r="A48" t="str">
        <f>SOURCE!C48</f>
        <v>West Virginia</v>
      </c>
      <c r="B48" s="355" t="str">
        <f>IF(OR('State Summary_Preliminary'!B48="N/A",'Statistical Analysis'!L48="N/A"),"N/A",
IF('State Summary_Preliminary'!B48&gt;0,"Stable/Increasing",
IF(AND('State Summary_Preliminary'!B48&lt;0,LOWER('Statistical Analysis'!L48)="yes"),"Stable/Increasing","Decreasing")
)
)</f>
        <v>Stable/Increasing</v>
      </c>
      <c r="C48" s="355" t="str">
        <f>IF(OR('State Summary_Preliminary'!C48="N/A",'Statistical Analysis'!M48="N/A"),"N/A",
IF('State Summary_Preliminary'!C48&gt;0,"Stable/Increasing",
IF(AND('State Summary_Preliminary'!C48&lt;0,LOWER('Statistical Analysis'!M48)="yes"),"Stable/Increasing","Decreasing")
)
)</f>
        <v>Stable/Increasing</v>
      </c>
      <c r="D48" s="355" t="str">
        <f>IF(OR('State Summary_Preliminary'!D48="N/A",'Statistical Analysis'!N48="N/A"),"N/A",
IF('State Summary_Preliminary'!D48&gt;0,"Stable/Increasing",
IF(AND('State Summary_Preliminary'!D48&lt;0,LOWER('Statistical Analysis'!N48)="yes"),"Stable/Increasing","Decreasing")
)
)</f>
        <v>Stable/Increasing</v>
      </c>
      <c r="E48" s="355" t="str">
        <f>IF(OR('State Summary_Preliminary'!E48="N/A",'Statistical Analysis'!O48="N/A"),"N/A",
IF('State Summary_Preliminary'!E48&gt;0,"Stable/Increasing",
IF(AND('State Summary_Preliminary'!E48&lt;0,LOWER('Statistical Analysis'!O48)="yes"),"Stable/Increasing","Decreasing")
)
)</f>
        <v>Stable/Increasing</v>
      </c>
      <c r="F48" s="355" t="str">
        <f>IF(OR('State Summary_Preliminary'!F48="N/A",'Statistical Analysis'!P48="N/A"),"N/A",
IF('State Summary_Preliminary'!F48&gt;0,"Stable/Increasing",
IF(AND('State Summary_Preliminary'!F48&lt;0,LOWER('Statistical Analysis'!P48)="yes"),"Stable/Increasing","Decreasing")
)
)</f>
        <v>Stable/Increasing</v>
      </c>
    </row>
    <row r="49" spans="1:7" ht="14.65" thickBot="1" x14ac:dyDescent="0.5">
      <c r="A49" t="str">
        <f>SOURCE!C49</f>
        <v>Wisconsin</v>
      </c>
      <c r="B49" s="355" t="str">
        <f>IF(OR('State Summary_Preliminary'!B49="N/A",'Statistical Analysis'!L49="N/A"),"N/A",
IF('State Summary_Preliminary'!B49&gt;0,"Stable/Increasing",
IF(AND('State Summary_Preliminary'!B49&lt;0,LOWER('Statistical Analysis'!L49)="yes"),"Stable/Increasing","Decreasing")
)
)</f>
        <v>Stable/Increasing</v>
      </c>
      <c r="C49" s="355" t="str">
        <f>IF(OR('State Summary_Preliminary'!C49="N/A",'Statistical Analysis'!M49="N/A"),"N/A",
IF('State Summary_Preliminary'!C49&gt;0,"Stable/Increasing",
IF(AND('State Summary_Preliminary'!C49&lt;0,LOWER('Statistical Analysis'!M49)="yes"),"Stable/Increasing","Decreasing")
)
)</f>
        <v>Stable/Increasing</v>
      </c>
      <c r="D49" s="355" t="str">
        <f>IF(OR('State Summary_Preliminary'!D49="N/A",'Statistical Analysis'!N49="N/A"),"N/A",
IF('State Summary_Preliminary'!D49&gt;0,"Stable/Increasing",
IF(AND('State Summary_Preliminary'!D49&lt;0,LOWER('Statistical Analysis'!N49)="yes"),"Stable/Increasing","Decreasing")
)
)</f>
        <v>Stable/Increasing</v>
      </c>
      <c r="E49" s="355" t="str">
        <f>IF(OR('State Summary_Preliminary'!E49="N/A",'Statistical Analysis'!O49="N/A"),"N/A",
IF('State Summary_Preliminary'!E49&gt;0,"Stable/Increasing",
IF(AND('State Summary_Preliminary'!E49&lt;0,LOWER('Statistical Analysis'!O49)="yes"),"Stable/Increasing","Decreasing")
)
)</f>
        <v>Stable/Increasing</v>
      </c>
      <c r="F49" s="355" t="str">
        <f>IF(OR('State Summary_Preliminary'!F49="N/A",'Statistical Analysis'!P49="N/A"),"N/A",
IF('State Summary_Preliminary'!F49&gt;0,"Stable/Increasing",
IF(AND('State Summary_Preliminary'!F49&lt;0,LOWER('Statistical Analysis'!P49)="yes"),"Stable/Increasing","Decreasing")
)
)</f>
        <v>Stable/Increasing</v>
      </c>
    </row>
    <row r="50" spans="1:7" x14ac:dyDescent="0.45">
      <c r="A50" s="362" t="str">
        <f>SOURCE!C50</f>
        <v>Wyoming</v>
      </c>
      <c r="B50" s="355" t="str">
        <f>IF(OR('State Summary_Preliminary'!B50="N/A",'Statistical Analysis'!L50="N/A"),"N/A",
IF('State Summary_Preliminary'!B50&gt;0,"Stable/Increasing",
IF(AND('State Summary_Preliminary'!B50&lt;0,LOWER('Statistical Analysis'!L50)="yes"),"Stable/Increasing","Decreasing")
)
)</f>
        <v>Stable/Increasing</v>
      </c>
      <c r="C50" s="355" t="str">
        <f>IF(OR('State Summary_Preliminary'!C50="N/A",'Statistical Analysis'!M50="N/A"),"N/A",
IF('State Summary_Preliminary'!C50&gt;0,"Stable/Increasing",
IF(AND('State Summary_Preliminary'!C50&lt;0,LOWER('Statistical Analysis'!M50)="yes"),"Stable/Increasing","Decreasing")
)
)</f>
        <v>Decreasing</v>
      </c>
      <c r="D50" s="355" t="str">
        <f>IF(OR('State Summary_Preliminary'!D50="N/A",'Statistical Analysis'!N50="N/A"),"N/A",
IF('State Summary_Preliminary'!D50&gt;0,"Stable/Increasing",
IF(AND('State Summary_Preliminary'!D50&lt;0,LOWER('Statistical Analysis'!N50)="yes"),"Stable/Increasing","Decreasing")
)
)</f>
        <v>Stable/Increasing</v>
      </c>
      <c r="E50" s="355" t="str">
        <f>IF(OR('State Summary_Preliminary'!E50="N/A",'Statistical Analysis'!O50="N/A"),"N/A",
IF('State Summary_Preliminary'!E50&gt;0,"Stable/Increasing",
IF(AND('State Summary_Preliminary'!E50&lt;0,LOWER('Statistical Analysis'!O50)="yes"),"Stable/Increasing","Decreasing")
)
)</f>
        <v>Stable/Increasing</v>
      </c>
      <c r="F50" s="355" t="str">
        <f>IF(OR('State Summary_Preliminary'!F50="N/A",'Statistical Analysis'!P50="N/A"),"N/A",
IF('State Summary_Preliminary'!F50&gt;0,"Stable/Increasing",
IF(AND('State Summary_Preliminary'!F50&lt;0,LOWER('Statistical Analysis'!P50)="yes"),"Stable/Increasing","Decreasing")
)
)</f>
        <v>Stable/Increasing</v>
      </c>
      <c r="G50" s="253"/>
    </row>
    <row r="51" spans="1:7" x14ac:dyDescent="0.45">
      <c r="B51"/>
      <c r="F51"/>
    </row>
    <row r="52" spans="1:7" x14ac:dyDescent="0.45">
      <c r="B52"/>
      <c r="F52"/>
    </row>
    <row r="53" spans="1:7" x14ac:dyDescent="0.45">
      <c r="B53"/>
      <c r="F53"/>
    </row>
    <row r="54" spans="1:7" x14ac:dyDescent="0.45">
      <c r="B54"/>
      <c r="F54"/>
    </row>
    <row r="55" spans="1:7" x14ac:dyDescent="0.45">
      <c r="B55"/>
      <c r="F55"/>
    </row>
    <row r="56" spans="1:7" x14ac:dyDescent="0.45">
      <c r="B56"/>
      <c r="F56"/>
    </row>
    <row r="57" spans="1:7" x14ac:dyDescent="0.45">
      <c r="B57"/>
      <c r="F57"/>
    </row>
    <row r="58" spans="1:7" x14ac:dyDescent="0.45">
      <c r="B58"/>
      <c r="F58"/>
    </row>
    <row r="59" spans="1:7" x14ac:dyDescent="0.45">
      <c r="B59"/>
      <c r="F59"/>
    </row>
    <row r="60" spans="1:7" x14ac:dyDescent="0.45">
      <c r="B60"/>
      <c r="F60"/>
    </row>
    <row r="61" spans="1:7" x14ac:dyDescent="0.45">
      <c r="B61"/>
      <c r="F61"/>
    </row>
    <row r="62" spans="1:7" x14ac:dyDescent="0.45">
      <c r="B62"/>
      <c r="F62"/>
    </row>
    <row r="63" spans="1:7" x14ac:dyDescent="0.45">
      <c r="B63"/>
      <c r="F63"/>
    </row>
    <row r="64" spans="1:7" x14ac:dyDescent="0.45">
      <c r="B64"/>
      <c r="F64"/>
    </row>
    <row r="65" spans="2:6" x14ac:dyDescent="0.45">
      <c r="B65"/>
      <c r="F65"/>
    </row>
    <row r="66" spans="2:6" x14ac:dyDescent="0.45">
      <c r="B66"/>
      <c r="F66"/>
    </row>
    <row r="67" spans="2:6" x14ac:dyDescent="0.45">
      <c r="B67"/>
      <c r="F67"/>
    </row>
    <row r="68" spans="2:6" x14ac:dyDescent="0.45">
      <c r="B68"/>
      <c r="F68"/>
    </row>
    <row r="69" spans="2:6" x14ac:dyDescent="0.45">
      <c r="B69"/>
      <c r="F69"/>
    </row>
    <row r="70" spans="2:6" x14ac:dyDescent="0.45">
      <c r="B70"/>
      <c r="F70"/>
    </row>
    <row r="71" spans="2:6" x14ac:dyDescent="0.45">
      <c r="B71"/>
      <c r="F71"/>
    </row>
    <row r="72" spans="2:6" x14ac:dyDescent="0.45">
      <c r="B72"/>
      <c r="F72"/>
    </row>
    <row r="73" spans="2:6" x14ac:dyDescent="0.45">
      <c r="B73"/>
      <c r="F73"/>
    </row>
    <row r="74" spans="2:6" x14ac:dyDescent="0.45">
      <c r="B74"/>
      <c r="F74"/>
    </row>
    <row r="75" spans="2:6" x14ac:dyDescent="0.45">
      <c r="B75"/>
      <c r="F75"/>
    </row>
    <row r="76" spans="2:6" x14ac:dyDescent="0.45">
      <c r="B76"/>
      <c r="F76"/>
    </row>
    <row r="77" spans="2:6" x14ac:dyDescent="0.45">
      <c r="B77"/>
      <c r="F77"/>
    </row>
    <row r="78" spans="2:6" x14ac:dyDescent="0.45">
      <c r="B78"/>
      <c r="F78"/>
    </row>
    <row r="79" spans="2:6" x14ac:dyDescent="0.45">
      <c r="B79"/>
      <c r="F79"/>
    </row>
    <row r="80" spans="2:6" x14ac:dyDescent="0.45">
      <c r="B80"/>
      <c r="F80"/>
    </row>
    <row r="81" spans="2:6" x14ac:dyDescent="0.45">
      <c r="B81"/>
      <c r="F81"/>
    </row>
    <row r="82" spans="2:6" x14ac:dyDescent="0.45">
      <c r="B82"/>
      <c r="F82"/>
    </row>
    <row r="83" spans="2:6" x14ac:dyDescent="0.45">
      <c r="B83"/>
      <c r="F83"/>
    </row>
    <row r="84" spans="2:6" x14ac:dyDescent="0.45">
      <c r="B84"/>
      <c r="F84"/>
    </row>
    <row r="85" spans="2:6" x14ac:dyDescent="0.45">
      <c r="B85"/>
      <c r="F85"/>
    </row>
    <row r="86" spans="2:6" x14ac:dyDescent="0.45">
      <c r="B86"/>
      <c r="F86"/>
    </row>
    <row r="87" spans="2:6" x14ac:dyDescent="0.45">
      <c r="B87"/>
      <c r="F87"/>
    </row>
    <row r="88" spans="2:6" x14ac:dyDescent="0.45">
      <c r="B88"/>
      <c r="F88"/>
    </row>
    <row r="89" spans="2:6" x14ac:dyDescent="0.45">
      <c r="B89"/>
      <c r="F89"/>
    </row>
    <row r="90" spans="2:6" x14ac:dyDescent="0.45">
      <c r="B90"/>
      <c r="F90"/>
    </row>
    <row r="91" spans="2:6" x14ac:dyDescent="0.45">
      <c r="B91"/>
      <c r="F91"/>
    </row>
    <row r="92" spans="2:6" x14ac:dyDescent="0.45">
      <c r="B92"/>
      <c r="F92"/>
    </row>
    <row r="93" spans="2:6" x14ac:dyDescent="0.45">
      <c r="B93"/>
      <c r="F93"/>
    </row>
    <row r="94" spans="2:6" x14ac:dyDescent="0.45">
      <c r="B94"/>
      <c r="F94"/>
    </row>
    <row r="95" spans="2:6" x14ac:dyDescent="0.45">
      <c r="B95"/>
      <c r="F95"/>
    </row>
    <row r="96" spans="2:6" x14ac:dyDescent="0.45">
      <c r="B96"/>
      <c r="F96"/>
    </row>
    <row r="97" spans="2:6" x14ac:dyDescent="0.45">
      <c r="B97"/>
      <c r="F97"/>
    </row>
    <row r="98" spans="2:6" x14ac:dyDescent="0.45">
      <c r="B98"/>
      <c r="F98"/>
    </row>
    <row r="99" spans="2:6" x14ac:dyDescent="0.45">
      <c r="B99"/>
      <c r="F99"/>
    </row>
    <row r="100" spans="2:6" x14ac:dyDescent="0.45">
      <c r="B100"/>
      <c r="F100"/>
    </row>
    <row r="101" spans="2:6" x14ac:dyDescent="0.45">
      <c r="B101"/>
      <c r="F101"/>
    </row>
    <row r="102" spans="2:6" x14ac:dyDescent="0.45">
      <c r="B102"/>
      <c r="F102"/>
    </row>
    <row r="103" spans="2:6" x14ac:dyDescent="0.45">
      <c r="B103"/>
      <c r="F103"/>
    </row>
    <row r="104" spans="2:6" x14ac:dyDescent="0.45">
      <c r="B104"/>
      <c r="F104"/>
    </row>
    <row r="105" spans="2:6" x14ac:dyDescent="0.45">
      <c r="B105"/>
      <c r="F105"/>
    </row>
    <row r="106" spans="2:6" x14ac:dyDescent="0.45">
      <c r="B106"/>
      <c r="F106"/>
    </row>
    <row r="107" spans="2:6" x14ac:dyDescent="0.45">
      <c r="B107"/>
      <c r="F107"/>
    </row>
    <row r="108" spans="2:6" x14ac:dyDescent="0.45">
      <c r="B108"/>
      <c r="F108"/>
    </row>
    <row r="109" spans="2:6" x14ac:dyDescent="0.45">
      <c r="B109"/>
      <c r="F109"/>
    </row>
    <row r="110" spans="2:6" x14ac:dyDescent="0.45">
      <c r="B110"/>
      <c r="F110"/>
    </row>
    <row r="111" spans="2:6" x14ac:dyDescent="0.45">
      <c r="B111"/>
      <c r="F111"/>
    </row>
    <row r="112" spans="2:6" x14ac:dyDescent="0.45">
      <c r="B112"/>
      <c r="F112"/>
    </row>
    <row r="113" spans="2:6" x14ac:dyDescent="0.45">
      <c r="B113"/>
      <c r="F113"/>
    </row>
    <row r="114" spans="2:6" x14ac:dyDescent="0.45">
      <c r="B114"/>
      <c r="F114"/>
    </row>
    <row r="115" spans="2:6" x14ac:dyDescent="0.45">
      <c r="B115"/>
      <c r="F115"/>
    </row>
    <row r="116" spans="2:6" x14ac:dyDescent="0.45">
      <c r="B116"/>
      <c r="F116"/>
    </row>
    <row r="117" spans="2:6" x14ac:dyDescent="0.45">
      <c r="B117"/>
      <c r="F117"/>
    </row>
    <row r="118" spans="2:6" x14ac:dyDescent="0.45">
      <c r="B118"/>
      <c r="F118"/>
    </row>
    <row r="119" spans="2:6" x14ac:dyDescent="0.45">
      <c r="B119"/>
      <c r="F119"/>
    </row>
    <row r="120" spans="2:6" x14ac:dyDescent="0.45">
      <c r="B120"/>
      <c r="F120"/>
    </row>
    <row r="121" spans="2:6" x14ac:dyDescent="0.45">
      <c r="B121"/>
      <c r="F121"/>
    </row>
    <row r="122" spans="2:6" x14ac:dyDescent="0.45">
      <c r="B122"/>
      <c r="F122"/>
    </row>
    <row r="123" spans="2:6" x14ac:dyDescent="0.45">
      <c r="B123"/>
      <c r="F123"/>
    </row>
    <row r="124" spans="2:6" x14ac:dyDescent="0.45">
      <c r="B124"/>
      <c r="F124"/>
    </row>
    <row r="125" spans="2:6" x14ac:dyDescent="0.45">
      <c r="B125"/>
      <c r="F125"/>
    </row>
    <row r="126" spans="2:6" x14ac:dyDescent="0.45">
      <c r="B126"/>
      <c r="F126"/>
    </row>
    <row r="127" spans="2:6" x14ac:dyDescent="0.45">
      <c r="B127"/>
      <c r="F127"/>
    </row>
    <row r="128" spans="2:6" x14ac:dyDescent="0.45">
      <c r="B128"/>
      <c r="F128"/>
    </row>
    <row r="129" spans="2:6" x14ac:dyDescent="0.45">
      <c r="B129"/>
      <c r="F129"/>
    </row>
    <row r="130" spans="2:6" x14ac:dyDescent="0.45">
      <c r="B130"/>
      <c r="F130"/>
    </row>
  </sheetData>
  <sheetProtection algorithmName="SHA-512" hashValue="K5uN0v5Zu5/cgV3ktoUk+EZnuaNI61Lj4PgUJbghz+TYKegb1fVeFOtqAq12Ht/fjmFQ7MU+lRF8hl6tf8bZQw==" saltValue="ggJ1hcIIyhs/p+Xo4UEyCw==" spinCount="100000" sheet="1" objects="1" scenarios="1"/>
  <mergeCells count="1">
    <mergeCell ref="B1:F1"/>
  </mergeCells>
  <conditionalFormatting sqref="B3:F50">
    <cfRule type="cellIs" dxfId="24" priority="1" operator="equal">
      <formula>"Insufficient Data Available"</formula>
    </cfRule>
    <cfRule type="cellIs" dxfId="23" priority="2" operator="equal">
      <formula>"Stable/Increasing"</formula>
    </cfRule>
    <cfRule type="cellIs" dxfId="22" priority="3" operator="equal">
      <formula>"Decreasing"</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2F1E-AA1E-433F-A7AB-3E31C4E50052}">
  <dimension ref="A1:AO176"/>
  <sheetViews>
    <sheetView zoomScale="70" zoomScaleNormal="70" workbookViewId="0">
      <selection activeCell="AA30" sqref="AA30"/>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413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399999999999999" thickTop="1" x14ac:dyDescent="0.55000000000000004">
      <c r="A6" s="240">
        <v>2008</v>
      </c>
      <c r="B6" s="119">
        <v>888198084</v>
      </c>
      <c r="C6" s="77">
        <v>49895982</v>
      </c>
      <c r="D6" s="77">
        <v>13177815</v>
      </c>
      <c r="E6" s="77">
        <v>57384017</v>
      </c>
      <c r="F6" s="198">
        <v>767740270</v>
      </c>
      <c r="G6" s="48">
        <f t="shared" ref="G6:G22" si="0">B6*2*B61/100</f>
        <v>18332408.453760002</v>
      </c>
      <c r="H6" s="49">
        <f t="shared" ref="H6:H22" si="1">C6*2*C61/100</f>
        <v>9285642.2501999997</v>
      </c>
      <c r="I6" s="49">
        <f t="shared" ref="I6:I22" si="2">D6*2*D61/100</f>
        <v>5074513.0002000006</v>
      </c>
      <c r="J6" s="49">
        <f t="shared" ref="J6:J22" si="3">E6*2*E61/100</f>
        <v>10127131.32016</v>
      </c>
      <c r="K6" s="50">
        <f t="shared" ref="K6:K22" si="4">F6*2*F61/100</f>
        <v>19976601.825399999</v>
      </c>
    </row>
    <row r="7" spans="1:11" s="16" customFormat="1" ht="18" x14ac:dyDescent="0.55000000000000004">
      <c r="A7" s="241">
        <v>2009</v>
      </c>
      <c r="B7" s="120">
        <v>895836808</v>
      </c>
      <c r="C7" s="80">
        <v>51230836</v>
      </c>
      <c r="D7" s="80">
        <v>14255437</v>
      </c>
      <c r="E7" s="80">
        <v>59012024</v>
      </c>
      <c r="F7" s="199">
        <v>771338511</v>
      </c>
      <c r="G7" s="51">
        <f t="shared" si="0"/>
        <v>18364654.563999999</v>
      </c>
      <c r="H7" s="52">
        <f t="shared" si="1"/>
        <v>9440818.4580800012</v>
      </c>
      <c r="I7" s="52">
        <f t="shared" si="2"/>
        <v>5286771.3658199999</v>
      </c>
      <c r="J7" s="52">
        <f t="shared" si="3"/>
        <v>10194917.266239999</v>
      </c>
      <c r="K7" s="53">
        <f t="shared" si="4"/>
        <v>20039374.515779998</v>
      </c>
    </row>
    <row r="8" spans="1:11" s="16" customFormat="1" ht="18" x14ac:dyDescent="0.55000000000000004">
      <c r="A8" s="241">
        <v>2010</v>
      </c>
      <c r="B8" s="120">
        <v>906514776</v>
      </c>
      <c r="C8" s="80">
        <v>51758255</v>
      </c>
      <c r="D8" s="80">
        <v>13677063</v>
      </c>
      <c r="E8" s="80">
        <v>57289568</v>
      </c>
      <c r="F8" s="199">
        <v>783789890</v>
      </c>
      <c r="G8" s="51">
        <f t="shared" si="0"/>
        <v>18565422.61248</v>
      </c>
      <c r="H8" s="52">
        <f t="shared" si="1"/>
        <v>9522483.754900001</v>
      </c>
      <c r="I8" s="52">
        <f t="shared" si="2"/>
        <v>5066531.2177199991</v>
      </c>
      <c r="J8" s="52">
        <f t="shared" si="3"/>
        <v>9991300.6592000015</v>
      </c>
      <c r="K8" s="53">
        <f t="shared" si="4"/>
        <v>20221779.162</v>
      </c>
    </row>
    <row r="9" spans="1:11" s="16" customFormat="1" ht="18" x14ac:dyDescent="0.55000000000000004">
      <c r="A9" s="241">
        <v>2011</v>
      </c>
      <c r="B9" s="120">
        <v>917870494</v>
      </c>
      <c r="C9" s="80">
        <v>52334626</v>
      </c>
      <c r="D9" s="80">
        <v>14125382</v>
      </c>
      <c r="E9" s="80">
        <v>56115712</v>
      </c>
      <c r="F9" s="199">
        <v>795294774</v>
      </c>
      <c r="G9" s="51">
        <f t="shared" si="0"/>
        <v>18522626.568919998</v>
      </c>
      <c r="H9" s="52">
        <f t="shared" si="1"/>
        <v>9592936.9457999989</v>
      </c>
      <c r="I9" s="52">
        <f t="shared" si="2"/>
        <v>5109998.1923200004</v>
      </c>
      <c r="J9" s="52">
        <f t="shared" si="3"/>
        <v>9773112.4019200001</v>
      </c>
      <c r="K9" s="53">
        <f t="shared" si="4"/>
        <v>20311828.527959999</v>
      </c>
    </row>
    <row r="10" spans="1:11" s="16" customFormat="1" ht="18" x14ac:dyDescent="0.55000000000000004">
      <c r="A10" s="241">
        <v>2012</v>
      </c>
      <c r="B10" s="120">
        <v>930290636</v>
      </c>
      <c r="C10" s="80">
        <v>52437760</v>
      </c>
      <c r="D10" s="80">
        <v>15515350</v>
      </c>
      <c r="E10" s="80">
        <v>55423257</v>
      </c>
      <c r="F10" s="199">
        <v>806914269</v>
      </c>
      <c r="G10" s="51">
        <f t="shared" si="0"/>
        <v>18661630.158159997</v>
      </c>
      <c r="H10" s="52">
        <f t="shared" si="1"/>
        <v>9582476.2623999994</v>
      </c>
      <c r="I10" s="52">
        <f t="shared" si="2"/>
        <v>5353106.057</v>
      </c>
      <c r="J10" s="52">
        <f t="shared" si="3"/>
        <v>9670249.88136</v>
      </c>
      <c r="K10" s="53">
        <f t="shared" si="4"/>
        <v>20366516.149560001</v>
      </c>
    </row>
    <row r="11" spans="1:11" s="16" customFormat="1" ht="18" x14ac:dyDescent="0.55000000000000004">
      <c r="A11" s="241">
        <v>2013</v>
      </c>
      <c r="B11" s="120">
        <v>945051761</v>
      </c>
      <c r="C11" s="80">
        <v>52725555</v>
      </c>
      <c r="D11" s="80">
        <v>16037031</v>
      </c>
      <c r="E11" s="80">
        <v>58524150</v>
      </c>
      <c r="F11" s="199">
        <v>817765025</v>
      </c>
      <c r="G11" s="51">
        <f t="shared" si="0"/>
        <v>18598618.656479999</v>
      </c>
      <c r="H11" s="52">
        <f t="shared" si="1"/>
        <v>9623468.2985999994</v>
      </c>
      <c r="I11" s="52">
        <f t="shared" si="2"/>
        <v>5399989.0783199994</v>
      </c>
      <c r="J11" s="52">
        <f t="shared" si="3"/>
        <v>9884728.9350000005</v>
      </c>
      <c r="K11" s="53">
        <f t="shared" si="4"/>
        <v>20411415.024</v>
      </c>
    </row>
    <row r="12" spans="1:11" s="16" customFormat="1" ht="18" x14ac:dyDescent="0.55000000000000004">
      <c r="A12" s="241">
        <v>2014</v>
      </c>
      <c r="B12" s="120">
        <v>952196518</v>
      </c>
      <c r="C12" s="80">
        <v>44940642</v>
      </c>
      <c r="D12" s="80">
        <v>16447955</v>
      </c>
      <c r="E12" s="80">
        <v>62670727</v>
      </c>
      <c r="F12" s="199">
        <v>828137195</v>
      </c>
      <c r="G12" s="51">
        <f t="shared" si="0"/>
        <v>16549175.48284</v>
      </c>
      <c r="H12" s="52">
        <f t="shared" si="1"/>
        <v>2986755.0673199999</v>
      </c>
      <c r="I12" s="52">
        <f t="shared" si="2"/>
        <v>5496577.6018999992</v>
      </c>
      <c r="J12" s="52">
        <f t="shared" si="3"/>
        <v>10427155.558260001</v>
      </c>
      <c r="K12" s="53">
        <f t="shared" si="4"/>
        <v>18119641.8266</v>
      </c>
    </row>
    <row r="13" spans="1:11" s="16" customFormat="1" ht="18" x14ac:dyDescent="0.55000000000000004">
      <c r="A13" s="241">
        <v>2015</v>
      </c>
      <c r="B13" s="120">
        <v>964357061</v>
      </c>
      <c r="C13" s="80">
        <v>45056235</v>
      </c>
      <c r="D13" s="80">
        <v>17409457</v>
      </c>
      <c r="E13" s="80">
        <v>66455284</v>
      </c>
      <c r="F13" s="199">
        <v>835436084</v>
      </c>
      <c r="G13" s="51">
        <f t="shared" si="0"/>
        <v>16509792.884319998</v>
      </c>
      <c r="H13" s="52">
        <f t="shared" si="1"/>
        <v>2933160.8984999997</v>
      </c>
      <c r="I13" s="52">
        <f t="shared" si="2"/>
        <v>5738853.4054800002</v>
      </c>
      <c r="J13" s="52">
        <f t="shared" si="3"/>
        <v>10709933.56944</v>
      </c>
      <c r="K13" s="53">
        <f t="shared" si="4"/>
        <v>18229215.352879997</v>
      </c>
    </row>
    <row r="14" spans="1:11" s="16" customFormat="1" ht="18" x14ac:dyDescent="0.55000000000000004">
      <c r="A14" s="241">
        <v>2016</v>
      </c>
      <c r="B14" s="120">
        <v>969796396</v>
      </c>
      <c r="C14" s="80">
        <v>45092826</v>
      </c>
      <c r="D14" s="80">
        <v>18103430</v>
      </c>
      <c r="E14" s="80">
        <v>67231397</v>
      </c>
      <c r="F14" s="199">
        <v>839368744</v>
      </c>
      <c r="G14" s="51">
        <f t="shared" si="0"/>
        <v>16641706.15536</v>
      </c>
      <c r="H14" s="52">
        <f t="shared" si="1"/>
        <v>2921113.26828</v>
      </c>
      <c r="I14" s="52">
        <f t="shared" si="2"/>
        <v>5912942.3065999998</v>
      </c>
      <c r="J14" s="52">
        <f t="shared" si="3"/>
        <v>10797362.358199999</v>
      </c>
      <c r="K14" s="53">
        <f t="shared" si="4"/>
        <v>18415750.243359998</v>
      </c>
    </row>
    <row r="15" spans="1:11" s="16" customFormat="1" ht="18" x14ac:dyDescent="0.55000000000000004">
      <c r="A15" s="241">
        <v>2017</v>
      </c>
      <c r="B15" s="120">
        <v>975174353</v>
      </c>
      <c r="C15" s="80">
        <v>45836505</v>
      </c>
      <c r="D15" s="80">
        <v>18104064</v>
      </c>
      <c r="E15" s="80">
        <v>69091197</v>
      </c>
      <c r="F15" s="199">
        <v>842142587</v>
      </c>
      <c r="G15" s="51">
        <f t="shared" si="0"/>
        <v>16929026.76808</v>
      </c>
      <c r="H15" s="52">
        <f t="shared" si="1"/>
        <v>2958288.0326999999</v>
      </c>
      <c r="I15" s="52">
        <f t="shared" si="2"/>
        <v>5947185.0240000002</v>
      </c>
      <c r="J15" s="52">
        <f t="shared" si="3"/>
        <v>10966154.787839999</v>
      </c>
      <c r="K15" s="53">
        <f t="shared" si="4"/>
        <v>18695565.431400001</v>
      </c>
    </row>
    <row r="16" spans="1:11" s="16" customFormat="1" ht="18" x14ac:dyDescent="0.55000000000000004">
      <c r="A16" s="241">
        <v>2018</v>
      </c>
      <c r="B16" s="120">
        <v>987833183</v>
      </c>
      <c r="C16" s="80">
        <v>45306680</v>
      </c>
      <c r="D16" s="80">
        <v>19036280</v>
      </c>
      <c r="E16" s="80">
        <v>71715839</v>
      </c>
      <c r="F16" s="199">
        <v>851774384</v>
      </c>
      <c r="G16" s="51">
        <f t="shared" si="0"/>
        <v>17326594.029820003</v>
      </c>
      <c r="H16" s="52">
        <f t="shared" si="1"/>
        <v>3071792.9040000006</v>
      </c>
      <c r="I16" s="52">
        <f t="shared" si="2"/>
        <v>6163947.4640000006</v>
      </c>
      <c r="J16" s="52">
        <f t="shared" si="3"/>
        <v>11203448.36858</v>
      </c>
      <c r="K16" s="53">
        <f t="shared" si="4"/>
        <v>19164923.640000001</v>
      </c>
    </row>
    <row r="17" spans="1:11" s="16" customFormat="1" ht="18" x14ac:dyDescent="0.55000000000000004">
      <c r="A17" s="241">
        <v>2019</v>
      </c>
      <c r="B17" s="120">
        <v>994754707</v>
      </c>
      <c r="C17" s="80">
        <v>45253373</v>
      </c>
      <c r="D17" s="80">
        <v>18675759</v>
      </c>
      <c r="E17" s="80">
        <v>72104968</v>
      </c>
      <c r="F17" s="199">
        <v>858720607</v>
      </c>
      <c r="G17" s="51">
        <f t="shared" si="0"/>
        <v>17607158.313900001</v>
      </c>
      <c r="H17" s="52">
        <f t="shared" si="1"/>
        <v>2986722.6180000002</v>
      </c>
      <c r="I17" s="52">
        <f t="shared" si="2"/>
        <v>6071489.2508999994</v>
      </c>
      <c r="J17" s="52">
        <f t="shared" si="3"/>
        <v>11303174.783679999</v>
      </c>
      <c r="K17" s="53">
        <f t="shared" si="4"/>
        <v>19424260.130339999</v>
      </c>
    </row>
    <row r="18" spans="1:11" s="16" customFormat="1" ht="18" x14ac:dyDescent="0.55000000000000004">
      <c r="A18" s="241">
        <v>2020</v>
      </c>
      <c r="B18" s="120">
        <v>1000740440</v>
      </c>
      <c r="C18" s="80">
        <v>45226019</v>
      </c>
      <c r="D18" s="80">
        <v>19530083</v>
      </c>
      <c r="E18" s="80">
        <v>73908649</v>
      </c>
      <c r="F18" s="199">
        <v>862075689</v>
      </c>
      <c r="G18" s="51">
        <f t="shared" si="0"/>
        <v>17853209.4496</v>
      </c>
      <c r="H18" s="52">
        <f t="shared" si="1"/>
        <v>2946927.3980400003</v>
      </c>
      <c r="I18" s="52">
        <f t="shared" si="2"/>
        <v>6250407.763319999</v>
      </c>
      <c r="J18" s="52">
        <f t="shared" si="3"/>
        <v>11547487.31976</v>
      </c>
      <c r="K18" s="53">
        <f t="shared" si="4"/>
        <v>19741533.278099999</v>
      </c>
    </row>
    <row r="19" spans="1:11" s="16" customFormat="1" ht="18" x14ac:dyDescent="0.55000000000000004">
      <c r="A19" s="241">
        <v>2021</v>
      </c>
      <c r="B19" s="120">
        <v>1012567249</v>
      </c>
      <c r="C19" s="80">
        <v>45375622</v>
      </c>
      <c r="D19" s="80">
        <v>19801860</v>
      </c>
      <c r="E19" s="80">
        <v>73562398</v>
      </c>
      <c r="F19" s="199">
        <v>873827368</v>
      </c>
      <c r="G19" s="51">
        <f t="shared" si="0"/>
        <v>18185707.792040002</v>
      </c>
      <c r="H19" s="52">
        <f t="shared" si="1"/>
        <v>2960305.5792799997</v>
      </c>
      <c r="I19" s="52">
        <f t="shared" si="2"/>
        <v>6261348.1320000002</v>
      </c>
      <c r="J19" s="52">
        <f t="shared" si="3"/>
        <v>11549296.486</v>
      </c>
      <c r="K19" s="53">
        <f t="shared" si="4"/>
        <v>20098029.463999998</v>
      </c>
    </row>
    <row r="20" spans="1:11" s="16" customFormat="1" ht="18" x14ac:dyDescent="0.55000000000000004">
      <c r="A20" s="241">
        <v>2022</v>
      </c>
      <c r="B20" s="120">
        <v>1017967421</v>
      </c>
      <c r="C20" s="80">
        <v>45496546</v>
      </c>
      <c r="D20" s="80">
        <v>21426029</v>
      </c>
      <c r="E20" s="80">
        <v>73832747</v>
      </c>
      <c r="F20" s="199">
        <v>877212099</v>
      </c>
      <c r="G20" s="51">
        <f t="shared" si="0"/>
        <v>18364132.274840001</v>
      </c>
      <c r="H20" s="52">
        <f t="shared" si="1"/>
        <v>2979113.8320800001</v>
      </c>
      <c r="I20" s="52">
        <f t="shared" si="2"/>
        <v>6550794.1064600004</v>
      </c>
      <c r="J20" s="52">
        <f t="shared" si="3"/>
        <v>11587311.31418</v>
      </c>
      <c r="K20" s="53">
        <f t="shared" si="4"/>
        <v>20246055.24492</v>
      </c>
    </row>
    <row r="21" spans="1:11" s="16" customFormat="1" ht="18" x14ac:dyDescent="0.55000000000000004">
      <c r="A21" s="241">
        <v>2023</v>
      </c>
      <c r="B21" s="120">
        <v>1020848237</v>
      </c>
      <c r="C21" s="80">
        <v>45135388</v>
      </c>
      <c r="D21" s="80">
        <v>21668565</v>
      </c>
      <c r="E21" s="80">
        <v>73848883</v>
      </c>
      <c r="F21" s="199">
        <v>880195401</v>
      </c>
      <c r="G21" s="51">
        <f t="shared" si="0"/>
        <v>18477353.089699998</v>
      </c>
      <c r="H21" s="52">
        <f t="shared" si="1"/>
        <v>2936508.3432800001</v>
      </c>
      <c r="I21" s="52">
        <f t="shared" si="2"/>
        <v>6509236.926</v>
      </c>
      <c r="J21" s="52">
        <f t="shared" si="3"/>
        <v>11547011.34588</v>
      </c>
      <c r="K21" s="53">
        <f t="shared" si="4"/>
        <v>20385325.487159997</v>
      </c>
    </row>
    <row r="22" spans="1:11" s="16" customFormat="1" ht="18.399999999999999" thickBot="1" x14ac:dyDescent="0.6">
      <c r="A22" s="242">
        <v>2024</v>
      </c>
      <c r="B22" s="121">
        <v>1023052363</v>
      </c>
      <c r="C22" s="83">
        <v>44642494</v>
      </c>
      <c r="D22" s="83">
        <v>21707851</v>
      </c>
      <c r="E22" s="83">
        <v>73481274</v>
      </c>
      <c r="F22" s="200">
        <v>883220744</v>
      </c>
      <c r="G22" s="54">
        <f t="shared" si="0"/>
        <v>18640014.053860001</v>
      </c>
      <c r="H22" s="55">
        <f t="shared" si="1"/>
        <v>2945511.7541200002</v>
      </c>
      <c r="I22" s="55">
        <f t="shared" si="2"/>
        <v>6529287.4237799998</v>
      </c>
      <c r="J22" s="55">
        <f t="shared" si="3"/>
        <v>11552725.89828</v>
      </c>
      <c r="K22" s="56">
        <f t="shared" si="4"/>
        <v>20508385.67568</v>
      </c>
    </row>
    <row r="23" spans="1:11" s="16" customFormat="1" ht="24.75" customHeight="1" thickBot="1" x14ac:dyDescent="0.6">
      <c r="A23" s="96" t="s">
        <v>373</v>
      </c>
      <c r="B23" s="97"/>
      <c r="C23" s="97"/>
      <c r="D23" s="97"/>
      <c r="E23" s="97"/>
      <c r="F23" s="98"/>
      <c r="G23" s="57"/>
      <c r="H23" s="57"/>
      <c r="I23" s="57"/>
      <c r="J23" s="57"/>
      <c r="K23" s="57"/>
    </row>
    <row r="24" spans="1:11" s="16" customFormat="1" ht="18" x14ac:dyDescent="0.45">
      <c r="A24" s="60">
        <v>2025</v>
      </c>
      <c r="B24" s="42">
        <f>_xlfn.FORECAST.LINEAR($A24,B$9:B23,$A$9:$A23)</f>
        <v>1040647607.2307682</v>
      </c>
      <c r="C24" s="42">
        <f>_xlfn.FORECAST.LINEAR($A24,C$9:C23,$A$9:$A23)</f>
        <v>42794316.725274563</v>
      </c>
      <c r="D24" s="42">
        <f>_xlfn.FORECAST.LINEAR($A24,D$9:D23,$A$9:$A23)</f>
        <v>22544629.582417727</v>
      </c>
      <c r="E24" s="42">
        <f>_xlfn.FORECAST.LINEAR($A24,E$9:E23,$A$9:$A23)</f>
        <v>79200332.923077106</v>
      </c>
      <c r="F24" s="42">
        <f>_xlfn.FORECAST.LINEAR($A24,F$9:F23,$A$9:$A23)</f>
        <v>896108327.80219841</v>
      </c>
      <c r="G24" s="39"/>
      <c r="H24" s="39"/>
      <c r="I24" s="39"/>
      <c r="J24" s="39"/>
      <c r="K24" s="39"/>
    </row>
    <row r="25" spans="1:11" s="16" customFormat="1" ht="18" x14ac:dyDescent="0.45">
      <c r="A25" s="60">
        <v>2026</v>
      </c>
      <c r="B25" s="42">
        <f>_xlfn.FORECAST.LINEAR($A25,B$9:B24,$A$9:$A24)</f>
        <v>1048805375.632967</v>
      </c>
      <c r="C25" s="42">
        <f>_xlfn.FORECAST.LINEAR($A25,C$9:C24,$A$9:$A24)</f>
        <v>42263461.136263847</v>
      </c>
      <c r="D25" s="42">
        <f>_xlfn.FORECAST.LINEAR($A25,D$9:D24,$A$9:$A24)</f>
        <v>23097350.707692146</v>
      </c>
      <c r="E25" s="42">
        <f>_xlfn.FORECAST.LINEAR($A25,E$9:E24,$A$9:$A24)</f>
        <v>80732125.103296757</v>
      </c>
      <c r="F25" s="42">
        <f>_xlfn.FORECAST.LINEAR($A25,F$9:F24,$A$9:$A24)</f>
        <v>902712438.46153831</v>
      </c>
      <c r="G25" s="39"/>
      <c r="H25" s="39"/>
      <c r="I25" s="39"/>
      <c r="J25" s="39"/>
      <c r="K25" s="39"/>
    </row>
    <row r="26" spans="1:11" s="16" customFormat="1" ht="18" x14ac:dyDescent="0.45">
      <c r="A26" s="60">
        <v>2027</v>
      </c>
      <c r="B26" s="42">
        <f>_xlfn.FORECAST.LINEAR($A26,B$9:B25,$A$9:$A25)</f>
        <v>1056963144.0351639</v>
      </c>
      <c r="C26" s="42">
        <f>_xlfn.FORECAST.LINEAR($A26,C$9:C25,$A$9:$A25)</f>
        <v>41732605.547252655</v>
      </c>
      <c r="D26" s="42">
        <f>_xlfn.FORECAST.LINEAR($A26,D$9:D25,$A$9:$A25)</f>
        <v>23650071.832967043</v>
      </c>
      <c r="E26" s="42">
        <f>_xlfn.FORECAST.LINEAR($A26,E$9:E25,$A$9:$A25)</f>
        <v>82263917.283516407</v>
      </c>
      <c r="F26" s="42">
        <f>_xlfn.FORECAST.LINEAR($A26,F$9:F25,$A$9:$A25)</f>
        <v>909316549.12088013</v>
      </c>
      <c r="G26" s="39"/>
      <c r="H26" s="39"/>
      <c r="I26" s="39"/>
      <c r="J26" s="39"/>
      <c r="K26" s="39"/>
    </row>
    <row r="27" spans="1:11" s="16" customFormat="1" ht="18" x14ac:dyDescent="0.45">
      <c r="A27" s="60">
        <v>2028</v>
      </c>
      <c r="B27" s="42">
        <f>_xlfn.FORECAST.LINEAR($A27,B$9:B26,$A$9:$A26)</f>
        <v>1065120912.4373627</v>
      </c>
      <c r="C27" s="42">
        <f>_xlfn.FORECAST.LINEAR($A27,C$9:C26,$A$9:$A26)</f>
        <v>41201749.958241701</v>
      </c>
      <c r="D27" s="42">
        <f>_xlfn.FORECAST.LINEAR($A27,D$9:D26,$A$9:$A26)</f>
        <v>24202792.958241701</v>
      </c>
      <c r="E27" s="42">
        <f>_xlfn.FORECAST.LINEAR($A27,E$9:E26,$A$9:$A26)</f>
        <v>83795709.463736057</v>
      </c>
      <c r="F27" s="42">
        <f>_xlfn.FORECAST.LINEAR($A27,F$9:F26,$A$9:$A26)</f>
        <v>915920659.78022003</v>
      </c>
      <c r="G27" s="39"/>
      <c r="H27" s="39"/>
      <c r="I27" s="39"/>
      <c r="J27" s="39"/>
      <c r="K27" s="39"/>
    </row>
    <row r="28" spans="1:11" s="16" customFormat="1" ht="18" x14ac:dyDescent="0.45">
      <c r="A28" s="60">
        <v>2029</v>
      </c>
      <c r="B28" s="42">
        <f>_xlfn.FORECAST.LINEAR($A28,B$9:B27,$A$9:$A27)</f>
        <v>1073278680.8395596</v>
      </c>
      <c r="C28" s="42">
        <f>_xlfn.FORECAST.LINEAR($A28,C$9:C27,$A$9:$A27)</f>
        <v>40670894.369230747</v>
      </c>
      <c r="D28" s="42">
        <f>_xlfn.FORECAST.LINEAR($A28,D$9:D27,$A$9:$A27)</f>
        <v>24755514.083516598</v>
      </c>
      <c r="E28" s="42">
        <f>_xlfn.FORECAST.LINEAR($A28,E$9:E27,$A$9:$A27)</f>
        <v>85327501.643956184</v>
      </c>
      <c r="F28" s="42">
        <f>_xlfn.FORECAST.LINEAR($A28,F$9:F27,$A$9:$A27)</f>
        <v>922524770.43956184</v>
      </c>
      <c r="G28" s="39"/>
      <c r="H28" s="39"/>
      <c r="I28" s="39"/>
      <c r="J28" s="39"/>
      <c r="K28" s="39"/>
    </row>
    <row r="29" spans="1:11" s="16" customFormat="1" ht="18" x14ac:dyDescent="0.45">
      <c r="A29" s="60">
        <v>2030</v>
      </c>
      <c r="B29" s="42">
        <f>_xlfn.FORECAST.LINEAR($A29,B$9:B28,$A$9:$A28)</f>
        <v>1081436449.2417583</v>
      </c>
      <c r="C29" s="42">
        <f>_xlfn.FORECAST.LINEAR($A29,C$9:C28,$A$9:$A28)</f>
        <v>40140038.780219793</v>
      </c>
      <c r="D29" s="42">
        <f>_xlfn.FORECAST.LINEAR($A29,D$9:D28,$A$9:$A28)</f>
        <v>25308235.208791256</v>
      </c>
      <c r="E29" s="42">
        <f>_xlfn.FORECAST.LINEAR($A29,E$9:E28,$A$9:$A28)</f>
        <v>86859293.824175835</v>
      </c>
      <c r="F29" s="42">
        <f>_xlfn.FORECAST.LINEAR($A29,F$9:F28,$A$9:$A28)</f>
        <v>929128881.09890175</v>
      </c>
      <c r="G29" s="39"/>
      <c r="H29" s="39"/>
      <c r="I29" s="39"/>
      <c r="J29" s="39"/>
      <c r="K29" s="39"/>
    </row>
    <row r="30" spans="1:11" s="16" customFormat="1" ht="18" x14ac:dyDescent="0.45">
      <c r="A30" s="60">
        <v>2031</v>
      </c>
      <c r="B30" s="42">
        <f>_xlfn.FORECAST.LINEAR($A30,B$9:B29,$A$9:$A29)</f>
        <v>1089594217.6439552</v>
      </c>
      <c r="C30" s="42">
        <f>_xlfn.FORECAST.LINEAR($A30,C$9:C29,$A$9:$A29)</f>
        <v>39609183.191208839</v>
      </c>
      <c r="D30" s="42">
        <f>_xlfn.FORECAST.LINEAR($A30,D$9:D29,$A$9:$A29)</f>
        <v>25860956.334065914</v>
      </c>
      <c r="E30" s="42">
        <f>_xlfn.FORECAST.LINEAR($A30,E$9:E29,$A$9:$A29)</f>
        <v>88391086.004395485</v>
      </c>
      <c r="F30" s="42">
        <f>_xlfn.FORECAST.LINEAR($A30,F$9:F29,$A$9:$A29)</f>
        <v>935732991.75824165</v>
      </c>
      <c r="G30" s="39"/>
      <c r="H30" s="39"/>
      <c r="I30" s="39"/>
      <c r="J30" s="39"/>
      <c r="K30" s="39"/>
    </row>
    <row r="31" spans="1:11" s="16" customFormat="1" ht="18" x14ac:dyDescent="0.45">
      <c r="A31" s="60">
        <v>2032</v>
      </c>
      <c r="B31" s="42">
        <f>_xlfn.FORECAST.LINEAR($A31,B$9:B30,$A$9:$A30)</f>
        <v>1097751986.0461559</v>
      </c>
      <c r="C31" s="42">
        <f>_xlfn.FORECAST.LINEAR($A31,C$9:C30,$A$9:$A30)</f>
        <v>39078327.602197647</v>
      </c>
      <c r="D31" s="42">
        <f>_xlfn.FORECAST.LINEAR($A31,D$9:D30,$A$9:$A30)</f>
        <v>26413677.459340572</v>
      </c>
      <c r="E31" s="42">
        <f>_xlfn.FORECAST.LINEAR($A31,E$9:E30,$A$9:$A30)</f>
        <v>89922878.184615612</v>
      </c>
      <c r="F31" s="42">
        <f>_xlfn.FORECAST.LINEAR($A31,F$9:F30,$A$9:$A30)</f>
        <v>942337102.41758156</v>
      </c>
      <c r="G31" s="39"/>
      <c r="H31" s="39"/>
      <c r="I31" s="39"/>
      <c r="J31" s="39"/>
      <c r="K31" s="39"/>
    </row>
    <row r="32" spans="1:11" s="16" customFormat="1" ht="18" x14ac:dyDescent="0.45">
      <c r="A32" s="60">
        <v>2033</v>
      </c>
      <c r="B32" s="42">
        <f>_xlfn.FORECAST.LINEAR($A32,B$9:B31,$A$9:$A31)</f>
        <v>1105909754.4483509</v>
      </c>
      <c r="C32" s="42">
        <f>_xlfn.FORECAST.LINEAR($A32,C$9:C31,$A$9:$A31)</f>
        <v>38547472.013186693</v>
      </c>
      <c r="D32" s="42">
        <f>_xlfn.FORECAST.LINEAR($A32,D$9:D31,$A$9:$A31)</f>
        <v>26966398.584615231</v>
      </c>
      <c r="E32" s="42">
        <f>_xlfn.FORECAST.LINEAR($A32,E$9:E31,$A$9:$A31)</f>
        <v>91454670.364835262</v>
      </c>
      <c r="F32" s="42">
        <f>_xlfn.FORECAST.LINEAR($A32,F$9:F31,$A$9:$A31)</f>
        <v>948941213.07692337</v>
      </c>
      <c r="G32" s="39"/>
      <c r="H32" s="39"/>
      <c r="I32" s="39"/>
      <c r="J32" s="39"/>
      <c r="K32" s="39"/>
    </row>
    <row r="33" spans="1:11" s="16" customFormat="1" ht="18" x14ac:dyDescent="0.45">
      <c r="A33" s="60">
        <v>2034</v>
      </c>
      <c r="B33" s="42">
        <f>_xlfn.FORECAST.LINEAR($A33,B$9:B32,$A$9:$A32)</f>
        <v>1114067522.8505478</v>
      </c>
      <c r="C33" s="42">
        <f>_xlfn.FORECAST.LINEAR($A33,C$9:C32,$A$9:$A32)</f>
        <v>38016616.424175739</v>
      </c>
      <c r="D33" s="42">
        <f>_xlfn.FORECAST.LINEAR($A33,D$9:D32,$A$9:$A32)</f>
        <v>27519119.709890127</v>
      </c>
      <c r="E33" s="42">
        <f>_xlfn.FORECAST.LINEAR($A33,E$9:E32,$A$9:$A32)</f>
        <v>92986462.545054913</v>
      </c>
      <c r="F33" s="42">
        <f>_xlfn.FORECAST.LINEAR($A33,F$9:F32,$A$9:$A32)</f>
        <v>955545323.73626328</v>
      </c>
      <c r="G33" s="39"/>
      <c r="H33" s="39"/>
      <c r="I33" s="39"/>
      <c r="J33" s="39"/>
      <c r="K33" s="39"/>
    </row>
    <row r="34" spans="1:11" s="16" customFormat="1" ht="18" x14ac:dyDescent="0.45">
      <c r="A34" s="60">
        <v>2035</v>
      </c>
      <c r="B34" s="42">
        <f>_xlfn.FORECAST.LINEAR($A34,B$9:B33,$A$9:$A33)</f>
        <v>1122225291.2527466</v>
      </c>
      <c r="C34" s="42">
        <f>_xlfn.FORECAST.LINEAR($A34,C$9:C33,$A$9:$A33)</f>
        <v>37485760.835164785</v>
      </c>
      <c r="D34" s="42">
        <f>_xlfn.FORECAST.LINEAR($A34,D$9:D33,$A$9:$A33)</f>
        <v>28071840.835164785</v>
      </c>
      <c r="E34" s="42">
        <f>_xlfn.FORECAST.LINEAR($A34,E$9:E33,$A$9:$A33)</f>
        <v>94518254.725274563</v>
      </c>
      <c r="F34" s="42">
        <f>_xlfn.FORECAST.LINEAR($A34,F$9:F33,$A$9:$A33)</f>
        <v>962149434.39560509</v>
      </c>
      <c r="G34" s="39"/>
      <c r="H34" s="39"/>
      <c r="I34" s="39"/>
      <c r="J34" s="39"/>
      <c r="K34" s="39"/>
    </row>
    <row r="35" spans="1:11" s="16" customFormat="1" ht="18" x14ac:dyDescent="0.45">
      <c r="A35" s="60">
        <v>2036</v>
      </c>
      <c r="B35" s="42">
        <f>_xlfn.FORECAST.LINEAR($A35,B$9:B34,$A$9:$A34)</f>
        <v>1130383059.6549435</v>
      </c>
      <c r="C35" s="42">
        <f>_xlfn.FORECAST.LINEAR($A35,C$9:C34,$A$9:$A34)</f>
        <v>36954905.246153831</v>
      </c>
      <c r="D35" s="42">
        <f>_xlfn.FORECAST.LINEAR($A35,D$9:D34,$A$9:$A34)</f>
        <v>28624561.960439682</v>
      </c>
      <c r="E35" s="42">
        <f>_xlfn.FORECAST.LINEAR($A35,E$9:E34,$A$9:$A34)</f>
        <v>96050046.90549469</v>
      </c>
      <c r="F35" s="42">
        <f>_xlfn.FORECAST.LINEAR($A35,F$9:F34,$A$9:$A34)</f>
        <v>968753545.05494499</v>
      </c>
      <c r="G35" s="39"/>
      <c r="H35" s="39"/>
      <c r="I35" s="39"/>
      <c r="J35" s="39"/>
      <c r="K35" s="39"/>
    </row>
    <row r="36" spans="1:11" s="16" customFormat="1" ht="18" x14ac:dyDescent="0.45">
      <c r="A36" s="60">
        <v>2037</v>
      </c>
      <c r="B36" s="42">
        <f>_xlfn.FORECAST.LINEAR($A36,B$9:B35,$A$9:$A35)</f>
        <v>1138540828.0571423</v>
      </c>
      <c r="C36" s="42">
        <f>_xlfn.FORECAST.LINEAR($A36,C$9:C35,$A$9:$A35)</f>
        <v>36424049.657142878</v>
      </c>
      <c r="D36" s="42">
        <f>_xlfn.FORECAST.LINEAR($A36,D$9:D35,$A$9:$A35)</f>
        <v>29177283.08571434</v>
      </c>
      <c r="E36" s="42">
        <f>_xlfn.FORECAST.LINEAR($A36,E$9:E35,$A$9:$A35)</f>
        <v>97581839.08571434</v>
      </c>
      <c r="F36" s="42">
        <f>_xlfn.FORECAST.LINEAR($A36,F$9:F35,$A$9:$A35)</f>
        <v>975357655.7142868</v>
      </c>
      <c r="G36" s="39"/>
      <c r="H36" s="39"/>
      <c r="I36" s="39"/>
      <c r="J36" s="39"/>
      <c r="K36" s="39"/>
    </row>
    <row r="37" spans="1:11" s="16" customFormat="1" ht="18" x14ac:dyDescent="0.45">
      <c r="A37" s="60">
        <v>2038</v>
      </c>
      <c r="B37" s="42">
        <f>_xlfn.FORECAST.LINEAR($A37,B$9:B36,$A$9:$A36)</f>
        <v>1146698596.4593391</v>
      </c>
      <c r="C37" s="42">
        <f>_xlfn.FORECAST.LINEAR($A37,C$9:C36,$A$9:$A36)</f>
        <v>35893194.068131924</v>
      </c>
      <c r="D37" s="42">
        <f>_xlfn.FORECAST.LINEAR($A37,D$9:D36,$A$9:$A36)</f>
        <v>29730004.210988998</v>
      </c>
      <c r="E37" s="42">
        <f>_xlfn.FORECAST.LINEAR($A37,E$9:E36,$A$9:$A36)</f>
        <v>99113631.26593399</v>
      </c>
      <c r="F37" s="42">
        <f>_xlfn.FORECAST.LINEAR($A37,F$9:F36,$A$9:$A36)</f>
        <v>981961766.37362671</v>
      </c>
      <c r="G37" s="39"/>
      <c r="H37" s="39"/>
      <c r="I37" s="39"/>
      <c r="J37" s="39"/>
      <c r="K37" s="39"/>
    </row>
    <row r="38" spans="1:11" s="16" customFormat="1" ht="18" x14ac:dyDescent="0.45">
      <c r="A38" s="60">
        <v>2039</v>
      </c>
      <c r="B38" s="42">
        <f>_xlfn.FORECAST.LINEAR($A38,B$9:B37,$A$9:$A37)</f>
        <v>1154856364.8615379</v>
      </c>
      <c r="C38" s="42">
        <f>_xlfn.FORECAST.LINEAR($A38,C$9:C37,$A$9:$A37)</f>
        <v>35362338.479120731</v>
      </c>
      <c r="D38" s="42">
        <f>_xlfn.FORECAST.LINEAR($A38,D$9:D37,$A$9:$A37)</f>
        <v>30282725.336263657</v>
      </c>
      <c r="E38" s="42">
        <f>_xlfn.FORECAST.LINEAR($A38,E$9:E37,$A$9:$A37)</f>
        <v>100645423.44615364</v>
      </c>
      <c r="F38" s="42">
        <f>_xlfn.FORECAST.LINEAR($A38,F$9:F37,$A$9:$A37)</f>
        <v>988565877.03296661</v>
      </c>
      <c r="G38" s="39"/>
      <c r="H38" s="39"/>
      <c r="I38" s="39"/>
      <c r="J38" s="39"/>
      <c r="K38" s="39"/>
    </row>
    <row r="39" spans="1:11" s="16" customFormat="1" ht="18" x14ac:dyDescent="0.45">
      <c r="A39" s="60">
        <v>2040</v>
      </c>
      <c r="B39" s="42">
        <f>_xlfn.FORECAST.LINEAR($A39,B$9:B38,$A$9:$A38)</f>
        <v>1163014133.2637348</v>
      </c>
      <c r="C39" s="42">
        <f>_xlfn.FORECAST.LINEAR($A39,C$9:C38,$A$9:$A38)</f>
        <v>34831482.890109777</v>
      </c>
      <c r="D39" s="42">
        <f>_xlfn.FORECAST.LINEAR($A39,D$9:D38,$A$9:$A38)</f>
        <v>30835446.461538315</v>
      </c>
      <c r="E39" s="42">
        <f>_xlfn.FORECAST.LINEAR($A39,E$9:E38,$A$9:$A38)</f>
        <v>102177215.62637377</v>
      </c>
      <c r="F39" s="42">
        <f>_xlfn.FORECAST.LINEAR($A39,F$9:F38,$A$9:$A38)</f>
        <v>995169987.69230843</v>
      </c>
      <c r="G39" s="39"/>
      <c r="H39" s="39"/>
      <c r="I39" s="39"/>
      <c r="J39" s="39"/>
      <c r="K39" s="39"/>
    </row>
    <row r="40" spans="1:11" s="16" customFormat="1" ht="18" x14ac:dyDescent="0.45">
      <c r="A40" s="60">
        <v>2041</v>
      </c>
      <c r="B40" s="42">
        <f>_xlfn.FORECAST.LINEAR($A40,B$9:B39,$A$9:$A39)</f>
        <v>1171171901.6659336</v>
      </c>
      <c r="C40" s="42">
        <f>_xlfn.FORECAST.LINEAR($A40,C$9:C39,$A$9:$A39)</f>
        <v>34300627.301098824</v>
      </c>
      <c r="D40" s="42">
        <f>_xlfn.FORECAST.LINEAR($A40,D$9:D39,$A$9:$A39)</f>
        <v>31388167.586812973</v>
      </c>
      <c r="E40" s="42">
        <f>_xlfn.FORECAST.LINEAR($A40,E$9:E39,$A$9:$A39)</f>
        <v>103709007.80659342</v>
      </c>
      <c r="F40" s="42">
        <f>_xlfn.FORECAST.LINEAR($A40,F$9:F39,$A$9:$A39)</f>
        <v>1001774098.3516483</v>
      </c>
      <c r="G40" s="39"/>
      <c r="H40" s="39"/>
      <c r="I40" s="39"/>
      <c r="J40" s="39"/>
      <c r="K40" s="39"/>
    </row>
    <row r="41" spans="1:11" s="16" customFormat="1" ht="18" x14ac:dyDescent="0.45">
      <c r="A41" s="60">
        <v>2042</v>
      </c>
      <c r="B41" s="42">
        <f>_xlfn.FORECAST.LINEAR($A41,B$9:B40,$A$9:$A40)</f>
        <v>1179329670.0681305</v>
      </c>
      <c r="C41" s="42">
        <f>_xlfn.FORECAST.LINEAR($A41,C$9:C40,$A$9:$A40)</f>
        <v>33769771.71208787</v>
      </c>
      <c r="D41" s="42">
        <f>_xlfn.FORECAST.LINEAR($A41,D$9:D40,$A$9:$A40)</f>
        <v>31940888.71208787</v>
      </c>
      <c r="E41" s="42">
        <f>_xlfn.FORECAST.LINEAR($A41,E$9:E40,$A$9:$A40)</f>
        <v>105240799.98681307</v>
      </c>
      <c r="F41" s="42">
        <f>_xlfn.FORECAST.LINEAR($A41,F$9:F40,$A$9:$A40)</f>
        <v>1008378209.0109901</v>
      </c>
      <c r="G41" s="39"/>
      <c r="H41" s="39"/>
      <c r="I41" s="39"/>
      <c r="J41" s="39"/>
      <c r="K41" s="39"/>
    </row>
    <row r="42" spans="1:11" s="16" customFormat="1" ht="18" x14ac:dyDescent="0.45">
      <c r="A42" s="60">
        <v>2043</v>
      </c>
      <c r="B42" s="42">
        <f>_xlfn.FORECAST.LINEAR($A42,B$9:B41,$A$9:$A41)</f>
        <v>1187487438.4703293</v>
      </c>
      <c r="C42" s="42">
        <f>_xlfn.FORECAST.LINEAR($A42,C$9:C41,$A$9:$A41)</f>
        <v>33238916.123076916</v>
      </c>
      <c r="D42" s="42">
        <f>_xlfn.FORECAST.LINEAR($A42,D$9:D41,$A$9:$A41)</f>
        <v>32493609.837362766</v>
      </c>
      <c r="E42" s="42">
        <f>_xlfn.FORECAST.LINEAR($A42,E$9:E41,$A$9:$A41)</f>
        <v>106772592.1670332</v>
      </c>
      <c r="F42" s="42">
        <f>_xlfn.FORECAST.LINEAR($A42,F$9:F41,$A$9:$A41)</f>
        <v>1014982319.67033</v>
      </c>
      <c r="G42" s="39"/>
      <c r="H42" s="39"/>
      <c r="I42" s="39"/>
      <c r="J42" s="39"/>
      <c r="K42" s="39"/>
    </row>
    <row r="43" spans="1:11" s="16" customFormat="1" ht="18" x14ac:dyDescent="0.45">
      <c r="A43" s="60">
        <v>2044</v>
      </c>
      <c r="B43" s="42">
        <f>_xlfn.FORECAST.LINEAR($A43,B$9:B42,$A$9:$A42)</f>
        <v>1195645206.8725262</v>
      </c>
      <c r="C43" s="42">
        <f>_xlfn.FORECAST.LINEAR($A43,C$9:C42,$A$9:$A42)</f>
        <v>32708060.534065962</v>
      </c>
      <c r="D43" s="42">
        <f>_xlfn.FORECAST.LINEAR($A43,D$9:D42,$A$9:$A42)</f>
        <v>33046330.962637424</v>
      </c>
      <c r="E43" s="42">
        <f>_xlfn.FORECAST.LINEAR($A43,E$9:E42,$A$9:$A42)</f>
        <v>108304384.34725285</v>
      </c>
      <c r="F43" s="42">
        <f>_xlfn.FORECAST.LINEAR($A43,F$9:F42,$A$9:$A42)</f>
        <v>1021586430.329668</v>
      </c>
      <c r="G43" s="39"/>
      <c r="H43" s="39"/>
      <c r="I43" s="39"/>
      <c r="J43" s="39"/>
      <c r="K43" s="39"/>
    </row>
    <row r="44" spans="1:11" s="16" customFormat="1" ht="18" x14ac:dyDescent="0.45">
      <c r="A44" s="60">
        <v>2045</v>
      </c>
      <c r="B44" s="42">
        <f>_xlfn.FORECAST.LINEAR($A44,B$9:B43,$A$9:$A43)</f>
        <v>1203802975.274725</v>
      </c>
      <c r="C44" s="42">
        <f>_xlfn.FORECAST.LINEAR($A44,C$9:C43,$A$9:$A43)</f>
        <v>32177204.94505477</v>
      </c>
      <c r="D44" s="42">
        <f>_xlfn.FORECAST.LINEAR($A44,D$9:D43,$A$9:$A43)</f>
        <v>33599052.087912083</v>
      </c>
      <c r="E44" s="42">
        <f>_xlfn.FORECAST.LINEAR($A44,E$9:E43,$A$9:$A43)</f>
        <v>109836176.5274725</v>
      </c>
      <c r="F44" s="42">
        <f>_xlfn.FORECAST.LINEAR($A44,F$9:F43,$A$9:$A43)</f>
        <v>1028190540.9890118</v>
      </c>
      <c r="G44" s="39"/>
      <c r="H44" s="39"/>
      <c r="I44" s="39"/>
      <c r="J44" s="39"/>
      <c r="K44" s="39"/>
    </row>
    <row r="45" spans="1:11" s="16" customFormat="1" ht="18" x14ac:dyDescent="0.45">
      <c r="A45" s="60">
        <v>2046</v>
      </c>
      <c r="B45" s="42">
        <f>_xlfn.FORECAST.LINEAR($A45,B$9:B44,$A$9:$A44)</f>
        <v>1211960743.6769218</v>
      </c>
      <c r="C45" s="42">
        <f>_xlfn.FORECAST.LINEAR($A45,C$9:C44,$A$9:$A44)</f>
        <v>31646349.356043816</v>
      </c>
      <c r="D45" s="42">
        <f>_xlfn.FORECAST.LINEAR($A45,D$9:D44,$A$9:$A44)</f>
        <v>34151773.213186741</v>
      </c>
      <c r="E45" s="42">
        <f>_xlfn.FORECAST.LINEAR($A45,E$9:E44,$A$9:$A44)</f>
        <v>111367968.70769167</v>
      </c>
      <c r="F45" s="42">
        <f>_xlfn.FORECAST.LINEAR($A45,F$9:F44,$A$9:$A44)</f>
        <v>1034794651.6483517</v>
      </c>
      <c r="G45" s="39"/>
      <c r="H45" s="39"/>
      <c r="I45" s="39"/>
      <c r="J45" s="39"/>
      <c r="K45" s="39"/>
    </row>
    <row r="46" spans="1:11" s="16" customFormat="1" ht="18" x14ac:dyDescent="0.45">
      <c r="A46" s="60">
        <v>2047</v>
      </c>
      <c r="B46" s="42">
        <f>_xlfn.FORECAST.LINEAR($A46,B$9:B45,$A$9:$A45)</f>
        <v>1220118512.0791225</v>
      </c>
      <c r="C46" s="42">
        <f>_xlfn.FORECAST.LINEAR($A46,C$9:C45,$A$9:$A45)</f>
        <v>31115493.767032862</v>
      </c>
      <c r="D46" s="42">
        <f>_xlfn.FORECAST.LINEAR($A46,D$9:D45,$A$9:$A45)</f>
        <v>34704494.338461399</v>
      </c>
      <c r="E46" s="42">
        <f>_xlfn.FORECAST.LINEAR($A46,E$9:E45,$A$9:$A45)</f>
        <v>112899760.88791227</v>
      </c>
      <c r="F46" s="42">
        <f>_xlfn.FORECAST.LINEAR($A46,F$9:F45,$A$9:$A45)</f>
        <v>1041398762.3076935</v>
      </c>
      <c r="G46" s="39"/>
      <c r="H46" s="39"/>
      <c r="I46" s="39"/>
      <c r="J46" s="39"/>
      <c r="K46" s="39"/>
    </row>
    <row r="47" spans="1:11" s="16" customFormat="1" ht="18" x14ac:dyDescent="0.45">
      <c r="A47" s="60">
        <v>2048</v>
      </c>
      <c r="B47" s="42">
        <f>_xlfn.FORECAST.LINEAR($A47,B$9:B46,$A$9:$A46)</f>
        <v>1228276280.4813175</v>
      </c>
      <c r="C47" s="42">
        <f>_xlfn.FORECAST.LINEAR($A47,C$9:C46,$A$9:$A46)</f>
        <v>30584638.178021908</v>
      </c>
      <c r="D47" s="42">
        <f>_xlfn.FORECAST.LINEAR($A47,D$9:D46,$A$9:$A46)</f>
        <v>35257215.463736057</v>
      </c>
      <c r="E47" s="42">
        <f>_xlfn.FORECAST.LINEAR($A47,E$9:E46,$A$9:$A46)</f>
        <v>114431553.06813192</v>
      </c>
      <c r="F47" s="42">
        <f>_xlfn.FORECAST.LINEAR($A47,F$9:F46,$A$9:$A46)</f>
        <v>1048002872.9670334</v>
      </c>
      <c r="G47" s="39"/>
      <c r="H47" s="39"/>
      <c r="I47" s="39"/>
      <c r="J47" s="39"/>
      <c r="K47" s="39"/>
    </row>
    <row r="48" spans="1:11" s="16" customFormat="1" ht="18" x14ac:dyDescent="0.45">
      <c r="A48" s="60">
        <v>2049</v>
      </c>
      <c r="B48" s="42">
        <f>_xlfn.FORECAST.LINEAR($A48,B$9:B47,$A$9:$A47)</f>
        <v>1236434048.8835144</v>
      </c>
      <c r="C48" s="42">
        <f>_xlfn.FORECAST.LINEAR($A48,C$9:C47,$A$9:$A47)</f>
        <v>30053782.589010954</v>
      </c>
      <c r="D48" s="42">
        <f>_xlfn.FORECAST.LINEAR($A48,D$9:D47,$A$9:$A47)</f>
        <v>35809936.589010954</v>
      </c>
      <c r="E48" s="42">
        <f>_xlfn.FORECAST.LINEAR($A48,E$9:E47,$A$9:$A47)</f>
        <v>115963345.24835157</v>
      </c>
      <c r="F48" s="42">
        <f>_xlfn.FORECAST.LINEAR($A48,F$9:F47,$A$9:$A47)</f>
        <v>1054606983.6263733</v>
      </c>
      <c r="G48" s="39"/>
      <c r="H48" s="39"/>
      <c r="I48" s="39"/>
      <c r="J48" s="39"/>
      <c r="K48" s="39"/>
    </row>
    <row r="49" spans="1:11" s="16" customFormat="1" ht="18" x14ac:dyDescent="0.45">
      <c r="A49" s="60">
        <v>2050</v>
      </c>
      <c r="B49" s="42">
        <f>_xlfn.FORECAST.LINEAR($A49,B$9:B48,$A$9:$A48)</f>
        <v>1244591817.2857132</v>
      </c>
      <c r="C49" s="42">
        <f>_xlfn.FORECAST.LINEAR($A49,C$9:C48,$A$9:$A48)</f>
        <v>29522927</v>
      </c>
      <c r="D49" s="42">
        <f>_xlfn.FORECAST.LINEAR($A49,D$9:D48,$A$9:$A48)</f>
        <v>36362657.714285851</v>
      </c>
      <c r="E49" s="42">
        <f>_xlfn.FORECAST.LINEAR($A49,E$9:E48,$A$9:$A48)</f>
        <v>117495137.4285717</v>
      </c>
      <c r="F49" s="42">
        <f>_xlfn.FORECAST.LINEAR($A49,F$9:F48,$A$9:$A48)</f>
        <v>1061211094.2857151</v>
      </c>
      <c r="G49" s="39"/>
      <c r="H49" s="39"/>
      <c r="I49" s="39"/>
      <c r="J49" s="39"/>
      <c r="K49" s="39"/>
    </row>
    <row r="50" spans="1:11" s="16" customFormat="1" ht="18" x14ac:dyDescent="0.45">
      <c r="A50" s="60">
        <v>2051</v>
      </c>
      <c r="B50" s="42">
        <f>_xlfn.FORECAST.LINEAR($A50,B$9:B49,$A$9:$A49)</f>
        <v>1252749585.6879101</v>
      </c>
      <c r="C50" s="42">
        <f>_xlfn.FORECAST.LINEAR($A50,C$9:C49,$A$9:$A49)</f>
        <v>28992071.410989046</v>
      </c>
      <c r="D50" s="42">
        <f>_xlfn.FORECAST.LINEAR($A50,D$9:D49,$A$9:$A49)</f>
        <v>36915378.839560509</v>
      </c>
      <c r="E50" s="42">
        <f>_xlfn.FORECAST.LINEAR($A50,E$9:E49,$A$9:$A49)</f>
        <v>119026929.60879135</v>
      </c>
      <c r="F50" s="42">
        <f>_xlfn.FORECAST.LINEAR($A50,F$9:F49,$A$9:$A49)</f>
        <v>1067815204.945055</v>
      </c>
      <c r="G50" s="39"/>
      <c r="H50" s="39"/>
      <c r="I50" s="39"/>
      <c r="J50" s="39"/>
      <c r="K50" s="39"/>
    </row>
    <row r="51" spans="1:11" s="16" customFormat="1" ht="18" x14ac:dyDescent="0.45">
      <c r="A51" s="60">
        <v>2052</v>
      </c>
      <c r="B51" s="42">
        <f>_xlfn.FORECAST.LINEAR($A51,B$9:B50,$A$9:$A50)</f>
        <v>1260907354.0901089</v>
      </c>
      <c r="C51" s="42">
        <f>_xlfn.FORECAST.LINEAR($A51,C$9:C50,$A$9:$A50)</f>
        <v>28461215.821977854</v>
      </c>
      <c r="D51" s="42">
        <f>_xlfn.FORECAST.LINEAR($A51,D$9:D50,$A$9:$A50)</f>
        <v>37468099.964835167</v>
      </c>
      <c r="E51" s="42">
        <f>_xlfn.FORECAST.LINEAR($A51,E$9:E50,$A$9:$A50)</f>
        <v>120558721.789011</v>
      </c>
      <c r="F51" s="42">
        <f>_xlfn.FORECAST.LINEAR($A51,F$9:F50,$A$9:$A50)</f>
        <v>1074419315.6043968</v>
      </c>
      <c r="G51" s="39"/>
      <c r="H51" s="39"/>
      <c r="I51" s="39"/>
      <c r="J51" s="39"/>
      <c r="K51" s="39"/>
    </row>
    <row r="52" spans="1:11" s="16" customFormat="1" ht="18" x14ac:dyDescent="0.45">
      <c r="A52" s="60">
        <v>2053</v>
      </c>
      <c r="B52" s="42">
        <f>_xlfn.FORECAST.LINEAR($A52,B$9:B51,$A$9:$A51)</f>
        <v>1269065122.4923058</v>
      </c>
      <c r="C52" s="42">
        <f>_xlfn.FORECAST.LINEAR($A52,C$9:C51,$A$9:$A51)</f>
        <v>27930360.2329669</v>
      </c>
      <c r="D52" s="42">
        <f>_xlfn.FORECAST.LINEAR($A52,D$9:D51,$A$9:$A51)</f>
        <v>38020821.090109825</v>
      </c>
      <c r="E52" s="42">
        <f>_xlfn.FORECAST.LINEAR($A52,E$9:E51,$A$9:$A51)</f>
        <v>122090513.96923065</v>
      </c>
      <c r="F52" s="42">
        <f>_xlfn.FORECAST.LINEAR($A52,F$9:F51,$A$9:$A51)</f>
        <v>1081023426.2637367</v>
      </c>
      <c r="G52" s="39"/>
      <c r="H52" s="39"/>
      <c r="I52" s="39"/>
      <c r="J52" s="39"/>
      <c r="K52" s="39"/>
    </row>
    <row r="53" spans="1:11" s="16" customFormat="1" ht="18" x14ac:dyDescent="0.45">
      <c r="A53" s="60">
        <v>2054</v>
      </c>
      <c r="B53" s="42">
        <f>_xlfn.FORECAST.LINEAR($A53,B$9:B52,$A$9:$A52)</f>
        <v>1277222890.8945045</v>
      </c>
      <c r="C53" s="42">
        <f>_xlfn.FORECAST.LINEAR($A53,C$9:C52,$A$9:$A52)</f>
        <v>27399504.643955946</v>
      </c>
      <c r="D53" s="42">
        <f>_xlfn.FORECAST.LINEAR($A53,D$9:D52,$A$9:$A52)</f>
        <v>38573542.215384483</v>
      </c>
      <c r="E53" s="42">
        <f>_xlfn.FORECAST.LINEAR($A53,E$9:E52,$A$9:$A52)</f>
        <v>123622306.14945078</v>
      </c>
      <c r="F53" s="42">
        <f>_xlfn.FORECAST.LINEAR($A53,F$9:F52,$A$9:$A52)</f>
        <v>1087627536.9230747</v>
      </c>
      <c r="G53" s="39"/>
      <c r="H53" s="39"/>
      <c r="I53" s="39"/>
      <c r="J53" s="39"/>
      <c r="K53" s="39"/>
    </row>
    <row r="54" spans="1:11" s="16" customFormat="1" x14ac:dyDescent="0.45"/>
    <row r="55" spans="1:11" s="16" customFormat="1" x14ac:dyDescent="0.45"/>
    <row r="56" spans="1:11" s="16" customFormat="1" x14ac:dyDescent="0.45"/>
    <row r="57" spans="1:11" s="16" customFormat="1" ht="23.25" x14ac:dyDescent="0.45">
      <c r="A57" s="17" t="s">
        <v>374</v>
      </c>
    </row>
    <row r="58" spans="1:11" s="16" customFormat="1" ht="23.65" thickBot="1" x14ac:dyDescent="0.5">
      <c r="A58" s="18" t="s">
        <v>375</v>
      </c>
      <c r="G58" s="17" t="s">
        <v>376</v>
      </c>
    </row>
    <row r="59" spans="1:11" s="16" customFormat="1" ht="18.75" thickTop="1" thickBot="1" x14ac:dyDescent="0.5">
      <c r="A59" s="28"/>
      <c r="B59" s="430" t="s">
        <v>377</v>
      </c>
      <c r="C59" s="431"/>
      <c r="D59" s="431"/>
      <c r="E59" s="431"/>
      <c r="F59" s="431"/>
      <c r="G59" s="300" t="s">
        <v>377</v>
      </c>
      <c r="H59" s="301"/>
      <c r="I59" s="301"/>
      <c r="J59" s="301"/>
      <c r="K59" s="302"/>
    </row>
    <row r="60" spans="1:11" s="16" customFormat="1" ht="42.75" customHeight="1" thickBot="1" x14ac:dyDescent="0.5">
      <c r="A60" s="157" t="s">
        <v>365</v>
      </c>
      <c r="B60" s="158" t="s">
        <v>355</v>
      </c>
      <c r="C60" s="158" t="s">
        <v>378</v>
      </c>
      <c r="D60" s="158" t="s">
        <v>379</v>
      </c>
      <c r="E60" s="158" t="s">
        <v>380</v>
      </c>
      <c r="F60" s="310" t="s">
        <v>359</v>
      </c>
      <c r="G60" s="181" t="s">
        <v>355</v>
      </c>
      <c r="H60" s="182" t="s">
        <v>378</v>
      </c>
      <c r="I60" s="182" t="s">
        <v>379</v>
      </c>
      <c r="J60" s="182" t="s">
        <v>380</v>
      </c>
      <c r="K60" s="183" t="s">
        <v>359</v>
      </c>
    </row>
    <row r="61" spans="1:11" s="16" customFormat="1" ht="18.399999999999999" thickTop="1" x14ac:dyDescent="0.45">
      <c r="A61" s="240">
        <v>2008</v>
      </c>
      <c r="B61" s="114">
        <v>1.032</v>
      </c>
      <c r="C61" s="115">
        <v>9.3049999999999997</v>
      </c>
      <c r="D61" s="115">
        <v>19.254000000000001</v>
      </c>
      <c r="E61" s="115">
        <v>8.8239999999999998</v>
      </c>
      <c r="F61" s="306">
        <v>1.3009999999999999</v>
      </c>
      <c r="G61" s="303"/>
      <c r="H61" s="304"/>
      <c r="I61" s="304"/>
      <c r="J61" s="304"/>
      <c r="K61" s="305"/>
    </row>
    <row r="62" spans="1:11" s="16" customFormat="1" ht="18" x14ac:dyDescent="0.45">
      <c r="A62" s="241">
        <v>2009</v>
      </c>
      <c r="B62" s="70">
        <v>1.0249999999999999</v>
      </c>
      <c r="C62" s="71">
        <v>9.2140000000000004</v>
      </c>
      <c r="D62" s="71">
        <v>18.542999999999999</v>
      </c>
      <c r="E62" s="71">
        <v>8.6379999999999999</v>
      </c>
      <c r="F62" s="295">
        <v>1.2989999999999999</v>
      </c>
      <c r="G62" s="290">
        <f>IF(ABS(B7 - B6) &gt; SQRT(G7^2 + G6^2), 1, 0)</f>
        <v>0</v>
      </c>
      <c r="H62" s="286">
        <f>IF(ABS(C7 - C6) &gt; SQRT(H7^2 + H6^2), 1, 0)</f>
        <v>0</v>
      </c>
      <c r="I62" s="286">
        <f>IF(ABS(D7 - D6) &gt; SQRT(I7^2 + I6^2), 1, 0)</f>
        <v>0</v>
      </c>
      <c r="J62" s="286">
        <f>IF(ABS(E7 - E6) &gt; SQRT(J7^2 + J6^2), 1, 0)</f>
        <v>0</v>
      </c>
      <c r="K62" s="291">
        <f>IF(ABS(F7 - F6) &gt; SQRT(K7^2 + K6^2), 1, 0)</f>
        <v>0</v>
      </c>
    </row>
    <row r="63" spans="1:11" s="16" customFormat="1" ht="18" x14ac:dyDescent="0.45">
      <c r="A63" s="241">
        <v>2010</v>
      </c>
      <c r="B63" s="70">
        <v>1.024</v>
      </c>
      <c r="C63" s="71">
        <v>9.1989999999999998</v>
      </c>
      <c r="D63" s="71">
        <v>18.521999999999998</v>
      </c>
      <c r="E63" s="71">
        <v>8.7200000000000006</v>
      </c>
      <c r="F63" s="295">
        <v>1.29</v>
      </c>
      <c r="G63" s="290">
        <f t="shared" ref="G63:G77" si="5">IF(ABS(B8 - B7) &gt; SQRT(G8^2 + G7^2), 1, 0)</f>
        <v>0</v>
      </c>
      <c r="H63" s="286">
        <f t="shared" ref="H63:H77" si="6">IF(ABS(C8 - C7) &gt; SQRT(H8^2 + H7^2), 1, 0)</f>
        <v>0</v>
      </c>
      <c r="I63" s="286">
        <f t="shared" ref="I63:I77" si="7">IF(ABS(D8 - D7) &gt; SQRT(I8^2 + I7^2), 1, 0)</f>
        <v>0</v>
      </c>
      <c r="J63" s="286">
        <f t="shared" ref="J63:J77" si="8">IF(ABS(E8 - E7) &gt; SQRT(J8^2 + J7^2), 1, 0)</f>
        <v>0</v>
      </c>
      <c r="K63" s="291">
        <f t="shared" ref="K63:K77" si="9">IF(ABS(F8 - F7) &gt; SQRT(K8^2 + K7^2), 1, 0)</f>
        <v>0</v>
      </c>
    </row>
    <row r="64" spans="1:11" s="16" customFormat="1" ht="18" x14ac:dyDescent="0.45">
      <c r="A64" s="241">
        <v>2011</v>
      </c>
      <c r="B64" s="70">
        <v>1.0089999999999999</v>
      </c>
      <c r="C64" s="71">
        <v>9.1649999999999991</v>
      </c>
      <c r="D64" s="71">
        <v>18.088000000000001</v>
      </c>
      <c r="E64" s="71">
        <v>8.7080000000000002</v>
      </c>
      <c r="F64" s="295">
        <v>1.2769999999999999</v>
      </c>
      <c r="G64" s="290">
        <f t="shared" si="5"/>
        <v>0</v>
      </c>
      <c r="H64" s="286">
        <f t="shared" si="6"/>
        <v>0</v>
      </c>
      <c r="I64" s="286">
        <f t="shared" si="7"/>
        <v>0</v>
      </c>
      <c r="J64" s="286">
        <f t="shared" si="8"/>
        <v>0</v>
      </c>
      <c r="K64" s="291">
        <f t="shared" si="9"/>
        <v>0</v>
      </c>
    </row>
    <row r="65" spans="1:11" s="16" customFormat="1" ht="18" x14ac:dyDescent="0.45">
      <c r="A65" s="241">
        <v>2012</v>
      </c>
      <c r="B65" s="70">
        <v>1.0029999999999999</v>
      </c>
      <c r="C65" s="71">
        <v>9.1370000000000005</v>
      </c>
      <c r="D65" s="71">
        <v>17.251000000000001</v>
      </c>
      <c r="E65" s="71">
        <v>8.7240000000000002</v>
      </c>
      <c r="F65" s="295">
        <v>1.262</v>
      </c>
      <c r="G65" s="290">
        <f t="shared" si="5"/>
        <v>0</v>
      </c>
      <c r="H65" s="286">
        <f t="shared" si="6"/>
        <v>0</v>
      </c>
      <c r="I65" s="286">
        <f t="shared" si="7"/>
        <v>0</v>
      </c>
      <c r="J65" s="286">
        <f t="shared" si="8"/>
        <v>0</v>
      </c>
      <c r="K65" s="291">
        <f t="shared" si="9"/>
        <v>0</v>
      </c>
    </row>
    <row r="66" spans="1:11" s="16" customFormat="1" ht="18" x14ac:dyDescent="0.45">
      <c r="A66" s="241">
        <v>2013</v>
      </c>
      <c r="B66" s="70">
        <v>0.98399999999999999</v>
      </c>
      <c r="C66" s="71">
        <v>9.1259999999999994</v>
      </c>
      <c r="D66" s="71">
        <v>16.835999999999999</v>
      </c>
      <c r="E66" s="71">
        <v>8.4450000000000003</v>
      </c>
      <c r="F66" s="295">
        <v>1.248</v>
      </c>
      <c r="G66" s="290">
        <f t="shared" si="5"/>
        <v>0</v>
      </c>
      <c r="H66" s="286">
        <f t="shared" si="6"/>
        <v>0</v>
      </c>
      <c r="I66" s="286">
        <f t="shared" si="7"/>
        <v>0</v>
      </c>
      <c r="J66" s="286">
        <f t="shared" si="8"/>
        <v>0</v>
      </c>
      <c r="K66" s="291">
        <f t="shared" si="9"/>
        <v>0</v>
      </c>
    </row>
    <row r="67" spans="1:11" s="16" customFormat="1" ht="18" x14ac:dyDescent="0.45">
      <c r="A67" s="241">
        <v>2014</v>
      </c>
      <c r="B67" s="70">
        <v>0.86899999999999999</v>
      </c>
      <c r="C67" s="71">
        <v>3.323</v>
      </c>
      <c r="D67" s="71">
        <v>16.709</v>
      </c>
      <c r="E67" s="71">
        <v>8.3190000000000008</v>
      </c>
      <c r="F67" s="295">
        <v>1.0940000000000001</v>
      </c>
      <c r="G67" s="290">
        <f t="shared" si="5"/>
        <v>0</v>
      </c>
      <c r="H67" s="286">
        <f t="shared" si="6"/>
        <v>0</v>
      </c>
      <c r="I67" s="286">
        <f t="shared" si="7"/>
        <v>0</v>
      </c>
      <c r="J67" s="286">
        <f t="shared" si="8"/>
        <v>0</v>
      </c>
      <c r="K67" s="291">
        <f t="shared" si="9"/>
        <v>0</v>
      </c>
    </row>
    <row r="68" spans="1:11" s="16" customFormat="1" ht="18" x14ac:dyDescent="0.45">
      <c r="A68" s="241">
        <v>2015</v>
      </c>
      <c r="B68" s="70">
        <v>0.85599999999999998</v>
      </c>
      <c r="C68" s="71">
        <v>3.2549999999999999</v>
      </c>
      <c r="D68" s="71">
        <v>16.481999999999999</v>
      </c>
      <c r="E68" s="71">
        <v>8.0579999999999998</v>
      </c>
      <c r="F68" s="295">
        <v>1.091</v>
      </c>
      <c r="G68" s="290">
        <f t="shared" si="5"/>
        <v>0</v>
      </c>
      <c r="H68" s="286">
        <f t="shared" si="6"/>
        <v>0</v>
      </c>
      <c r="I68" s="286">
        <f t="shared" si="7"/>
        <v>0</v>
      </c>
      <c r="J68" s="286">
        <f t="shared" si="8"/>
        <v>0</v>
      </c>
      <c r="K68" s="291">
        <f t="shared" si="9"/>
        <v>0</v>
      </c>
    </row>
    <row r="69" spans="1:11" s="16" customFormat="1" ht="18" x14ac:dyDescent="0.45">
      <c r="A69" s="241">
        <v>2016</v>
      </c>
      <c r="B69" s="70">
        <v>0.85799999999999998</v>
      </c>
      <c r="C69" s="71">
        <v>3.2389999999999999</v>
      </c>
      <c r="D69" s="71">
        <v>16.331</v>
      </c>
      <c r="E69" s="71">
        <v>8.0299999999999994</v>
      </c>
      <c r="F69" s="295">
        <v>1.097</v>
      </c>
      <c r="G69" s="290">
        <f t="shared" si="5"/>
        <v>0</v>
      </c>
      <c r="H69" s="286">
        <f t="shared" si="6"/>
        <v>0</v>
      </c>
      <c r="I69" s="286">
        <f t="shared" si="7"/>
        <v>0</v>
      </c>
      <c r="J69" s="286">
        <f t="shared" si="8"/>
        <v>0</v>
      </c>
      <c r="K69" s="291">
        <f t="shared" si="9"/>
        <v>0</v>
      </c>
    </row>
    <row r="70" spans="1:11" s="16" customFormat="1" ht="18" x14ac:dyDescent="0.45">
      <c r="A70" s="241">
        <v>2017</v>
      </c>
      <c r="B70" s="70">
        <v>0.86799999999999999</v>
      </c>
      <c r="C70" s="71">
        <v>3.2269999999999999</v>
      </c>
      <c r="D70" s="71">
        <v>16.425000000000001</v>
      </c>
      <c r="E70" s="71">
        <v>7.9359999999999999</v>
      </c>
      <c r="F70" s="295">
        <v>1.1100000000000001</v>
      </c>
      <c r="G70" s="290">
        <f t="shared" si="5"/>
        <v>0</v>
      </c>
      <c r="H70" s="286">
        <f t="shared" si="6"/>
        <v>0</v>
      </c>
      <c r="I70" s="286">
        <f t="shared" si="7"/>
        <v>0</v>
      </c>
      <c r="J70" s="286">
        <f t="shared" si="8"/>
        <v>0</v>
      </c>
      <c r="K70" s="291">
        <f t="shared" si="9"/>
        <v>0</v>
      </c>
    </row>
    <row r="71" spans="1:11" s="16" customFormat="1" ht="18" x14ac:dyDescent="0.45">
      <c r="A71" s="241">
        <v>2018</v>
      </c>
      <c r="B71" s="70">
        <v>0.877</v>
      </c>
      <c r="C71" s="71">
        <v>3.39</v>
      </c>
      <c r="D71" s="71">
        <v>16.190000000000001</v>
      </c>
      <c r="E71" s="71">
        <v>7.8109999999999999</v>
      </c>
      <c r="F71" s="295">
        <v>1.125</v>
      </c>
      <c r="G71" s="290">
        <f t="shared" si="5"/>
        <v>0</v>
      </c>
      <c r="H71" s="286">
        <f t="shared" si="6"/>
        <v>0</v>
      </c>
      <c r="I71" s="286">
        <f t="shared" si="7"/>
        <v>0</v>
      </c>
      <c r="J71" s="286">
        <f t="shared" si="8"/>
        <v>0</v>
      </c>
      <c r="K71" s="291">
        <f t="shared" si="9"/>
        <v>0</v>
      </c>
    </row>
    <row r="72" spans="1:11" s="16" customFormat="1" ht="18" x14ac:dyDescent="0.45">
      <c r="A72" s="241">
        <v>2019</v>
      </c>
      <c r="B72" s="70">
        <v>0.88500000000000001</v>
      </c>
      <c r="C72" s="71">
        <v>3.3</v>
      </c>
      <c r="D72" s="71">
        <v>16.254999999999999</v>
      </c>
      <c r="E72" s="71">
        <v>7.8380000000000001</v>
      </c>
      <c r="F72" s="295">
        <v>1.131</v>
      </c>
      <c r="G72" s="290">
        <f t="shared" si="5"/>
        <v>0</v>
      </c>
      <c r="H72" s="286">
        <f t="shared" si="6"/>
        <v>0</v>
      </c>
      <c r="I72" s="286">
        <f t="shared" si="7"/>
        <v>0</v>
      </c>
      <c r="J72" s="286">
        <f t="shared" si="8"/>
        <v>0</v>
      </c>
      <c r="K72" s="291">
        <f t="shared" si="9"/>
        <v>0</v>
      </c>
    </row>
    <row r="73" spans="1:11" s="16" customFormat="1" ht="18" x14ac:dyDescent="0.45">
      <c r="A73" s="241">
        <v>2020</v>
      </c>
      <c r="B73" s="70">
        <v>0.89200000000000002</v>
      </c>
      <c r="C73" s="71">
        <v>3.258</v>
      </c>
      <c r="D73" s="71">
        <v>16.001999999999999</v>
      </c>
      <c r="E73" s="71">
        <v>7.8120000000000003</v>
      </c>
      <c r="F73" s="295">
        <v>1.145</v>
      </c>
      <c r="G73" s="290">
        <f t="shared" si="5"/>
        <v>0</v>
      </c>
      <c r="H73" s="286">
        <f t="shared" si="6"/>
        <v>0</v>
      </c>
      <c r="I73" s="286">
        <f t="shared" si="7"/>
        <v>0</v>
      </c>
      <c r="J73" s="286">
        <f t="shared" si="8"/>
        <v>0</v>
      </c>
      <c r="K73" s="291">
        <f t="shared" si="9"/>
        <v>0</v>
      </c>
    </row>
    <row r="74" spans="1:11" s="16" customFormat="1" ht="18" x14ac:dyDescent="0.45">
      <c r="A74" s="241">
        <v>2021</v>
      </c>
      <c r="B74" s="70">
        <v>0.89800000000000002</v>
      </c>
      <c r="C74" s="71">
        <v>3.262</v>
      </c>
      <c r="D74" s="71">
        <v>15.81</v>
      </c>
      <c r="E74" s="71">
        <v>7.85</v>
      </c>
      <c r="F74" s="295">
        <v>1.1499999999999999</v>
      </c>
      <c r="G74" s="290">
        <f t="shared" si="5"/>
        <v>0</v>
      </c>
      <c r="H74" s="286">
        <f t="shared" si="6"/>
        <v>0</v>
      </c>
      <c r="I74" s="286">
        <f t="shared" si="7"/>
        <v>0</v>
      </c>
      <c r="J74" s="286">
        <f t="shared" si="8"/>
        <v>0</v>
      </c>
      <c r="K74" s="291">
        <f t="shared" si="9"/>
        <v>0</v>
      </c>
    </row>
    <row r="75" spans="1:11" s="16" customFormat="1" ht="18" x14ac:dyDescent="0.45">
      <c r="A75" s="241">
        <v>2022</v>
      </c>
      <c r="B75" s="70">
        <v>0.90200000000000002</v>
      </c>
      <c r="C75" s="71">
        <v>3.274</v>
      </c>
      <c r="D75" s="71">
        <v>15.287000000000001</v>
      </c>
      <c r="E75" s="71">
        <v>7.8470000000000004</v>
      </c>
      <c r="F75" s="295">
        <v>1.1539999999999999</v>
      </c>
      <c r="G75" s="290">
        <f t="shared" si="5"/>
        <v>0</v>
      </c>
      <c r="H75" s="286">
        <f t="shared" si="6"/>
        <v>0</v>
      </c>
      <c r="I75" s="286">
        <f t="shared" si="7"/>
        <v>0</v>
      </c>
      <c r="J75" s="286">
        <f t="shared" si="8"/>
        <v>0</v>
      </c>
      <c r="K75" s="291">
        <f t="shared" si="9"/>
        <v>0</v>
      </c>
    </row>
    <row r="76" spans="1:11" s="16" customFormat="1" ht="18" x14ac:dyDescent="0.45">
      <c r="A76" s="241">
        <v>2023</v>
      </c>
      <c r="B76" s="70">
        <v>0.90500000000000003</v>
      </c>
      <c r="C76" s="71">
        <v>3.2530000000000001</v>
      </c>
      <c r="D76" s="71">
        <v>15.02</v>
      </c>
      <c r="E76" s="71">
        <v>7.8179999999999996</v>
      </c>
      <c r="F76" s="295">
        <v>1.1579999999999999</v>
      </c>
      <c r="G76" s="290">
        <f t="shared" si="5"/>
        <v>0</v>
      </c>
      <c r="H76" s="286">
        <f t="shared" si="6"/>
        <v>0</v>
      </c>
      <c r="I76" s="286">
        <f t="shared" si="7"/>
        <v>0</v>
      </c>
      <c r="J76" s="286">
        <f t="shared" si="8"/>
        <v>0</v>
      </c>
      <c r="K76" s="291">
        <f t="shared" si="9"/>
        <v>0</v>
      </c>
    </row>
    <row r="77" spans="1:11" s="16" customFormat="1" ht="18.399999999999999" thickBot="1" x14ac:dyDescent="0.5">
      <c r="A77" s="242">
        <v>2024</v>
      </c>
      <c r="B77" s="73">
        <v>0.91100000000000003</v>
      </c>
      <c r="C77" s="74">
        <v>3.2989999999999999</v>
      </c>
      <c r="D77" s="74">
        <v>15.039</v>
      </c>
      <c r="E77" s="74">
        <v>7.8609999999999998</v>
      </c>
      <c r="F77" s="296">
        <v>1.161</v>
      </c>
      <c r="G77" s="290">
        <f t="shared" si="5"/>
        <v>0</v>
      </c>
      <c r="H77" s="286">
        <f t="shared" si="6"/>
        <v>0</v>
      </c>
      <c r="I77" s="286">
        <f t="shared" si="7"/>
        <v>0</v>
      </c>
      <c r="J77" s="286">
        <f t="shared" si="8"/>
        <v>0</v>
      </c>
      <c r="K77" s="291">
        <f t="shared" si="9"/>
        <v>0</v>
      </c>
    </row>
    <row r="78" spans="1:11" s="16" customFormat="1" x14ac:dyDescent="0.45"/>
    <row r="79" spans="1:11" s="16" customFormat="1" x14ac:dyDescent="0.45"/>
    <row r="80" spans="1:11" s="16" customFormat="1" x14ac:dyDescent="0.45"/>
    <row r="81" spans="1:41" s="16" customFormat="1" ht="14.65" thickBot="1" x14ac:dyDescent="0.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row>
    <row r="82" spans="1:41" s="16" customFormat="1" ht="27.4" thickTop="1" thickBot="1" x14ac:dyDescent="0.9">
      <c r="B82" s="432" t="s">
        <v>414</v>
      </c>
      <c r="C82" s="433"/>
      <c r="D82" s="433"/>
      <c r="E82" s="433"/>
      <c r="F82" s="433"/>
      <c r="G82" s="433"/>
      <c r="H82" s="434"/>
    </row>
    <row r="83" spans="1:41" s="16" customFormat="1" ht="14.65" thickBot="1" x14ac:dyDescent="0.5">
      <c r="B83" s="141"/>
      <c r="C83" s="142"/>
      <c r="D83" s="142"/>
      <c r="E83" s="142"/>
      <c r="F83" s="143"/>
    </row>
    <row r="84" spans="1:41" s="43" customFormat="1" ht="21.4" thickBot="1" x14ac:dyDescent="0.7">
      <c r="A84" s="44"/>
      <c r="B84" s="168" t="s">
        <v>1</v>
      </c>
      <c r="C84" s="169"/>
      <c r="D84" s="169"/>
      <c r="E84" s="169"/>
      <c r="F84" s="170"/>
      <c r="G84" s="171" t="s">
        <v>2</v>
      </c>
      <c r="H84" s="169"/>
      <c r="I84" s="169"/>
      <c r="J84" s="169"/>
      <c r="K84" s="170"/>
      <c r="L84" s="168" t="s">
        <v>3</v>
      </c>
      <c r="M84" s="169"/>
      <c r="N84" s="169"/>
      <c r="O84" s="169"/>
      <c r="P84" s="170"/>
      <c r="Q84" s="168" t="s">
        <v>4</v>
      </c>
      <c r="R84" s="169"/>
      <c r="S84" s="169"/>
      <c r="T84" s="169"/>
      <c r="U84" s="170"/>
      <c r="V84" s="168" t="s">
        <v>5</v>
      </c>
      <c r="W84" s="169"/>
      <c r="X84" s="169"/>
      <c r="Y84" s="169"/>
      <c r="Z84" s="170"/>
    </row>
    <row r="85" spans="1:41" s="16" customFormat="1" ht="57.75" customHeight="1" thickBot="1" x14ac:dyDescent="0.5">
      <c r="A85" s="172" t="s">
        <v>382</v>
      </c>
      <c r="B85" s="181" t="s">
        <v>355</v>
      </c>
      <c r="C85" s="182" t="s">
        <v>378</v>
      </c>
      <c r="D85" s="182" t="s">
        <v>379</v>
      </c>
      <c r="E85" s="182" t="s">
        <v>380</v>
      </c>
      <c r="F85" s="183" t="s">
        <v>359</v>
      </c>
      <c r="G85" s="181" t="s">
        <v>355</v>
      </c>
      <c r="H85" s="182" t="s">
        <v>378</v>
      </c>
      <c r="I85" s="182" t="s">
        <v>379</v>
      </c>
      <c r="J85" s="182" t="s">
        <v>380</v>
      </c>
      <c r="K85" s="183" t="s">
        <v>359</v>
      </c>
      <c r="L85" s="190" t="s">
        <v>355</v>
      </c>
      <c r="M85" s="187" t="s">
        <v>378</v>
      </c>
      <c r="N85" s="187" t="s">
        <v>379</v>
      </c>
      <c r="O85" s="187" t="s">
        <v>380</v>
      </c>
      <c r="P85" s="188" t="s">
        <v>359</v>
      </c>
      <c r="Q85" s="181" t="s">
        <v>355</v>
      </c>
      <c r="R85" s="182" t="s">
        <v>378</v>
      </c>
      <c r="S85" s="182" t="s">
        <v>379</v>
      </c>
      <c r="T85" s="182" t="s">
        <v>380</v>
      </c>
      <c r="U85" s="183" t="s">
        <v>359</v>
      </c>
      <c r="V85" s="173" t="s">
        <v>355</v>
      </c>
      <c r="W85" s="174" t="s">
        <v>378</v>
      </c>
      <c r="X85" s="174" t="s">
        <v>379</v>
      </c>
      <c r="Y85" s="174" t="s">
        <v>380</v>
      </c>
      <c r="Z85" s="175" t="s">
        <v>359</v>
      </c>
    </row>
    <row r="86" spans="1:41" s="16" customFormat="1" ht="18.399999999999999" thickTop="1" x14ac:dyDescent="0.45">
      <c r="A86" s="240">
        <v>2008</v>
      </c>
      <c r="B86" s="76">
        <v>274142653</v>
      </c>
      <c r="C86" s="77">
        <v>20749051</v>
      </c>
      <c r="D86" s="77">
        <v>4333438</v>
      </c>
      <c r="E86" s="77">
        <v>18305731</v>
      </c>
      <c r="F86" s="78">
        <v>230754433</v>
      </c>
      <c r="G86" s="76">
        <v>52465809</v>
      </c>
      <c r="H86" s="77">
        <v>4190610</v>
      </c>
      <c r="I86" s="77">
        <v>861464</v>
      </c>
      <c r="J86" s="77">
        <v>3440222</v>
      </c>
      <c r="K86" s="78">
        <v>43973513</v>
      </c>
      <c r="L86" s="76">
        <v>58214275</v>
      </c>
      <c r="M86" s="77">
        <v>4156768</v>
      </c>
      <c r="N86" s="77">
        <v>951019</v>
      </c>
      <c r="O86" s="77">
        <v>3403868</v>
      </c>
      <c r="P86" s="78">
        <v>49702621</v>
      </c>
      <c r="Q86" s="76">
        <v>39518944</v>
      </c>
      <c r="R86" s="77">
        <v>1746673</v>
      </c>
      <c r="S86" s="77">
        <v>505332</v>
      </c>
      <c r="T86" s="77">
        <v>2330324</v>
      </c>
      <c r="U86" s="78">
        <v>34936614</v>
      </c>
      <c r="V86" s="76">
        <v>463856403</v>
      </c>
      <c r="W86" s="77">
        <v>19052880</v>
      </c>
      <c r="X86" s="77">
        <v>6526562</v>
      </c>
      <c r="Y86" s="77">
        <v>29903870</v>
      </c>
      <c r="Z86" s="78">
        <v>408373090</v>
      </c>
    </row>
    <row r="87" spans="1:41" s="16" customFormat="1" ht="18" x14ac:dyDescent="0.45">
      <c r="A87" s="241">
        <v>2009</v>
      </c>
      <c r="B87" s="79">
        <v>276015467</v>
      </c>
      <c r="C87" s="80">
        <v>21431362</v>
      </c>
      <c r="D87" s="80">
        <v>4690633</v>
      </c>
      <c r="E87" s="80">
        <v>18509387</v>
      </c>
      <c r="F87" s="81">
        <v>231384086</v>
      </c>
      <c r="G87" s="79">
        <v>52961406</v>
      </c>
      <c r="H87" s="80">
        <v>4317960</v>
      </c>
      <c r="I87" s="80">
        <v>932848</v>
      </c>
      <c r="J87" s="80">
        <v>3532485</v>
      </c>
      <c r="K87" s="81">
        <v>44178112</v>
      </c>
      <c r="L87" s="79">
        <v>58711773</v>
      </c>
      <c r="M87" s="80">
        <v>4360059</v>
      </c>
      <c r="N87" s="80">
        <v>999469</v>
      </c>
      <c r="O87" s="80">
        <v>3472522</v>
      </c>
      <c r="P87" s="81">
        <v>49879723</v>
      </c>
      <c r="Q87" s="79">
        <v>39655529</v>
      </c>
      <c r="R87" s="80">
        <v>1780892</v>
      </c>
      <c r="S87" s="80">
        <v>570282</v>
      </c>
      <c r="T87" s="80">
        <v>2438832</v>
      </c>
      <c r="U87" s="81">
        <v>34865522</v>
      </c>
      <c r="V87" s="79">
        <v>468492633</v>
      </c>
      <c r="W87" s="80">
        <v>19340563</v>
      </c>
      <c r="X87" s="80">
        <v>7062205</v>
      </c>
      <c r="Y87" s="80">
        <v>31058797</v>
      </c>
      <c r="Z87" s="81">
        <v>411031067</v>
      </c>
    </row>
    <row r="88" spans="1:41" s="16" customFormat="1" ht="18" x14ac:dyDescent="0.45">
      <c r="A88" s="241">
        <v>2010</v>
      </c>
      <c r="B88" s="79">
        <v>280038519</v>
      </c>
      <c r="C88" s="80">
        <v>21728816</v>
      </c>
      <c r="D88" s="80">
        <v>4435128</v>
      </c>
      <c r="E88" s="80">
        <v>17713753</v>
      </c>
      <c r="F88" s="81">
        <v>236160823</v>
      </c>
      <c r="G88" s="79">
        <v>53849141</v>
      </c>
      <c r="H88" s="80">
        <v>4393306</v>
      </c>
      <c r="I88" s="80">
        <v>885849</v>
      </c>
      <c r="J88" s="80">
        <v>3389716</v>
      </c>
      <c r="K88" s="81">
        <v>45180270</v>
      </c>
      <c r="L88" s="79">
        <v>59580437</v>
      </c>
      <c r="M88" s="80">
        <v>4431084</v>
      </c>
      <c r="N88" s="80">
        <v>954757</v>
      </c>
      <c r="O88" s="80">
        <v>3336630</v>
      </c>
      <c r="P88" s="81">
        <v>50857965</v>
      </c>
      <c r="Q88" s="79">
        <v>40095121</v>
      </c>
      <c r="R88" s="80">
        <v>1786480</v>
      </c>
      <c r="S88" s="80">
        <v>570188</v>
      </c>
      <c r="T88" s="80">
        <v>2361517</v>
      </c>
      <c r="U88" s="81">
        <v>35376935</v>
      </c>
      <c r="V88" s="79">
        <v>472951558</v>
      </c>
      <c r="W88" s="80">
        <v>19418568</v>
      </c>
      <c r="X88" s="80">
        <v>6831140</v>
      </c>
      <c r="Y88" s="80">
        <v>30487952</v>
      </c>
      <c r="Z88" s="81">
        <v>416213897</v>
      </c>
    </row>
    <row r="89" spans="1:41" s="16" customFormat="1" ht="18" x14ac:dyDescent="0.45">
      <c r="A89" s="241">
        <v>2011</v>
      </c>
      <c r="B89" s="79">
        <v>282583041</v>
      </c>
      <c r="C89" s="80">
        <v>22061302</v>
      </c>
      <c r="D89" s="80">
        <v>4574854</v>
      </c>
      <c r="E89" s="80">
        <v>17066514</v>
      </c>
      <c r="F89" s="81">
        <v>238880372</v>
      </c>
      <c r="G89" s="79">
        <v>54488624</v>
      </c>
      <c r="H89" s="80">
        <v>4489239</v>
      </c>
      <c r="I89" s="80">
        <v>914359</v>
      </c>
      <c r="J89" s="80">
        <v>3276249</v>
      </c>
      <c r="K89" s="81">
        <v>45808777</v>
      </c>
      <c r="L89" s="79">
        <v>60955818</v>
      </c>
      <c r="M89" s="80">
        <v>4578247</v>
      </c>
      <c r="N89" s="80">
        <v>953867</v>
      </c>
      <c r="O89" s="80">
        <v>3263759</v>
      </c>
      <c r="P89" s="81">
        <v>52159944</v>
      </c>
      <c r="Q89" s="79">
        <v>40615042</v>
      </c>
      <c r="R89" s="80">
        <v>1798566</v>
      </c>
      <c r="S89" s="80">
        <v>589277</v>
      </c>
      <c r="T89" s="80">
        <v>2343969</v>
      </c>
      <c r="U89" s="81">
        <v>35883230</v>
      </c>
      <c r="V89" s="79">
        <v>479227969</v>
      </c>
      <c r="W89" s="80">
        <v>19407272</v>
      </c>
      <c r="X89" s="80">
        <v>7093025</v>
      </c>
      <c r="Y89" s="80">
        <v>30165221</v>
      </c>
      <c r="Z89" s="81">
        <v>422562451</v>
      </c>
    </row>
    <row r="90" spans="1:41" s="16" customFormat="1" ht="18" x14ac:dyDescent="0.45">
      <c r="A90" s="241">
        <v>2012</v>
      </c>
      <c r="B90" s="79">
        <v>286997624</v>
      </c>
      <c r="C90" s="80">
        <v>22298767</v>
      </c>
      <c r="D90" s="80">
        <v>5078973</v>
      </c>
      <c r="E90" s="80">
        <v>16914520</v>
      </c>
      <c r="F90" s="81">
        <v>242705364</v>
      </c>
      <c r="G90" s="79">
        <v>55420611</v>
      </c>
      <c r="H90" s="80">
        <v>4561459</v>
      </c>
      <c r="I90" s="80">
        <v>1008178</v>
      </c>
      <c r="J90" s="80">
        <v>3245820</v>
      </c>
      <c r="K90" s="81">
        <v>46605153</v>
      </c>
      <c r="L90" s="79">
        <v>61828946</v>
      </c>
      <c r="M90" s="80">
        <v>4640228</v>
      </c>
      <c r="N90" s="80">
        <v>1050304</v>
      </c>
      <c r="O90" s="80">
        <v>3253672</v>
      </c>
      <c r="P90" s="81">
        <v>52884743</v>
      </c>
      <c r="Q90" s="79">
        <v>41130027</v>
      </c>
      <c r="R90" s="80">
        <v>1778709</v>
      </c>
      <c r="S90" s="80">
        <v>643091</v>
      </c>
      <c r="T90" s="80">
        <v>2311831</v>
      </c>
      <c r="U90" s="81">
        <v>36396395</v>
      </c>
      <c r="V90" s="79">
        <v>484913428</v>
      </c>
      <c r="W90" s="80">
        <v>19158596</v>
      </c>
      <c r="X90" s="80">
        <v>7734803</v>
      </c>
      <c r="Y90" s="80">
        <v>29697414</v>
      </c>
      <c r="Z90" s="81">
        <v>428322614</v>
      </c>
    </row>
    <row r="91" spans="1:41" s="16" customFormat="1" ht="18" x14ac:dyDescent="0.45">
      <c r="A91" s="241">
        <v>2013</v>
      </c>
      <c r="B91" s="79">
        <v>294458687</v>
      </c>
      <c r="C91" s="80">
        <v>22389365</v>
      </c>
      <c r="D91" s="80">
        <v>5299766</v>
      </c>
      <c r="E91" s="80">
        <v>17512285</v>
      </c>
      <c r="F91" s="81">
        <v>249257271</v>
      </c>
      <c r="G91" s="79">
        <v>57033798</v>
      </c>
      <c r="H91" s="80">
        <v>4610397</v>
      </c>
      <c r="I91" s="80">
        <v>1049548</v>
      </c>
      <c r="J91" s="80">
        <v>3375529</v>
      </c>
      <c r="K91" s="81">
        <v>47998324</v>
      </c>
      <c r="L91" s="79">
        <v>63426280</v>
      </c>
      <c r="M91" s="80">
        <v>4758745</v>
      </c>
      <c r="N91" s="80">
        <v>1115581</v>
      </c>
      <c r="O91" s="80">
        <v>3433425</v>
      </c>
      <c r="P91" s="81">
        <v>54118529</v>
      </c>
      <c r="Q91" s="79">
        <v>41629679</v>
      </c>
      <c r="R91" s="80">
        <v>1776017</v>
      </c>
      <c r="S91" s="80">
        <v>657160</v>
      </c>
      <c r="T91" s="80">
        <v>2475311</v>
      </c>
      <c r="U91" s="81">
        <v>36721192</v>
      </c>
      <c r="V91" s="79">
        <v>488503316</v>
      </c>
      <c r="W91" s="80">
        <v>19191031</v>
      </c>
      <c r="X91" s="80">
        <v>7914975</v>
      </c>
      <c r="Y91" s="80">
        <v>31727601</v>
      </c>
      <c r="Z91" s="81">
        <v>429669709</v>
      </c>
    </row>
    <row r="92" spans="1:41" s="16" customFormat="1" ht="18" x14ac:dyDescent="0.45">
      <c r="A92" s="241">
        <v>2014</v>
      </c>
      <c r="B92" s="79">
        <v>297242018</v>
      </c>
      <c r="C92" s="80">
        <v>19270913</v>
      </c>
      <c r="D92" s="80">
        <v>5407512</v>
      </c>
      <c r="E92" s="80">
        <v>18643440</v>
      </c>
      <c r="F92" s="81">
        <v>253920152</v>
      </c>
      <c r="G92" s="79">
        <v>57642890</v>
      </c>
      <c r="H92" s="80">
        <v>3999759</v>
      </c>
      <c r="I92" s="80">
        <v>1076273</v>
      </c>
      <c r="J92" s="80">
        <v>3594736</v>
      </c>
      <c r="K92" s="81">
        <v>48972122</v>
      </c>
      <c r="L92" s="79">
        <v>63979525</v>
      </c>
      <c r="M92" s="80">
        <v>4061050</v>
      </c>
      <c r="N92" s="80">
        <v>1139936</v>
      </c>
      <c r="O92" s="80">
        <v>3728941</v>
      </c>
      <c r="P92" s="81">
        <v>55049599</v>
      </c>
      <c r="Q92" s="79">
        <v>42041608</v>
      </c>
      <c r="R92" s="80">
        <v>1487750</v>
      </c>
      <c r="S92" s="80">
        <v>658631</v>
      </c>
      <c r="T92" s="80">
        <v>2743862</v>
      </c>
      <c r="U92" s="81">
        <v>37151366</v>
      </c>
      <c r="V92" s="79">
        <v>491290476</v>
      </c>
      <c r="W92" s="80">
        <v>16121170</v>
      </c>
      <c r="X92" s="80">
        <v>8165603</v>
      </c>
      <c r="Y92" s="80">
        <v>33959748</v>
      </c>
      <c r="Z92" s="81">
        <v>433043955</v>
      </c>
    </row>
    <row r="93" spans="1:41" s="16" customFormat="1" ht="18" x14ac:dyDescent="0.45">
      <c r="A93" s="241">
        <v>2015</v>
      </c>
      <c r="B93" s="79">
        <v>303590115</v>
      </c>
      <c r="C93" s="80">
        <v>19473178</v>
      </c>
      <c r="D93" s="80">
        <v>5896281</v>
      </c>
      <c r="E93" s="80">
        <v>19590842</v>
      </c>
      <c r="F93" s="81">
        <v>258629813</v>
      </c>
      <c r="G93" s="79">
        <v>58980833</v>
      </c>
      <c r="H93" s="80">
        <v>4055043</v>
      </c>
      <c r="I93" s="80">
        <v>1175386</v>
      </c>
      <c r="J93" s="80">
        <v>3784377</v>
      </c>
      <c r="K93" s="81">
        <v>49966028</v>
      </c>
      <c r="L93" s="79">
        <v>65024328</v>
      </c>
      <c r="M93" s="80">
        <v>4110383</v>
      </c>
      <c r="N93" s="80">
        <v>1199616</v>
      </c>
      <c r="O93" s="80">
        <v>3931635</v>
      </c>
      <c r="P93" s="81">
        <v>55782695</v>
      </c>
      <c r="Q93" s="79">
        <v>42348036</v>
      </c>
      <c r="R93" s="80">
        <v>1476976</v>
      </c>
      <c r="S93" s="80">
        <v>690547</v>
      </c>
      <c r="T93" s="80">
        <v>2954806</v>
      </c>
      <c r="U93" s="81">
        <v>37225708</v>
      </c>
      <c r="V93" s="79">
        <v>494413748</v>
      </c>
      <c r="W93" s="80">
        <v>15940656</v>
      </c>
      <c r="X93" s="80">
        <v>8447627</v>
      </c>
      <c r="Y93" s="80">
        <v>36193625</v>
      </c>
      <c r="Z93" s="81">
        <v>433831841</v>
      </c>
    </row>
    <row r="94" spans="1:41" s="16" customFormat="1" ht="18" x14ac:dyDescent="0.45">
      <c r="A94" s="241">
        <v>2016</v>
      </c>
      <c r="B94" s="79">
        <v>308650008</v>
      </c>
      <c r="C94" s="80">
        <v>19576304</v>
      </c>
      <c r="D94" s="80">
        <v>6267083</v>
      </c>
      <c r="E94" s="80">
        <v>19814361</v>
      </c>
      <c r="F94" s="81">
        <v>262992259</v>
      </c>
      <c r="G94" s="79">
        <v>59984519</v>
      </c>
      <c r="H94" s="80">
        <v>4086744</v>
      </c>
      <c r="I94" s="80">
        <v>1241424</v>
      </c>
      <c r="J94" s="80">
        <v>3841394</v>
      </c>
      <c r="K94" s="81">
        <v>50814957</v>
      </c>
      <c r="L94" s="79">
        <v>65944040</v>
      </c>
      <c r="M94" s="80">
        <v>4070890</v>
      </c>
      <c r="N94" s="80">
        <v>1245402</v>
      </c>
      <c r="O94" s="80">
        <v>4051447</v>
      </c>
      <c r="P94" s="81">
        <v>56576302</v>
      </c>
      <c r="Q94" s="79">
        <v>42294856</v>
      </c>
      <c r="R94" s="80">
        <v>1470665</v>
      </c>
      <c r="S94" s="80">
        <v>693797</v>
      </c>
      <c r="T94" s="80">
        <v>2997747</v>
      </c>
      <c r="U94" s="81">
        <v>37132647</v>
      </c>
      <c r="V94" s="79">
        <v>492922973</v>
      </c>
      <c r="W94" s="80">
        <v>15888222</v>
      </c>
      <c r="X94" s="80">
        <v>8655725</v>
      </c>
      <c r="Y94" s="80">
        <v>36526448</v>
      </c>
      <c r="Z94" s="81">
        <v>431852578</v>
      </c>
    </row>
    <row r="95" spans="1:41" s="16" customFormat="1" ht="18" x14ac:dyDescent="0.45">
      <c r="A95" s="241">
        <v>2017</v>
      </c>
      <c r="B95" s="79">
        <v>314798884</v>
      </c>
      <c r="C95" s="80">
        <v>20032286</v>
      </c>
      <c r="D95" s="80">
        <v>6097894</v>
      </c>
      <c r="E95" s="80">
        <v>20556732</v>
      </c>
      <c r="F95" s="81">
        <v>268111972</v>
      </c>
      <c r="G95" s="79">
        <v>61310376</v>
      </c>
      <c r="H95" s="80">
        <v>4180761</v>
      </c>
      <c r="I95" s="80">
        <v>1202211</v>
      </c>
      <c r="J95" s="80">
        <v>3996622</v>
      </c>
      <c r="K95" s="81">
        <v>51930781</v>
      </c>
      <c r="L95" s="79">
        <v>66850035</v>
      </c>
      <c r="M95" s="80">
        <v>4127082</v>
      </c>
      <c r="N95" s="80">
        <v>1228501</v>
      </c>
      <c r="O95" s="80">
        <v>4148850</v>
      </c>
      <c r="P95" s="81">
        <v>57345602</v>
      </c>
      <c r="Q95" s="79">
        <v>42077367</v>
      </c>
      <c r="R95" s="80">
        <v>1485620</v>
      </c>
      <c r="S95" s="80">
        <v>688624</v>
      </c>
      <c r="T95" s="80">
        <v>3075660</v>
      </c>
      <c r="U95" s="81">
        <v>36827463</v>
      </c>
      <c r="V95" s="79">
        <v>490137692</v>
      </c>
      <c r="W95" s="80">
        <v>16010756</v>
      </c>
      <c r="X95" s="80">
        <v>8886834</v>
      </c>
      <c r="Y95" s="80">
        <v>37313333</v>
      </c>
      <c r="Z95" s="81">
        <v>427926768</v>
      </c>
    </row>
    <row r="96" spans="1:41" s="16" customFormat="1" ht="18" x14ac:dyDescent="0.45">
      <c r="A96" s="241">
        <v>2018</v>
      </c>
      <c r="B96" s="79">
        <v>324339863</v>
      </c>
      <c r="C96" s="80">
        <v>19761447</v>
      </c>
      <c r="D96" s="80">
        <v>6608404</v>
      </c>
      <c r="E96" s="80">
        <v>21635068</v>
      </c>
      <c r="F96" s="81">
        <v>276334944</v>
      </c>
      <c r="G96" s="79">
        <v>63278236</v>
      </c>
      <c r="H96" s="80">
        <v>4127531</v>
      </c>
      <c r="I96" s="80">
        <v>1315535</v>
      </c>
      <c r="J96" s="80">
        <v>4228395</v>
      </c>
      <c r="K96" s="81">
        <v>53606775</v>
      </c>
      <c r="L96" s="79">
        <v>68356057</v>
      </c>
      <c r="M96" s="80">
        <v>4081400</v>
      </c>
      <c r="N96" s="80">
        <v>1326429</v>
      </c>
      <c r="O96" s="80">
        <v>4331464</v>
      </c>
      <c r="P96" s="81">
        <v>58616764</v>
      </c>
      <c r="Q96" s="79">
        <v>42316833</v>
      </c>
      <c r="R96" s="80">
        <v>1471662</v>
      </c>
      <c r="S96" s="80">
        <v>702638</v>
      </c>
      <c r="T96" s="80">
        <v>3213861</v>
      </c>
      <c r="U96" s="81">
        <v>36928673</v>
      </c>
      <c r="V96" s="79">
        <v>489542194</v>
      </c>
      <c r="W96" s="80">
        <v>15864641</v>
      </c>
      <c r="X96" s="80">
        <v>9083274</v>
      </c>
      <c r="Y96" s="80">
        <v>38307051</v>
      </c>
      <c r="Z96" s="81">
        <v>426287228</v>
      </c>
    </row>
    <row r="97" spans="1:26" s="16" customFormat="1" ht="18" x14ac:dyDescent="0.45">
      <c r="A97" s="241">
        <v>2019</v>
      </c>
      <c r="B97" s="79">
        <v>330611206</v>
      </c>
      <c r="C97" s="80">
        <v>19878071</v>
      </c>
      <c r="D97" s="80">
        <v>6402761</v>
      </c>
      <c r="E97" s="80">
        <v>22108509</v>
      </c>
      <c r="F97" s="81">
        <v>282221865</v>
      </c>
      <c r="G97" s="79">
        <v>64553986</v>
      </c>
      <c r="H97" s="80">
        <v>4154982</v>
      </c>
      <c r="I97" s="80">
        <v>1278651</v>
      </c>
      <c r="J97" s="80">
        <v>4280768</v>
      </c>
      <c r="K97" s="81">
        <v>54839585</v>
      </c>
      <c r="L97" s="79">
        <v>69986777</v>
      </c>
      <c r="M97" s="80">
        <v>4073361</v>
      </c>
      <c r="N97" s="80">
        <v>1289436</v>
      </c>
      <c r="O97" s="80">
        <v>4491659</v>
      </c>
      <c r="P97" s="81">
        <v>60132320</v>
      </c>
      <c r="Q97" s="79">
        <v>42173321</v>
      </c>
      <c r="R97" s="80">
        <v>1450503</v>
      </c>
      <c r="S97" s="80">
        <v>695592</v>
      </c>
      <c r="T97" s="80">
        <v>3173821</v>
      </c>
      <c r="U97" s="81">
        <v>36853406</v>
      </c>
      <c r="V97" s="79">
        <v>487429417</v>
      </c>
      <c r="W97" s="80">
        <v>15696456</v>
      </c>
      <c r="X97" s="80">
        <v>9009319</v>
      </c>
      <c r="Y97" s="80">
        <v>38050212</v>
      </c>
      <c r="Z97" s="81">
        <v>424673430</v>
      </c>
    </row>
    <row r="98" spans="1:26" s="16" customFormat="1" ht="18" x14ac:dyDescent="0.45">
      <c r="A98" s="241">
        <v>2020</v>
      </c>
      <c r="B98" s="79">
        <v>335056637</v>
      </c>
      <c r="C98" s="80">
        <v>19821143</v>
      </c>
      <c r="D98" s="80">
        <v>6788757</v>
      </c>
      <c r="E98" s="80">
        <v>22797199</v>
      </c>
      <c r="F98" s="81">
        <v>285649539</v>
      </c>
      <c r="G98" s="79">
        <v>65693653</v>
      </c>
      <c r="H98" s="80">
        <v>4151705</v>
      </c>
      <c r="I98" s="80">
        <v>1366951</v>
      </c>
      <c r="J98" s="80">
        <v>4451102</v>
      </c>
      <c r="K98" s="81">
        <v>55723895</v>
      </c>
      <c r="L98" s="79">
        <v>71589638</v>
      </c>
      <c r="M98" s="80">
        <v>4108993</v>
      </c>
      <c r="N98" s="80">
        <v>1367335</v>
      </c>
      <c r="O98" s="80">
        <v>4705704</v>
      </c>
      <c r="P98" s="81">
        <v>61407606</v>
      </c>
      <c r="Q98" s="79">
        <v>42279241</v>
      </c>
      <c r="R98" s="80">
        <v>1454665</v>
      </c>
      <c r="S98" s="80">
        <v>733180</v>
      </c>
      <c r="T98" s="80">
        <v>3212346</v>
      </c>
      <c r="U98" s="81">
        <v>36879049</v>
      </c>
      <c r="V98" s="79">
        <v>486121272</v>
      </c>
      <c r="W98" s="80">
        <v>15689513</v>
      </c>
      <c r="X98" s="80">
        <v>9273860</v>
      </c>
      <c r="Y98" s="80">
        <v>38742299</v>
      </c>
      <c r="Z98" s="81">
        <v>422415600</v>
      </c>
    </row>
    <row r="99" spans="1:26" s="16" customFormat="1" ht="18" x14ac:dyDescent="0.45">
      <c r="A99" s="241">
        <v>2021</v>
      </c>
      <c r="B99" s="79">
        <v>342087871</v>
      </c>
      <c r="C99" s="80">
        <v>19873488</v>
      </c>
      <c r="D99" s="80">
        <v>6817694</v>
      </c>
      <c r="E99" s="80">
        <v>22774651</v>
      </c>
      <c r="F99" s="81">
        <v>292622038</v>
      </c>
      <c r="G99" s="79">
        <v>67252392</v>
      </c>
      <c r="H99" s="80">
        <v>4165451</v>
      </c>
      <c r="I99" s="80">
        <v>1367071</v>
      </c>
      <c r="J99" s="80">
        <v>4451520</v>
      </c>
      <c r="K99" s="81">
        <v>57268350</v>
      </c>
      <c r="L99" s="79">
        <v>73665110</v>
      </c>
      <c r="M99" s="80">
        <v>4193272</v>
      </c>
      <c r="N99" s="80">
        <v>1378552</v>
      </c>
      <c r="O99" s="80">
        <v>4770440</v>
      </c>
      <c r="P99" s="81">
        <v>63322847</v>
      </c>
      <c r="Q99" s="79">
        <v>42443064</v>
      </c>
      <c r="R99" s="80">
        <v>1454747</v>
      </c>
      <c r="S99" s="80">
        <v>748479</v>
      </c>
      <c r="T99" s="80">
        <v>3151772</v>
      </c>
      <c r="U99" s="81">
        <v>37088066</v>
      </c>
      <c r="V99" s="79">
        <v>487118812</v>
      </c>
      <c r="W99" s="80">
        <v>15688664</v>
      </c>
      <c r="X99" s="80">
        <v>9490065</v>
      </c>
      <c r="Y99" s="80">
        <v>38414015</v>
      </c>
      <c r="Z99" s="81">
        <v>423526068</v>
      </c>
    </row>
    <row r="100" spans="1:26" s="16" customFormat="1" ht="18" x14ac:dyDescent="0.45">
      <c r="A100" s="241">
        <v>2022</v>
      </c>
      <c r="B100" s="79">
        <v>345064382</v>
      </c>
      <c r="C100" s="80">
        <v>19906430</v>
      </c>
      <c r="D100" s="80">
        <v>7485240</v>
      </c>
      <c r="E100" s="80">
        <v>22946793</v>
      </c>
      <c r="F100" s="81">
        <v>294725920</v>
      </c>
      <c r="G100" s="79">
        <v>68059544</v>
      </c>
      <c r="H100" s="80">
        <v>4183326</v>
      </c>
      <c r="I100" s="80">
        <v>1550074</v>
      </c>
      <c r="J100" s="80">
        <v>4456541</v>
      </c>
      <c r="K100" s="81">
        <v>57869603</v>
      </c>
      <c r="L100" s="79">
        <v>75374866</v>
      </c>
      <c r="M100" s="80">
        <v>4243960</v>
      </c>
      <c r="N100" s="80">
        <v>1550896</v>
      </c>
      <c r="O100" s="80">
        <v>4930143</v>
      </c>
      <c r="P100" s="81">
        <v>64649868</v>
      </c>
      <c r="Q100" s="79">
        <v>42602207</v>
      </c>
      <c r="R100" s="80">
        <v>1455627</v>
      </c>
      <c r="S100" s="80">
        <v>797627</v>
      </c>
      <c r="T100" s="80">
        <v>3147531</v>
      </c>
      <c r="U100" s="81">
        <v>37201422</v>
      </c>
      <c r="V100" s="79">
        <v>486866421</v>
      </c>
      <c r="W100" s="80">
        <v>15707202</v>
      </c>
      <c r="X100" s="80">
        <v>10042193</v>
      </c>
      <c r="Y100" s="80">
        <v>38351738</v>
      </c>
      <c r="Z100" s="81">
        <v>422765287</v>
      </c>
    </row>
    <row r="101" spans="1:26" s="16" customFormat="1" ht="18" x14ac:dyDescent="0.45">
      <c r="A101" s="241">
        <v>2023</v>
      </c>
      <c r="B101" s="79">
        <v>345130853</v>
      </c>
      <c r="C101" s="80">
        <v>19559754</v>
      </c>
      <c r="D101" s="80">
        <v>7469047</v>
      </c>
      <c r="E101" s="80">
        <v>22968273</v>
      </c>
      <c r="F101" s="81">
        <v>295133778</v>
      </c>
      <c r="G101" s="79">
        <v>68114283</v>
      </c>
      <c r="H101" s="80">
        <v>4123810</v>
      </c>
      <c r="I101" s="80">
        <v>1546583</v>
      </c>
      <c r="J101" s="80">
        <v>4469937</v>
      </c>
      <c r="K101" s="81">
        <v>57973954</v>
      </c>
      <c r="L101" s="79">
        <v>76783223</v>
      </c>
      <c r="M101" s="80">
        <v>4449417</v>
      </c>
      <c r="N101" s="80">
        <v>1578905</v>
      </c>
      <c r="O101" s="80">
        <v>4892662</v>
      </c>
      <c r="P101" s="81">
        <v>65862240</v>
      </c>
      <c r="Q101" s="79">
        <v>42841830</v>
      </c>
      <c r="R101" s="80">
        <v>1439037</v>
      </c>
      <c r="S101" s="80">
        <v>824513</v>
      </c>
      <c r="T101" s="80">
        <v>3159945</v>
      </c>
      <c r="U101" s="81">
        <v>37418335</v>
      </c>
      <c r="V101" s="79">
        <v>487978048</v>
      </c>
      <c r="W101" s="80">
        <v>15563370</v>
      </c>
      <c r="X101" s="80">
        <v>10249517</v>
      </c>
      <c r="Y101" s="80">
        <v>38358067</v>
      </c>
      <c r="Z101" s="81">
        <v>423807094</v>
      </c>
    </row>
    <row r="102" spans="1:26" s="16" customFormat="1" ht="18.399999999999999" thickBot="1" x14ac:dyDescent="0.5">
      <c r="A102" s="242">
        <v>2024</v>
      </c>
      <c r="B102" s="82">
        <v>345863211</v>
      </c>
      <c r="C102" s="83">
        <v>19141374</v>
      </c>
      <c r="D102" s="83">
        <v>7590178</v>
      </c>
      <c r="E102" s="83">
        <v>23177577</v>
      </c>
      <c r="F102" s="243">
        <v>295954082</v>
      </c>
      <c r="G102" s="82">
        <v>68421526</v>
      </c>
      <c r="H102" s="83">
        <v>4036737</v>
      </c>
      <c r="I102" s="83">
        <v>1567822</v>
      </c>
      <c r="J102" s="83">
        <v>4515044</v>
      </c>
      <c r="K102" s="84">
        <v>58301923</v>
      </c>
      <c r="L102" s="82">
        <v>77884019</v>
      </c>
      <c r="M102" s="83">
        <v>4451050</v>
      </c>
      <c r="N102" s="83">
        <v>1649222</v>
      </c>
      <c r="O102" s="83">
        <v>4940863</v>
      </c>
      <c r="P102" s="84">
        <v>66842883</v>
      </c>
      <c r="Q102" s="82">
        <v>42924629</v>
      </c>
      <c r="R102" s="83">
        <v>1437378</v>
      </c>
      <c r="S102" s="83">
        <v>821600</v>
      </c>
      <c r="T102" s="83">
        <v>3151744</v>
      </c>
      <c r="U102" s="84">
        <v>37513907</v>
      </c>
      <c r="V102" s="82">
        <v>487958978</v>
      </c>
      <c r="W102" s="83">
        <v>15575954</v>
      </c>
      <c r="X102" s="83">
        <v>10079029</v>
      </c>
      <c r="Y102" s="83">
        <v>37696046</v>
      </c>
      <c r="Z102" s="84">
        <v>424607949</v>
      </c>
    </row>
    <row r="103" spans="1:26" s="16" customFormat="1" x14ac:dyDescent="0.45"/>
    <row r="104" spans="1:26" s="16" customFormat="1" x14ac:dyDescent="0.45"/>
    <row r="105" spans="1:26" s="16" customFormat="1" x14ac:dyDescent="0.45"/>
    <row r="106" spans="1:26" s="16" customFormat="1" x14ac:dyDescent="0.45"/>
    <row r="107" spans="1:26" s="16" customFormat="1" x14ac:dyDescent="0.45"/>
    <row r="108" spans="1:26" s="16" customFormat="1" x14ac:dyDescent="0.45"/>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sheetData>
  <sheetProtection algorithmName="SHA-512" hashValue="3SnWwmOyaSFDKNANJsBxfJvfnEJH1EFadWiu2K+9gxbZE58Hb0GsxReEi0TwIGqFFSGs9kJBupUoUvphBvNfMw==" saltValue="BmsnyNYj345yBEkB5tksvg==" spinCount="100000" sheet="1" objects="1" scenarios="1"/>
  <mergeCells count="5">
    <mergeCell ref="A1:K1"/>
    <mergeCell ref="A3:F3"/>
    <mergeCell ref="G3:K3"/>
    <mergeCell ref="B59:F59"/>
    <mergeCell ref="B82:H8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43B3-71B5-427B-B857-B052B35B81F4}">
  <dimension ref="A1:AO184"/>
  <sheetViews>
    <sheetView zoomScale="55" zoomScaleNormal="55" workbookViewId="0">
      <selection activeCell="J39" sqref="J39"/>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415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1484431439</v>
      </c>
      <c r="C6" s="150">
        <v>3342053</v>
      </c>
      <c r="D6" s="150">
        <v>1448072</v>
      </c>
      <c r="E6" s="150">
        <v>60011530</v>
      </c>
      <c r="F6" s="152">
        <v>1419629783</v>
      </c>
      <c r="G6" s="207">
        <f>B6*2*B66/100</f>
        <v>17041272.919719998</v>
      </c>
      <c r="H6" s="49">
        <f>C6*2*C66/100</f>
        <v>2985121.7396</v>
      </c>
      <c r="I6" s="49">
        <f>D6*2*D66/100</f>
        <v>1861873.0547200001</v>
      </c>
      <c r="J6" s="49">
        <f>E6*2*E66/100</f>
        <v>10965306.761599999</v>
      </c>
      <c r="K6" s="50">
        <f>F6*2*F66/100</f>
        <v>19704461.388039999</v>
      </c>
    </row>
    <row r="7" spans="1:11" s="16" customFormat="1" ht="18" x14ac:dyDescent="0.55000000000000004">
      <c r="A7" s="206">
        <v>2004</v>
      </c>
      <c r="B7" s="131">
        <v>1476476483</v>
      </c>
      <c r="C7" s="122">
        <v>3576153</v>
      </c>
      <c r="D7" s="122">
        <v>1440035</v>
      </c>
      <c r="E7" s="122">
        <v>58915846</v>
      </c>
      <c r="F7" s="132">
        <v>1412544450</v>
      </c>
      <c r="G7" s="92">
        <f t="shared" ref="G7:K9" si="0">B7*2*B67/100</f>
        <v>17186186.262119997</v>
      </c>
      <c r="H7" s="52">
        <f t="shared" si="0"/>
        <v>3064620.0748799997</v>
      </c>
      <c r="I7" s="52">
        <f t="shared" si="0"/>
        <v>1927141.2390999999</v>
      </c>
      <c r="J7" s="52">
        <f t="shared" si="0"/>
        <v>10908858.045360001</v>
      </c>
      <c r="K7" s="53">
        <f t="shared" si="0"/>
        <v>19747371.410999998</v>
      </c>
    </row>
    <row r="8" spans="1:11" s="16" customFormat="1" ht="18" x14ac:dyDescent="0.55000000000000004">
      <c r="A8" s="206">
        <v>2005</v>
      </c>
      <c r="B8" s="131">
        <v>1483407901</v>
      </c>
      <c r="C8" s="122">
        <v>3309483</v>
      </c>
      <c r="D8" s="122">
        <v>1481781</v>
      </c>
      <c r="E8" s="122">
        <v>60474670</v>
      </c>
      <c r="F8" s="132">
        <v>1418141967</v>
      </c>
      <c r="G8" s="92">
        <f t="shared" si="0"/>
        <v>17177863.493579999</v>
      </c>
      <c r="H8" s="52">
        <f t="shared" si="0"/>
        <v>2959803.0262199999</v>
      </c>
      <c r="I8" s="52">
        <f t="shared" si="0"/>
        <v>1920803.0746799996</v>
      </c>
      <c r="J8" s="52">
        <f t="shared" si="0"/>
        <v>11077750.050600002</v>
      </c>
      <c r="K8" s="53">
        <f t="shared" si="0"/>
        <v>19825624.698660001</v>
      </c>
    </row>
    <row r="9" spans="1:11" s="16" customFormat="1" ht="18" x14ac:dyDescent="0.55000000000000004">
      <c r="A9" s="206">
        <v>2006</v>
      </c>
      <c r="B9" s="131">
        <v>1485105261</v>
      </c>
      <c r="C9" s="122">
        <v>3900723</v>
      </c>
      <c r="D9" s="122">
        <v>1812962</v>
      </c>
      <c r="E9" s="122">
        <v>66147514</v>
      </c>
      <c r="F9" s="132">
        <v>1413244062</v>
      </c>
      <c r="G9" s="92">
        <f t="shared" si="0"/>
        <v>15623307.345720001</v>
      </c>
      <c r="H9" s="52">
        <f t="shared" si="0"/>
        <v>2060986.00428</v>
      </c>
      <c r="I9" s="52">
        <f t="shared" si="0"/>
        <v>2325631.3943599998</v>
      </c>
      <c r="J9" s="52">
        <f t="shared" si="0"/>
        <v>10041192.6252</v>
      </c>
      <c r="K9" s="53">
        <f t="shared" si="0"/>
        <v>15517419.800760003</v>
      </c>
    </row>
    <row r="10" spans="1:11" s="16" customFormat="1" ht="18" x14ac:dyDescent="0.55000000000000004">
      <c r="A10" s="206">
        <v>2007</v>
      </c>
      <c r="B10" s="131">
        <v>1481506436</v>
      </c>
      <c r="C10" s="122">
        <v>3984525</v>
      </c>
      <c r="D10" s="122">
        <v>1374934</v>
      </c>
      <c r="E10" s="122">
        <v>69949729</v>
      </c>
      <c r="F10" s="132">
        <v>1406197248</v>
      </c>
      <c r="G10" s="92">
        <f t="shared" ref="G10:G27" si="1">B10*2*B70/100</f>
        <v>15733598.35032</v>
      </c>
      <c r="H10" s="52">
        <f t="shared" ref="H10:H27" si="2">C10*2*C70/100</f>
        <v>2092911.6015000001</v>
      </c>
      <c r="I10" s="52">
        <f t="shared" ref="I10:I27" si="3">D10*2*D70/100</f>
        <v>1742151.3727199999</v>
      </c>
      <c r="J10" s="52">
        <f t="shared" ref="J10:J27" si="4">E10*2*E70/100</f>
        <v>10300797.092540001</v>
      </c>
      <c r="K10" s="53">
        <f t="shared" ref="K10:K27" si="5">F10*2*F70/100</f>
        <v>15918152.847359998</v>
      </c>
    </row>
    <row r="11" spans="1:11" s="16" customFormat="1" ht="18" x14ac:dyDescent="0.55000000000000004">
      <c r="A11" s="206">
        <v>2008</v>
      </c>
      <c r="B11" s="218">
        <v>1486881383</v>
      </c>
      <c r="C11" s="145">
        <v>4311023</v>
      </c>
      <c r="D11" s="145">
        <v>1648684</v>
      </c>
      <c r="E11" s="145">
        <v>69643871</v>
      </c>
      <c r="F11" s="219">
        <v>1411277805</v>
      </c>
      <c r="G11" s="92">
        <f t="shared" si="1"/>
        <v>16088056.564060001</v>
      </c>
      <c r="H11" s="52">
        <f t="shared" si="2"/>
        <v>2204915.8235800001</v>
      </c>
      <c r="I11" s="52">
        <f t="shared" si="3"/>
        <v>2049578.00144</v>
      </c>
      <c r="J11" s="52">
        <f t="shared" si="4"/>
        <v>10601190.04362</v>
      </c>
      <c r="K11" s="53">
        <f t="shared" si="5"/>
        <v>15890988.084299998</v>
      </c>
    </row>
    <row r="12" spans="1:11" s="16" customFormat="1" ht="18" x14ac:dyDescent="0.55000000000000004">
      <c r="A12" s="206">
        <v>2009</v>
      </c>
      <c r="B12" s="211">
        <v>1489274661</v>
      </c>
      <c r="C12" s="80">
        <v>4597079</v>
      </c>
      <c r="D12" s="80">
        <v>1420192</v>
      </c>
      <c r="E12" s="80">
        <v>67335896</v>
      </c>
      <c r="F12" s="212">
        <v>1415921494</v>
      </c>
      <c r="G12" s="92">
        <f t="shared" si="1"/>
        <v>15696954.92694</v>
      </c>
      <c r="H12" s="52">
        <f t="shared" si="2"/>
        <v>2352693.0906199999</v>
      </c>
      <c r="I12" s="52">
        <f t="shared" si="3"/>
        <v>1768337.8668799999</v>
      </c>
      <c r="J12" s="52">
        <f t="shared" si="4"/>
        <v>10057289.42656</v>
      </c>
      <c r="K12" s="53">
        <f t="shared" si="5"/>
        <v>15716728.583400002</v>
      </c>
    </row>
    <row r="13" spans="1:11" s="16" customFormat="1" ht="18" x14ac:dyDescent="0.55000000000000004">
      <c r="A13" s="206">
        <v>2010</v>
      </c>
      <c r="B13" s="211">
        <v>1491439606</v>
      </c>
      <c r="C13" s="80">
        <v>4584456</v>
      </c>
      <c r="D13" s="80">
        <v>1468044</v>
      </c>
      <c r="E13" s="80">
        <v>69381822</v>
      </c>
      <c r="F13" s="212">
        <v>1416005285</v>
      </c>
      <c r="G13" s="92">
        <f t="shared" si="1"/>
        <v>15779431.031479999</v>
      </c>
      <c r="H13" s="52">
        <f t="shared" si="2"/>
        <v>2346049.5134399999</v>
      </c>
      <c r="I13" s="52">
        <f t="shared" si="3"/>
        <v>1831061.92032</v>
      </c>
      <c r="J13" s="52">
        <f t="shared" si="4"/>
        <v>10262959.110239999</v>
      </c>
      <c r="K13" s="53">
        <f t="shared" si="5"/>
        <v>15745978.769200001</v>
      </c>
    </row>
    <row r="14" spans="1:11" s="16" customFormat="1" ht="18" x14ac:dyDescent="0.55000000000000004">
      <c r="A14" s="206">
        <v>2011</v>
      </c>
      <c r="B14" s="211">
        <v>1498362296</v>
      </c>
      <c r="C14" s="80">
        <v>4574517</v>
      </c>
      <c r="D14" s="80">
        <v>1466039</v>
      </c>
      <c r="E14" s="80">
        <v>70059550</v>
      </c>
      <c r="F14" s="212">
        <v>1422262191</v>
      </c>
      <c r="G14" s="92">
        <f t="shared" si="1"/>
        <v>15822705.845759999</v>
      </c>
      <c r="H14" s="52">
        <f t="shared" si="2"/>
        <v>1830538.72272</v>
      </c>
      <c r="I14" s="52">
        <f t="shared" si="3"/>
        <v>1832343.5045399999</v>
      </c>
      <c r="J14" s="52">
        <f t="shared" si="4"/>
        <v>10363208.636</v>
      </c>
      <c r="K14" s="53">
        <f t="shared" si="5"/>
        <v>15872446.051560001</v>
      </c>
    </row>
    <row r="15" spans="1:11" s="16" customFormat="1" ht="18" x14ac:dyDescent="0.55000000000000004">
      <c r="A15" s="206">
        <v>2012</v>
      </c>
      <c r="B15" s="211">
        <v>1502003644</v>
      </c>
      <c r="C15" s="80">
        <v>4626410</v>
      </c>
      <c r="D15" s="80">
        <v>1482643</v>
      </c>
      <c r="E15" s="80">
        <v>71678108</v>
      </c>
      <c r="F15" s="212">
        <v>1424216483</v>
      </c>
      <c r="G15" s="92">
        <f t="shared" si="1"/>
        <v>15951278.699279999</v>
      </c>
      <c r="H15" s="52">
        <f t="shared" si="2"/>
        <v>1546423.8066</v>
      </c>
      <c r="I15" s="52">
        <f t="shared" si="3"/>
        <v>1853867.1543399999</v>
      </c>
      <c r="J15" s="52">
        <f t="shared" si="4"/>
        <v>10583989.427280001</v>
      </c>
      <c r="K15" s="53">
        <f t="shared" si="5"/>
        <v>16036677.598579997</v>
      </c>
    </row>
    <row r="16" spans="1:11" s="16" customFormat="1" ht="18" x14ac:dyDescent="0.55000000000000004">
      <c r="A16" s="206">
        <v>2013</v>
      </c>
      <c r="B16" s="211">
        <v>1508610865</v>
      </c>
      <c r="C16" s="80">
        <v>4962797</v>
      </c>
      <c r="D16" s="80">
        <v>1511277</v>
      </c>
      <c r="E16" s="80">
        <v>73339673</v>
      </c>
      <c r="F16" s="212">
        <v>1428797118</v>
      </c>
      <c r="G16" s="92">
        <f t="shared" si="1"/>
        <v>15991275.169000002</v>
      </c>
      <c r="H16" s="52">
        <f t="shared" si="2"/>
        <v>1195240.02948</v>
      </c>
      <c r="I16" s="52">
        <f t="shared" si="3"/>
        <v>1880663.3243399998</v>
      </c>
      <c r="J16" s="52">
        <f t="shared" si="4"/>
        <v>10603449.92234</v>
      </c>
      <c r="K16" s="53">
        <f t="shared" si="5"/>
        <v>16088255.548679998</v>
      </c>
    </row>
    <row r="17" spans="1:11" s="16" customFormat="1" ht="18" x14ac:dyDescent="0.55000000000000004">
      <c r="A17" s="206">
        <v>2014</v>
      </c>
      <c r="B17" s="211">
        <v>1504776698</v>
      </c>
      <c r="C17" s="80">
        <v>5106469</v>
      </c>
      <c r="D17" s="80">
        <v>1488366</v>
      </c>
      <c r="E17" s="80">
        <v>74785548</v>
      </c>
      <c r="F17" s="212">
        <v>1423396315</v>
      </c>
      <c r="G17" s="92">
        <f t="shared" si="1"/>
        <v>15559391.057320001</v>
      </c>
      <c r="H17" s="52">
        <f t="shared" si="2"/>
        <v>1705458.5166200004</v>
      </c>
      <c r="I17" s="52">
        <f t="shared" si="3"/>
        <v>1864357.0189199999</v>
      </c>
      <c r="J17" s="52">
        <f t="shared" si="4"/>
        <v>10975527.02448</v>
      </c>
      <c r="K17" s="53">
        <f t="shared" si="5"/>
        <v>16454461.401399998</v>
      </c>
    </row>
    <row r="18" spans="1:11" s="16" customFormat="1" ht="18" x14ac:dyDescent="0.55000000000000004">
      <c r="A18" s="206">
        <v>2015</v>
      </c>
      <c r="B18" s="211">
        <v>1495472445</v>
      </c>
      <c r="C18" s="80">
        <v>5114609</v>
      </c>
      <c r="D18" s="80">
        <v>1269312</v>
      </c>
      <c r="E18" s="80">
        <v>89302110</v>
      </c>
      <c r="F18" s="212">
        <v>1399786415</v>
      </c>
      <c r="G18" s="92">
        <f t="shared" si="1"/>
        <v>16629653.588400001</v>
      </c>
      <c r="H18" s="52">
        <f t="shared" si="2"/>
        <v>1208991.2754200001</v>
      </c>
      <c r="I18" s="52">
        <f t="shared" si="3"/>
        <v>1579354.14912</v>
      </c>
      <c r="J18" s="52">
        <f t="shared" si="4"/>
        <v>12791634.236400001</v>
      </c>
      <c r="K18" s="53">
        <f t="shared" si="5"/>
        <v>15257671.923500001</v>
      </c>
    </row>
    <row r="19" spans="1:11" s="16" customFormat="1" ht="18" x14ac:dyDescent="0.55000000000000004">
      <c r="A19" s="206">
        <v>2016</v>
      </c>
      <c r="B19" s="211">
        <v>1496051710</v>
      </c>
      <c r="C19" s="80">
        <v>5149788</v>
      </c>
      <c r="D19" s="80">
        <v>1033634</v>
      </c>
      <c r="E19" s="80">
        <v>91105946</v>
      </c>
      <c r="F19" s="212">
        <v>1398762341</v>
      </c>
      <c r="G19" s="92">
        <f t="shared" si="1"/>
        <v>16815621.220400002</v>
      </c>
      <c r="H19" s="52">
        <f t="shared" si="2"/>
        <v>1180331.4096000001</v>
      </c>
      <c r="I19" s="52">
        <f t="shared" si="3"/>
        <v>1500071.6788399999</v>
      </c>
      <c r="J19" s="52">
        <f t="shared" si="4"/>
        <v>12958909.75904</v>
      </c>
      <c r="K19" s="53">
        <f t="shared" si="5"/>
        <v>15498286.73828</v>
      </c>
    </row>
    <row r="20" spans="1:11" s="16" customFormat="1" ht="18" x14ac:dyDescent="0.55000000000000004">
      <c r="A20" s="206">
        <v>2017</v>
      </c>
      <c r="B20" s="211">
        <v>1504057860</v>
      </c>
      <c r="C20" s="80">
        <v>5180871</v>
      </c>
      <c r="D20" s="80">
        <v>1086365</v>
      </c>
      <c r="E20" s="80">
        <v>92434367</v>
      </c>
      <c r="F20" s="212">
        <v>1405356258</v>
      </c>
      <c r="G20" s="92">
        <f t="shared" si="1"/>
        <v>17056016.132399999</v>
      </c>
      <c r="H20" s="52">
        <f t="shared" si="2"/>
        <v>1185279.66738</v>
      </c>
      <c r="I20" s="52">
        <f t="shared" si="3"/>
        <v>1561280.3234000001</v>
      </c>
      <c r="J20" s="52">
        <f t="shared" si="4"/>
        <v>13149713.049420001</v>
      </c>
      <c r="K20" s="53">
        <f t="shared" si="5"/>
        <v>15711882.964440003</v>
      </c>
    </row>
    <row r="21" spans="1:11" s="16" customFormat="1" ht="18" x14ac:dyDescent="0.55000000000000004">
      <c r="A21" s="206">
        <v>2018</v>
      </c>
      <c r="B21" s="211">
        <v>1499682869</v>
      </c>
      <c r="C21" s="80">
        <v>5233092</v>
      </c>
      <c r="D21" s="80">
        <v>1024076</v>
      </c>
      <c r="E21" s="80">
        <v>92063467</v>
      </c>
      <c r="F21" s="212">
        <v>1401362234</v>
      </c>
      <c r="G21" s="92">
        <f t="shared" si="1"/>
        <v>17546289.567299999</v>
      </c>
      <c r="H21" s="52">
        <f t="shared" si="2"/>
        <v>1160385.82008</v>
      </c>
      <c r="I21" s="52">
        <f t="shared" si="3"/>
        <v>1514915.6268</v>
      </c>
      <c r="J21" s="52">
        <f t="shared" si="4"/>
        <v>13119044.047499999</v>
      </c>
      <c r="K21" s="53">
        <f t="shared" si="5"/>
        <v>16199747.425039999</v>
      </c>
    </row>
    <row r="22" spans="1:11" s="16" customFormat="1" ht="18" x14ac:dyDescent="0.55000000000000004">
      <c r="A22" s="206">
        <v>2019</v>
      </c>
      <c r="B22" s="211">
        <v>1520447565</v>
      </c>
      <c r="C22" s="80">
        <v>5395887</v>
      </c>
      <c r="D22" s="80">
        <v>1015471</v>
      </c>
      <c r="E22" s="80">
        <v>80163669</v>
      </c>
      <c r="F22" s="212">
        <v>1433872538</v>
      </c>
      <c r="G22" s="92">
        <f t="shared" si="1"/>
        <v>16177562.091600001</v>
      </c>
      <c r="H22" s="52">
        <f t="shared" si="2"/>
        <v>1201448.19942</v>
      </c>
      <c r="I22" s="52">
        <f t="shared" si="3"/>
        <v>1517113.6740000001</v>
      </c>
      <c r="J22" s="52">
        <f t="shared" si="4"/>
        <v>11160385.99818</v>
      </c>
      <c r="K22" s="53">
        <f t="shared" si="5"/>
        <v>16116727.32712</v>
      </c>
    </row>
    <row r="23" spans="1:11" s="16" customFormat="1" ht="18" x14ac:dyDescent="0.55000000000000004">
      <c r="A23" s="206">
        <v>2020</v>
      </c>
      <c r="B23" s="211">
        <v>1524283472</v>
      </c>
      <c r="C23" s="80">
        <v>5451246</v>
      </c>
      <c r="D23" s="80">
        <v>1041012</v>
      </c>
      <c r="E23" s="80">
        <v>82135919</v>
      </c>
      <c r="F23" s="212">
        <v>1435655295</v>
      </c>
      <c r="G23" s="92">
        <f t="shared" si="1"/>
        <v>16431775.828160003</v>
      </c>
      <c r="H23" s="52">
        <f t="shared" si="2"/>
        <v>1225549.1257199999</v>
      </c>
      <c r="I23" s="52">
        <f t="shared" si="3"/>
        <v>1551420.1836000001</v>
      </c>
      <c r="J23" s="52">
        <f t="shared" si="4"/>
        <v>11236193.7192</v>
      </c>
      <c r="K23" s="53">
        <f t="shared" si="5"/>
        <v>16021913.092200004</v>
      </c>
    </row>
    <row r="24" spans="1:11" s="16" customFormat="1" ht="18" x14ac:dyDescent="0.55000000000000004">
      <c r="A24" s="206">
        <v>2021</v>
      </c>
      <c r="B24" s="211">
        <v>1526898466</v>
      </c>
      <c r="C24" s="80">
        <v>5474557</v>
      </c>
      <c r="D24" s="80">
        <v>1013703</v>
      </c>
      <c r="E24" s="80">
        <v>82882948</v>
      </c>
      <c r="F24" s="212">
        <v>1437527258</v>
      </c>
      <c r="G24" s="92">
        <f t="shared" si="1"/>
        <v>16551579.371440001</v>
      </c>
      <c r="H24" s="52">
        <f t="shared" si="2"/>
        <v>1228819.0642200001</v>
      </c>
      <c r="I24" s="52">
        <f t="shared" si="3"/>
        <v>1532718.936</v>
      </c>
      <c r="J24" s="52">
        <f t="shared" si="4"/>
        <v>11242243.06672</v>
      </c>
      <c r="K24" s="53">
        <f t="shared" si="5"/>
        <v>16042804.199280001</v>
      </c>
    </row>
    <row r="25" spans="1:11" s="16" customFormat="1" ht="18" x14ac:dyDescent="0.55000000000000004">
      <c r="A25" s="206">
        <v>2022</v>
      </c>
      <c r="B25" s="211">
        <v>1530010854</v>
      </c>
      <c r="C25" s="80">
        <v>5427991</v>
      </c>
      <c r="D25" s="80">
        <v>1146224</v>
      </c>
      <c r="E25" s="80">
        <v>81281911</v>
      </c>
      <c r="F25" s="212">
        <v>1442154729</v>
      </c>
      <c r="G25" s="92">
        <f t="shared" si="1"/>
        <v>17074921.13064</v>
      </c>
      <c r="H25" s="52">
        <f t="shared" si="2"/>
        <v>1202082.88686</v>
      </c>
      <c r="I25" s="52">
        <f t="shared" si="3"/>
        <v>1645037.7603200001</v>
      </c>
      <c r="J25" s="52">
        <f t="shared" si="4"/>
        <v>11228283.185539998</v>
      </c>
      <c r="K25" s="53">
        <f t="shared" si="5"/>
        <v>16815524.140140001</v>
      </c>
    </row>
    <row r="26" spans="1:11" s="16" customFormat="1" ht="18" x14ac:dyDescent="0.55000000000000004">
      <c r="A26" s="206">
        <v>2023</v>
      </c>
      <c r="B26" s="211">
        <v>1533054981</v>
      </c>
      <c r="C26" s="80">
        <v>5498480</v>
      </c>
      <c r="D26" s="80">
        <v>1145139</v>
      </c>
      <c r="E26" s="80">
        <v>82975590</v>
      </c>
      <c r="F26" s="212">
        <v>1443435772</v>
      </c>
      <c r="G26" s="92">
        <f t="shared" si="1"/>
        <v>17047571.388720002</v>
      </c>
      <c r="H26" s="52">
        <f t="shared" si="2"/>
        <v>1212084.9312</v>
      </c>
      <c r="I26" s="52">
        <f t="shared" si="3"/>
        <v>1653443.2993200002</v>
      </c>
      <c r="J26" s="52">
        <f t="shared" si="4"/>
        <v>11434036.302000001</v>
      </c>
      <c r="K26" s="53">
        <f t="shared" si="5"/>
        <v>16859329.81696</v>
      </c>
    </row>
    <row r="27" spans="1:11" s="16" customFormat="1" ht="24.75" customHeight="1" thickBot="1" x14ac:dyDescent="0.6">
      <c r="A27" s="206">
        <v>2024</v>
      </c>
      <c r="B27" s="213">
        <v>1535821232</v>
      </c>
      <c r="C27" s="214">
        <v>5426241</v>
      </c>
      <c r="D27" s="214">
        <v>1144380</v>
      </c>
      <c r="E27" s="214">
        <v>83535078</v>
      </c>
      <c r="F27" s="215">
        <v>1445715533</v>
      </c>
      <c r="G27" s="112">
        <f t="shared" si="1"/>
        <v>17139764.94912</v>
      </c>
      <c r="H27" s="55">
        <f t="shared" si="2"/>
        <v>1202020.9063200001</v>
      </c>
      <c r="I27" s="55">
        <f t="shared" si="3"/>
        <v>1653445.9992000002</v>
      </c>
      <c r="J27" s="55">
        <f t="shared" si="4"/>
        <v>11466024.80628</v>
      </c>
      <c r="K27" s="56">
        <f t="shared" si="5"/>
        <v>17059443.289399996</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1535515894.6857147</v>
      </c>
      <c r="C29" s="42">
        <f>_xlfn.FORECAST.LINEAR($A29,C$13:C28,$A$13:$A28)</f>
        <v>5694915.2761904746</v>
      </c>
      <c r="D29" s="42">
        <f>_xlfn.FORECAST.LINEAR($A29,D$13:D28,A$13:A28)</f>
        <v>944586.39999999106</v>
      </c>
      <c r="E29" s="42">
        <f>_xlfn.FORECAST.LINEAR($A29,$E$13:E28,$A$13:$A28)</f>
        <v>88784367.990476131</v>
      </c>
      <c r="F29" s="42">
        <f>_xlfn.FORECAST.LINEAR($A29,F$13:F28,$A$13:A28)</f>
        <v>1440092025.0285716</v>
      </c>
      <c r="G29" s="39"/>
      <c r="H29" s="39"/>
      <c r="I29" s="39"/>
      <c r="J29" s="39"/>
      <c r="K29" s="39"/>
    </row>
    <row r="30" spans="1:11" s="16" customFormat="1" ht="18" x14ac:dyDescent="0.45">
      <c r="A30" s="60">
        <v>2026</v>
      </c>
      <c r="B30" s="42">
        <f>_xlfn.FORECAST.LINEAR($A30,B$13:B29,$A$13:$A29)</f>
        <v>1538530593.4964285</v>
      </c>
      <c r="C30" s="42">
        <f>_xlfn.FORECAST.LINEAR($A30,C$13:C29,$A$13:$A29)</f>
        <v>5763384.5940476209</v>
      </c>
      <c r="D30" s="42">
        <f>_xlfn.FORECAST.LINEAR($A30,D$13:D29,A$13:A29)</f>
        <v>909862.32500000298</v>
      </c>
      <c r="E30" s="42">
        <f>_xlfn.FORECAST.LINEAR($A30,$E$13:E29,$A$13:$A29)</f>
        <v>89739699.772619009</v>
      </c>
      <c r="F30" s="42">
        <f>_xlfn.FORECAST.LINEAR($A30,F$13:F29,$A$13:A29)</f>
        <v>1442117646.7821431</v>
      </c>
      <c r="G30" s="39"/>
      <c r="H30" s="39"/>
      <c r="I30" s="39"/>
      <c r="J30" s="39"/>
      <c r="K30" s="39"/>
    </row>
    <row r="31" spans="1:11" s="16" customFormat="1" ht="18" x14ac:dyDescent="0.45">
      <c r="A31" s="60">
        <v>2027</v>
      </c>
      <c r="B31" s="42">
        <f>_xlfn.FORECAST.LINEAR($A31,B$13:B30,$A$13:$A30)</f>
        <v>1541545292.3071423</v>
      </c>
      <c r="C31" s="42">
        <f>_xlfn.FORECAST.LINEAR($A31,C$13:C30,$A$13:$A30)</f>
        <v>5831853.9119047672</v>
      </c>
      <c r="D31" s="42">
        <f>_xlfn.FORECAST.LINEAR($A31,D$13:D30,A$13:A30)</f>
        <v>875138.25</v>
      </c>
      <c r="E31" s="42">
        <f>_xlfn.FORECAST.LINEAR($A31,$E$13:E30,$A$13:$A30)</f>
        <v>90695031.554761887</v>
      </c>
      <c r="F31" s="42">
        <f>_xlfn.FORECAST.LINEAR($A31,F$13:F30,$A$13:A30)</f>
        <v>1444143268.5357141</v>
      </c>
      <c r="G31" s="39"/>
      <c r="H31" s="39"/>
      <c r="I31" s="39"/>
      <c r="J31" s="39"/>
      <c r="K31" s="39"/>
    </row>
    <row r="32" spans="1:11" s="16" customFormat="1" ht="18" x14ac:dyDescent="0.45">
      <c r="A32" s="60">
        <v>2028</v>
      </c>
      <c r="B32" s="42">
        <f>_xlfn.FORECAST.LINEAR($A32,B$13:B31,$A$13:$A31)</f>
        <v>1544559991.117857</v>
      </c>
      <c r="C32" s="42">
        <f>_xlfn.FORECAST.LINEAR($A32,C$13:C31,$A$13:$A31)</f>
        <v>5900323.2297619134</v>
      </c>
      <c r="D32" s="42">
        <f>_xlfn.FORECAST.LINEAR($A32,D$13:D31,A$13:A31)</f>
        <v>840414.17499999702</v>
      </c>
      <c r="E32" s="42">
        <f>_xlfn.FORECAST.LINEAR($A32,$E$13:E31,$A$13:$A31)</f>
        <v>91650363.336904764</v>
      </c>
      <c r="F32" s="42">
        <f>_xlfn.FORECAST.LINEAR($A32,F$13:F31,$A$13:A31)</f>
        <v>1446168890.2892852</v>
      </c>
      <c r="G32" s="39"/>
      <c r="H32" s="39"/>
      <c r="I32" s="39"/>
      <c r="J32" s="39"/>
      <c r="K32" s="39"/>
    </row>
    <row r="33" spans="1:11" s="16" customFormat="1" ht="18" x14ac:dyDescent="0.45">
      <c r="A33" s="60">
        <v>2029</v>
      </c>
      <c r="B33" s="42">
        <f>_xlfn.FORECAST.LINEAR($A33,B$13:B32,$A$13:$A32)</f>
        <v>1547574689.9285727</v>
      </c>
      <c r="C33" s="42">
        <f>_xlfn.FORECAST.LINEAR($A33,C$13:C32,$A$13:$A32)</f>
        <v>5968792.5476190448</v>
      </c>
      <c r="D33" s="42">
        <f>_xlfn.FORECAST.LINEAR($A33,D$13:D32,A$13:A32)</f>
        <v>805690.09999999404</v>
      </c>
      <c r="E33" s="42">
        <f>_xlfn.FORECAST.LINEAR($A33,$E$13:E32,$A$13:$A32)</f>
        <v>92605695.119047642</v>
      </c>
      <c r="F33" s="42">
        <f>_xlfn.FORECAST.LINEAR($A33,F$13:F32,$A$13:A32)</f>
        <v>1448194512.0428567</v>
      </c>
      <c r="G33" s="39"/>
      <c r="H33" s="39"/>
      <c r="I33" s="39"/>
      <c r="J33" s="39"/>
      <c r="K33" s="39"/>
    </row>
    <row r="34" spans="1:11" s="16" customFormat="1" ht="18" x14ac:dyDescent="0.45">
      <c r="A34" s="60">
        <v>2030</v>
      </c>
      <c r="B34" s="42">
        <f>_xlfn.FORECAST.LINEAR($A34,B$13:B33,$A$13:$A33)</f>
        <v>1550589388.7392864</v>
      </c>
      <c r="C34" s="42">
        <f>_xlfn.FORECAST.LINEAR($A34,C$13:C33,$A$13:$A33)</f>
        <v>6037261.865476191</v>
      </c>
      <c r="D34" s="42">
        <f>_xlfn.FORECAST.LINEAR($A34,D$13:D33,A$13:A33)</f>
        <v>770966.02500000596</v>
      </c>
      <c r="E34" s="42">
        <f>_xlfn.FORECAST.LINEAR($A34,$E$13:E33,$A$13:$A33)</f>
        <v>93561026.901190519</v>
      </c>
      <c r="F34" s="42">
        <f>_xlfn.FORECAST.LINEAR($A34,F$13:F33,$A$13:A33)</f>
        <v>1450220133.7964277</v>
      </c>
      <c r="G34" s="39"/>
      <c r="H34" s="39"/>
      <c r="I34" s="39"/>
      <c r="J34" s="39"/>
      <c r="K34" s="39"/>
    </row>
    <row r="35" spans="1:11" s="16" customFormat="1" ht="18" x14ac:dyDescent="0.45">
      <c r="A35" s="60">
        <v>2031</v>
      </c>
      <c r="B35" s="42">
        <f>_xlfn.FORECAST.LINEAR($A35,B$13:B34,$A$13:$A34)</f>
        <v>1553604087.5500002</v>
      </c>
      <c r="C35" s="42">
        <f>_xlfn.FORECAST.LINEAR($A35,C$13:C34,$A$13:$A34)</f>
        <v>6105731.1833333373</v>
      </c>
      <c r="D35" s="42">
        <f>_xlfn.FORECAST.LINEAR($A35,D$13:D34,A$13:A34)</f>
        <v>736241.95000000298</v>
      </c>
      <c r="E35" s="42">
        <f>_xlfn.FORECAST.LINEAR($A35,$E$13:E34,$A$13:$A34)</f>
        <v>94516358.683333397</v>
      </c>
      <c r="F35" s="42">
        <f>_xlfn.FORECAST.LINEAR($A35,F$13:F34,$A$13:A34)</f>
        <v>1452245755.5500002</v>
      </c>
      <c r="G35" s="39"/>
      <c r="H35" s="39"/>
      <c r="I35" s="39"/>
      <c r="J35" s="39"/>
      <c r="K35" s="39"/>
    </row>
    <row r="36" spans="1:11" s="16" customFormat="1" ht="18" x14ac:dyDescent="0.45">
      <c r="A36" s="60">
        <v>2032</v>
      </c>
      <c r="B36" s="42">
        <f>_xlfn.FORECAST.LINEAR($A36,B$13:B35,$A$13:$A35)</f>
        <v>1556618786.3607149</v>
      </c>
      <c r="C36" s="42">
        <f>_xlfn.FORECAST.LINEAR($A36,C$13:C35,$A$13:$A35)</f>
        <v>6174200.5011904836</v>
      </c>
      <c r="D36" s="42">
        <f>_xlfn.FORECAST.LINEAR($A36,D$13:D35,A$13:A35)</f>
        <v>701517.875</v>
      </c>
      <c r="E36" s="42">
        <f>_xlfn.FORECAST.LINEAR($A36,$E$13:E35,$A$13:$A35)</f>
        <v>95471690.465476036</v>
      </c>
      <c r="F36" s="42">
        <f>_xlfn.FORECAST.LINEAR($A36,F$13:F35,$A$13:A35)</f>
        <v>1454271377.3035707</v>
      </c>
      <c r="G36" s="39"/>
      <c r="H36" s="39"/>
      <c r="I36" s="39"/>
      <c r="J36" s="39"/>
      <c r="K36" s="39"/>
    </row>
    <row r="37" spans="1:11" s="16" customFormat="1" ht="18" x14ac:dyDescent="0.45">
      <c r="A37" s="60">
        <v>2033</v>
      </c>
      <c r="B37" s="42">
        <f>_xlfn.FORECAST.LINEAR($A37,B$13:B36,$A$13:$A36)</f>
        <v>1559633485.1714296</v>
      </c>
      <c r="C37" s="42">
        <f>_xlfn.FORECAST.LINEAR($A37,C$13:C36,$A$13:$A36)</f>
        <v>6242669.8190476298</v>
      </c>
      <c r="D37" s="42">
        <f>_xlfn.FORECAST.LINEAR($A37,D$13:D36,A$13:A36)</f>
        <v>666793.79999999702</v>
      </c>
      <c r="E37" s="42">
        <f>_xlfn.FORECAST.LINEAR($A37,$E$13:E36,$A$13:$A36)</f>
        <v>96427022.247619152</v>
      </c>
      <c r="F37" s="42">
        <f>_xlfn.FORECAST.LINEAR($A37,F$13:F36,$A$13:A36)</f>
        <v>1456296999.0571423</v>
      </c>
      <c r="G37" s="39"/>
      <c r="H37" s="39"/>
      <c r="I37" s="39"/>
      <c r="J37" s="39"/>
      <c r="K37" s="39"/>
    </row>
    <row r="38" spans="1:11" s="16" customFormat="1" ht="18" x14ac:dyDescent="0.45">
      <c r="A38" s="60">
        <v>2034</v>
      </c>
      <c r="B38" s="42">
        <f>_xlfn.FORECAST.LINEAR($A38,B$13:B37,$A$13:$A37)</f>
        <v>1562648183.9821444</v>
      </c>
      <c r="C38" s="42">
        <f>_xlfn.FORECAST.LINEAR($A38,C$13:C37,$A$13:$A37)</f>
        <v>6311139.1369047463</v>
      </c>
      <c r="D38" s="42">
        <f>_xlfn.FORECAST.LINEAR($A38,D$13:D37,A$13:A37)</f>
        <v>632069.72499999404</v>
      </c>
      <c r="E38" s="42">
        <f>_xlfn.FORECAST.LINEAR($A38,$E$13:E37,$A$13:$A37)</f>
        <v>97382354.029761791</v>
      </c>
      <c r="F38" s="42">
        <f>_xlfn.FORECAST.LINEAR($A38,F$13:F37,$A$13:A37)</f>
        <v>1458322620.8107138</v>
      </c>
      <c r="G38" s="39"/>
      <c r="H38" s="39"/>
      <c r="I38" s="39"/>
      <c r="J38" s="39"/>
      <c r="K38" s="39"/>
    </row>
    <row r="39" spans="1:11" s="16" customFormat="1" ht="18" x14ac:dyDescent="0.45">
      <c r="A39" s="60">
        <v>2035</v>
      </c>
      <c r="B39" s="42">
        <f>_xlfn.FORECAST.LINEAR($A39,B$13:B38,$A$13:$A38)</f>
        <v>1565662882.7928581</v>
      </c>
      <c r="C39" s="42">
        <f>_xlfn.FORECAST.LINEAR($A39,C$13:C38,$A$13:$A38)</f>
        <v>6379608.4547618926</v>
      </c>
      <c r="D39" s="42">
        <f>_xlfn.FORECAST.LINEAR($A39,D$13:D38,A$13:A38)</f>
        <v>597345.64999999106</v>
      </c>
      <c r="E39" s="42">
        <f>_xlfn.FORECAST.LINEAR($A39,$E$13:E38,$A$13:$A38)</f>
        <v>98337685.811904669</v>
      </c>
      <c r="F39" s="42">
        <f>_xlfn.FORECAST.LINEAR($A39,F$13:F38,$A$13:A38)</f>
        <v>1460348242.5642853</v>
      </c>
      <c r="G39" s="39"/>
      <c r="H39" s="39"/>
      <c r="I39" s="39"/>
      <c r="J39" s="39"/>
      <c r="K39" s="39"/>
    </row>
    <row r="40" spans="1:11" s="16" customFormat="1" ht="18" x14ac:dyDescent="0.45">
      <c r="A40" s="60">
        <v>2036</v>
      </c>
      <c r="B40" s="42">
        <f>_xlfn.FORECAST.LINEAR($A40,B$13:B39,$A$13:$A39)</f>
        <v>1568677581.6035719</v>
      </c>
      <c r="C40" s="42">
        <f>_xlfn.FORECAST.LINEAR($A40,C$13:C39,$A$13:$A39)</f>
        <v>6448077.7726190388</v>
      </c>
      <c r="D40" s="42">
        <f>_xlfn.FORECAST.LINEAR($A40,D$13:D39,A$13:A39)</f>
        <v>562621.57500000298</v>
      </c>
      <c r="E40" s="42">
        <f>_xlfn.FORECAST.LINEAR($A40,$E$13:E39,$A$13:$A39)</f>
        <v>99293017.594047546</v>
      </c>
      <c r="F40" s="42">
        <f>_xlfn.FORECAST.LINEAR($A40,F$13:F39,$A$13:A39)</f>
        <v>1462373864.3178568</v>
      </c>
      <c r="G40" s="39"/>
      <c r="H40" s="39"/>
      <c r="I40" s="39"/>
      <c r="J40" s="39"/>
      <c r="K40" s="39"/>
    </row>
    <row r="41" spans="1:11" s="16" customFormat="1" ht="18" x14ac:dyDescent="0.45">
      <c r="A41" s="60">
        <v>2037</v>
      </c>
      <c r="B41" s="42">
        <f>_xlfn.FORECAST.LINEAR($A41,B$13:B40,$A$13:$A40)</f>
        <v>1571692280.4142876</v>
      </c>
      <c r="C41" s="42">
        <f>_xlfn.FORECAST.LINEAR($A41,C$13:C40,$A$13:$A40)</f>
        <v>6516547.0904761851</v>
      </c>
      <c r="D41" s="42">
        <f>_xlfn.FORECAST.LINEAR($A41,D$13:D40,A$13:A40)</f>
        <v>527897.5</v>
      </c>
      <c r="E41" s="42">
        <f>_xlfn.FORECAST.LINEAR($A41,$E$13:E40,$A$13:$A40)</f>
        <v>100248349.37619042</v>
      </c>
      <c r="F41" s="42">
        <f>_xlfn.FORECAST.LINEAR($A41,F$13:F40,$A$13:A40)</f>
        <v>1464399486.0714283</v>
      </c>
      <c r="G41" s="39"/>
      <c r="H41" s="39"/>
      <c r="I41" s="39"/>
      <c r="J41" s="39"/>
      <c r="K41" s="39"/>
    </row>
    <row r="42" spans="1:11" s="16" customFormat="1" ht="18" x14ac:dyDescent="0.45">
      <c r="A42" s="60">
        <v>2038</v>
      </c>
      <c r="B42" s="42">
        <f>_xlfn.FORECAST.LINEAR($A42,B$13:B41,$A$13:$A41)</f>
        <v>1574706979.2250004</v>
      </c>
      <c r="C42" s="42">
        <f>_xlfn.FORECAST.LINEAR($A42,C$13:C41,$A$13:$A41)</f>
        <v>6585016.4083333164</v>
      </c>
      <c r="D42" s="42">
        <f>_xlfn.FORECAST.LINEAR($A42,D$13:D41,A$13:A41)</f>
        <v>493173.42499999702</v>
      </c>
      <c r="E42" s="42">
        <f>_xlfn.FORECAST.LINEAR($A42,$E$13:E41,$A$13:$A41)</f>
        <v>101203681.1583333</v>
      </c>
      <c r="F42" s="42">
        <f>_xlfn.FORECAST.LINEAR($A42,F$13:F41,$A$13:A41)</f>
        <v>1466425107.8249998</v>
      </c>
      <c r="G42" s="39"/>
      <c r="H42" s="39"/>
      <c r="I42" s="39"/>
      <c r="J42" s="39"/>
      <c r="K42" s="39"/>
    </row>
    <row r="43" spans="1:11" s="16" customFormat="1" ht="18" x14ac:dyDescent="0.45">
      <c r="A43" s="60">
        <v>2039</v>
      </c>
      <c r="B43" s="42">
        <f>_xlfn.FORECAST.LINEAR($A43,B$13:B42,$A$13:$A42)</f>
        <v>1577721678.0357151</v>
      </c>
      <c r="C43" s="42">
        <f>_xlfn.FORECAST.LINEAR($A43,C$13:C42,$A$13:$A42)</f>
        <v>6653485.7261904627</v>
      </c>
      <c r="D43" s="42">
        <f>_xlfn.FORECAST.LINEAR($A43,D$13:D42,A$13:A42)</f>
        <v>458449.34999999404</v>
      </c>
      <c r="E43" s="42">
        <f>_xlfn.FORECAST.LINEAR($A43,$E$13:E42,$A$13:$A42)</f>
        <v>102159012.94047618</v>
      </c>
      <c r="F43" s="42">
        <f>_xlfn.FORECAST.LINEAR($A43,F$13:F42,$A$13:A42)</f>
        <v>1468450729.5785708</v>
      </c>
      <c r="G43" s="39"/>
      <c r="H43" s="39"/>
      <c r="I43" s="39"/>
      <c r="J43" s="39"/>
      <c r="K43" s="39"/>
    </row>
    <row r="44" spans="1:11" s="16" customFormat="1" ht="18" x14ac:dyDescent="0.45">
      <c r="A44" s="60">
        <v>2040</v>
      </c>
      <c r="B44" s="42">
        <f>_xlfn.FORECAST.LINEAR($A44,B$13:B43,$A$13:$A43)</f>
        <v>1580736376.8464289</v>
      </c>
      <c r="C44" s="42">
        <f>_xlfn.FORECAST.LINEAR($A44,C$13:C43,$A$13:$A43)</f>
        <v>6721955.044047609</v>
      </c>
      <c r="D44" s="42">
        <f>_xlfn.FORECAST.LINEAR($A44,D$13:D43,A$13:A43)</f>
        <v>423725.27499999106</v>
      </c>
      <c r="E44" s="42">
        <f>_xlfn.FORECAST.LINEAR($A44,$E$13:E43,$A$13:$A43)</f>
        <v>103114344.72261906</v>
      </c>
      <c r="F44" s="42">
        <f>_xlfn.FORECAST.LINEAR($A44,F$13:F43,$A$13:A43)</f>
        <v>1470476351.3321424</v>
      </c>
      <c r="G44" s="39"/>
      <c r="H44" s="39"/>
      <c r="I44" s="39"/>
      <c r="J44" s="39"/>
      <c r="K44" s="39"/>
    </row>
    <row r="45" spans="1:11" s="16" customFormat="1" ht="18" x14ac:dyDescent="0.45">
      <c r="A45" s="60">
        <v>2041</v>
      </c>
      <c r="B45" s="42">
        <f>_xlfn.FORECAST.LINEAR($A45,B$13:B44,$A$13:$A44)</f>
        <v>1583751075.6571436</v>
      </c>
      <c r="C45" s="42">
        <f>_xlfn.FORECAST.LINEAR($A45,C$13:C44,$A$13:$A44)</f>
        <v>6790424.3619047552</v>
      </c>
      <c r="D45" s="42">
        <f>_xlfn.FORECAST.LINEAR($A45,D$13:D44,A$13:A44)</f>
        <v>389001.20000000298</v>
      </c>
      <c r="E45" s="42">
        <f>_xlfn.FORECAST.LINEAR($A45,$E$13:E44,$A$13:$A44)</f>
        <v>104069676.50476193</v>
      </c>
      <c r="F45" s="42">
        <f>_xlfn.FORECAST.LINEAR($A45,F$13:F44,$A$13:A44)</f>
        <v>1472501973.0857139</v>
      </c>
      <c r="G45" s="39"/>
      <c r="H45" s="39"/>
      <c r="I45" s="39"/>
      <c r="J45" s="39"/>
      <c r="K45" s="39"/>
    </row>
    <row r="46" spans="1:11" s="16" customFormat="1" ht="18" x14ac:dyDescent="0.45">
      <c r="A46" s="60">
        <v>2042</v>
      </c>
      <c r="B46" s="42">
        <f>_xlfn.FORECAST.LINEAR($A46,B$13:B45,$A$13:$A45)</f>
        <v>1586765774.4678583</v>
      </c>
      <c r="C46" s="42">
        <f>_xlfn.FORECAST.LINEAR($A46,C$13:C45,$A$13:$A45)</f>
        <v>6858893.6797619015</v>
      </c>
      <c r="D46" s="42">
        <f>_xlfn.FORECAST.LINEAR($A46,D$13:D45,A$13:A45)</f>
        <v>354277.125</v>
      </c>
      <c r="E46" s="42">
        <f>_xlfn.FORECAST.LINEAR($A46,$E$13:E45,$A$13:$A45)</f>
        <v>105025008.28690481</v>
      </c>
      <c r="F46" s="42">
        <f>_xlfn.FORECAST.LINEAR($A46,F$13:F45,$A$13:A45)</f>
        <v>1474527594.8392849</v>
      </c>
      <c r="G46" s="39"/>
      <c r="H46" s="39"/>
      <c r="I46" s="39"/>
      <c r="J46" s="39"/>
      <c r="K46" s="39"/>
    </row>
    <row r="47" spans="1:11" s="16" customFormat="1" ht="18" x14ac:dyDescent="0.45">
      <c r="A47" s="60">
        <v>2043</v>
      </c>
      <c r="B47" s="42">
        <f>_xlfn.FORECAST.LINEAR($A47,B$13:B46,$A$13:$A46)</f>
        <v>1589780473.2785721</v>
      </c>
      <c r="C47" s="42">
        <f>_xlfn.FORECAST.LINEAR($A47,C$13:C46,$A$13:$A46)</f>
        <v>6927362.9976190478</v>
      </c>
      <c r="D47" s="42">
        <f>_xlfn.FORECAST.LINEAR($A47,D$13:D46,A$13:A46)</f>
        <v>319553.04999999702</v>
      </c>
      <c r="E47" s="42">
        <f>_xlfn.FORECAST.LINEAR($A47,$E$13:E46,$A$13:$A46)</f>
        <v>105980340.06904745</v>
      </c>
      <c r="F47" s="42">
        <f>_xlfn.FORECAST.LINEAR($A47,F$13:F46,$A$13:A46)</f>
        <v>1476553216.5928564</v>
      </c>
      <c r="G47" s="39"/>
      <c r="H47" s="39"/>
      <c r="I47" s="39"/>
      <c r="J47" s="39"/>
      <c r="K47" s="39"/>
    </row>
    <row r="48" spans="1:11" s="16" customFormat="1" ht="18" x14ac:dyDescent="0.45">
      <c r="A48" s="60">
        <v>2044</v>
      </c>
      <c r="B48" s="42">
        <f>_xlfn.FORECAST.LINEAR($A48,B$13:B47,$A$13:$A47)</f>
        <v>1592795172.0892868</v>
      </c>
      <c r="C48" s="42">
        <f>_xlfn.FORECAST.LINEAR($A48,C$13:C47,$A$13:$A47)</f>
        <v>6995832.3154761493</v>
      </c>
      <c r="D48" s="42">
        <f>_xlfn.FORECAST.LINEAR($A48,D$13:D47,A$13:A47)</f>
        <v>284828.97499999404</v>
      </c>
      <c r="E48" s="42">
        <f>_xlfn.FORECAST.LINEAR($A48,$E$13:E47,$A$13:$A47)</f>
        <v>106935671.85119057</v>
      </c>
      <c r="F48" s="42">
        <f>_xlfn.FORECAST.LINEAR($A48,F$13:F47,$A$13:A47)</f>
        <v>1478578838.3464279</v>
      </c>
      <c r="G48" s="39"/>
      <c r="H48" s="39"/>
      <c r="I48" s="39"/>
      <c r="J48" s="39"/>
      <c r="K48" s="39"/>
    </row>
    <row r="49" spans="1:11" s="16" customFormat="1" ht="18" x14ac:dyDescent="0.45">
      <c r="A49" s="60">
        <v>2045</v>
      </c>
      <c r="B49" s="42">
        <f>_xlfn.FORECAST.LINEAR($A49,B$13:B48,$A$13:$A48)</f>
        <v>1595809870.9000006</v>
      </c>
      <c r="C49" s="42">
        <f>_xlfn.FORECAST.LINEAR($A49,C$13:C48,$A$13:$A48)</f>
        <v>7064301.6333332956</v>
      </c>
      <c r="D49" s="42">
        <f>_xlfn.FORECAST.LINEAR($A49,D$13:D48,A$13:A48)</f>
        <v>250104.89999999106</v>
      </c>
      <c r="E49" s="42">
        <f>_xlfn.FORECAST.LINEAR($A49,$E$13:E48,$A$13:$A48)</f>
        <v>107891003.63333321</v>
      </c>
      <c r="F49" s="42">
        <f>_xlfn.FORECAST.LINEAR($A49,F$13:F48,$A$13:A48)</f>
        <v>1480604460.0999994</v>
      </c>
      <c r="G49" s="39"/>
      <c r="H49" s="39"/>
      <c r="I49" s="39"/>
      <c r="J49" s="39"/>
      <c r="K49" s="39"/>
    </row>
    <row r="50" spans="1:11" s="16" customFormat="1" ht="18" x14ac:dyDescent="0.45">
      <c r="A50" s="60">
        <v>2046</v>
      </c>
      <c r="B50" s="42">
        <f>_xlfn.FORECAST.LINEAR($A50,B$13:B49,$A$13:$A49)</f>
        <v>1598824569.7107153</v>
      </c>
      <c r="C50" s="42">
        <f>_xlfn.FORECAST.LINEAR($A50,C$13:C49,$A$13:$A49)</f>
        <v>7132770.9511904418</v>
      </c>
      <c r="D50" s="42">
        <f>_xlfn.FORECAST.LINEAR($A50,D$13:D49,A$13:A49)</f>
        <v>215380.82500000298</v>
      </c>
      <c r="E50" s="42">
        <f>_xlfn.FORECAST.LINEAR($A50,$E$13:E49,$A$13:$A49)</f>
        <v>108846335.41547608</v>
      </c>
      <c r="F50" s="42">
        <f>_xlfn.FORECAST.LINEAR($A50,F$13:F49,$A$13:A49)</f>
        <v>1482630081.8535705</v>
      </c>
      <c r="G50" s="39"/>
      <c r="H50" s="39"/>
      <c r="I50" s="39"/>
      <c r="J50" s="39"/>
      <c r="K50" s="39"/>
    </row>
    <row r="51" spans="1:11" s="16" customFormat="1" ht="18" x14ac:dyDescent="0.45">
      <c r="A51" s="60">
        <v>2047</v>
      </c>
      <c r="B51" s="42">
        <f>_xlfn.FORECAST.LINEAR($A51,B$13:B50,$A$13:$A50)</f>
        <v>1601839268.5214291</v>
      </c>
      <c r="C51" s="42">
        <f>_xlfn.FORECAST.LINEAR($A51,C$13:C50,$A$13:$A50)</f>
        <v>7201240.2690475881</v>
      </c>
      <c r="D51" s="42">
        <f>_xlfn.FORECAST.LINEAR($A51,D$13:D50,A$13:A50)</f>
        <v>180656.75</v>
      </c>
      <c r="E51" s="42">
        <f>_xlfn.FORECAST.LINEAR($A51,$E$13:E50,$A$13:$A50)</f>
        <v>109801667.19761896</v>
      </c>
      <c r="F51" s="42">
        <f>_xlfn.FORECAST.LINEAR($A51,F$13:F50,$A$13:A50)</f>
        <v>1484655703.6071424</v>
      </c>
      <c r="G51" s="39"/>
      <c r="H51" s="39"/>
      <c r="I51" s="39"/>
      <c r="J51" s="39"/>
      <c r="K51" s="39"/>
    </row>
    <row r="52" spans="1:11" s="16" customFormat="1" ht="18" x14ac:dyDescent="0.45">
      <c r="A52" s="60">
        <v>2048</v>
      </c>
      <c r="B52" s="42">
        <f>_xlfn.FORECAST.LINEAR($A52,B$13:B51,$A$13:$A51)</f>
        <v>1604853967.3321438</v>
      </c>
      <c r="C52" s="42">
        <f>_xlfn.FORECAST.LINEAR($A52,C$13:C51,$A$13:$A51)</f>
        <v>7269709.5869047344</v>
      </c>
      <c r="D52" s="42">
        <f>_xlfn.FORECAST.LINEAR($A52,D$13:D51,A$13:A51)</f>
        <v>145932.67499999702</v>
      </c>
      <c r="E52" s="42">
        <f>_xlfn.FORECAST.LINEAR($A52,$E$13:E51,$A$13:$A51)</f>
        <v>110756998.97976184</v>
      </c>
      <c r="F52" s="42">
        <f>_xlfn.FORECAST.LINEAR($A52,F$13:F51,$A$13:A51)</f>
        <v>1486681325.3607135</v>
      </c>
      <c r="G52" s="39"/>
      <c r="H52" s="39"/>
      <c r="I52" s="39"/>
      <c r="J52" s="39"/>
      <c r="K52" s="39"/>
    </row>
    <row r="53" spans="1:11" s="16" customFormat="1" ht="18" x14ac:dyDescent="0.45">
      <c r="A53" s="60">
        <v>2049</v>
      </c>
      <c r="B53" s="42">
        <f>_xlfn.FORECAST.LINEAR($A53,B$13:B52,$A$13:$A52)</f>
        <v>1607868666.1428585</v>
      </c>
      <c r="C53" s="42">
        <f>_xlfn.FORECAST.LINEAR($A53,C$13:C52,$A$13:$A52)</f>
        <v>7338178.9047618806</v>
      </c>
      <c r="D53" s="42">
        <f>_xlfn.FORECAST.LINEAR($A53,D$13:D52,A$13:A52)</f>
        <v>111208.59999999404</v>
      </c>
      <c r="E53" s="42">
        <f>_xlfn.FORECAST.LINEAR($A53,$E$13:E52,$A$13:$A52)</f>
        <v>111712330.76190472</v>
      </c>
      <c r="F53" s="42">
        <f>_xlfn.FORECAST.LINEAR($A53,F$13:F52,$A$13:A52)</f>
        <v>1488706947.114285</v>
      </c>
      <c r="G53" s="39"/>
      <c r="H53" s="39"/>
      <c r="I53" s="39"/>
      <c r="J53" s="39"/>
      <c r="K53" s="39"/>
    </row>
    <row r="54" spans="1:11" s="16" customFormat="1" ht="18" x14ac:dyDescent="0.45">
      <c r="A54" s="60">
        <v>2050</v>
      </c>
      <c r="B54" s="42">
        <f>_xlfn.FORECAST.LINEAR($A54,B$13:B53,$A$13:$A53)</f>
        <v>1610883364.9535723</v>
      </c>
      <c r="C54" s="42">
        <f>_xlfn.FORECAST.LINEAR($A54,C$13:C53,$A$13:$A53)</f>
        <v>7406648.2226190269</v>
      </c>
      <c r="D54" s="42">
        <f>_xlfn.FORECAST.LINEAR($A54,D$13:D53,A$13:A53)</f>
        <v>76484.524999991059</v>
      </c>
      <c r="E54" s="42">
        <f>_xlfn.FORECAST.LINEAR($A54,$E$13:E53,$A$13:$A53)</f>
        <v>112667662.54404759</v>
      </c>
      <c r="F54" s="42">
        <f>_xlfn.FORECAST.LINEAR($A54,F$13:F53,$A$13:A53)</f>
        <v>1490732568.8678565</v>
      </c>
      <c r="G54" s="39"/>
      <c r="H54" s="39"/>
      <c r="I54" s="39"/>
      <c r="J54" s="39"/>
      <c r="K54" s="39"/>
    </row>
    <row r="55" spans="1:11" s="16" customFormat="1" ht="18" x14ac:dyDescent="0.45">
      <c r="A55" s="60">
        <v>2051</v>
      </c>
      <c r="B55" s="42">
        <f>_xlfn.FORECAST.LINEAR($A55,B$13:B54,$A$13:$A54)</f>
        <v>1613898063.764287</v>
      </c>
      <c r="C55" s="42">
        <f>_xlfn.FORECAST.LINEAR($A55,C$13:C54,$A$13:$A54)</f>
        <v>7475117.5404761583</v>
      </c>
      <c r="D55" s="42">
        <f>_xlfn.FORECAST.LINEAR($A55,D$13:D54,A$13:A54)</f>
        <v>41760.449999988079</v>
      </c>
      <c r="E55" s="42">
        <f>_xlfn.FORECAST.LINEAR($A55,$E$13:E54,$A$13:$A54)</f>
        <v>113622994.32619047</v>
      </c>
      <c r="F55" s="42">
        <f>_xlfn.FORECAST.LINEAR($A55,F$13:F54,$A$13:A54)</f>
        <v>1492758190.6214275</v>
      </c>
      <c r="G55" s="39"/>
      <c r="H55" s="39"/>
      <c r="I55" s="39"/>
      <c r="J55" s="39"/>
      <c r="K55" s="39"/>
    </row>
    <row r="56" spans="1:11" s="16" customFormat="1" ht="18" x14ac:dyDescent="0.45">
      <c r="A56" s="60">
        <v>2052</v>
      </c>
      <c r="B56" s="42">
        <f>_xlfn.FORECAST.LINEAR($A56,B$13:B55,$A$13:$A55)</f>
        <v>1616912762.5750017</v>
      </c>
      <c r="C56" s="42">
        <f>_xlfn.FORECAST.LINEAR($A56,C$13:C55,$A$13:$A55)</f>
        <v>7543586.8583333045</v>
      </c>
      <c r="D56" s="42">
        <f>_xlfn.FORECAST.LINEAR($A56,D$13:D55,A$13:A55)</f>
        <v>7036.375</v>
      </c>
      <c r="E56" s="42">
        <f>_xlfn.FORECAST.LINEAR($A56,$E$13:E55,$A$13:$A55)</f>
        <v>114578326.10833335</v>
      </c>
      <c r="F56" s="42">
        <f>_xlfn.FORECAST.LINEAR($A56,F$13:F55,$A$13:A55)</f>
        <v>1494783812.374999</v>
      </c>
      <c r="G56" s="39"/>
      <c r="H56" s="39"/>
      <c r="I56" s="39"/>
      <c r="J56" s="39"/>
      <c r="K56" s="39"/>
    </row>
    <row r="57" spans="1:11" s="16" customFormat="1" ht="18" x14ac:dyDescent="0.45">
      <c r="A57" s="60">
        <v>2053</v>
      </c>
      <c r="B57" s="42">
        <f>_xlfn.FORECAST.LINEAR($A57,B$13:B56,$A$13:$A56)</f>
        <v>1619927461.3857164</v>
      </c>
      <c r="C57" s="42">
        <f>_xlfn.FORECAST.LINEAR($A57,C$13:C56,$A$13:$A56)</f>
        <v>7612056.1761904508</v>
      </c>
      <c r="D57" s="42">
        <f>_xlfn.FORECAST.LINEAR($A57,D$13:D56,A$13:A56)</f>
        <v>-27687.70000000298</v>
      </c>
      <c r="E57" s="42">
        <f>_xlfn.FORECAST.LINEAR($A57,$E$13:E56,$A$13:$A56)</f>
        <v>115533657.89047623</v>
      </c>
      <c r="F57" s="42">
        <f>_xlfn.FORECAST.LINEAR($A57,F$13:F56,$A$13:A56)</f>
        <v>1496809434.1285706</v>
      </c>
      <c r="G57" s="39"/>
      <c r="H57" s="39"/>
      <c r="I57" s="39"/>
      <c r="J57" s="39"/>
      <c r="K57" s="39"/>
    </row>
    <row r="58" spans="1:11" s="16" customFormat="1" ht="18" x14ac:dyDescent="0.45">
      <c r="A58" s="60">
        <v>2054</v>
      </c>
      <c r="B58" s="42">
        <f>_xlfn.FORECAST.LINEAR($A58,B$13:B57,$A$13:$A57)</f>
        <v>1622942160.1964293</v>
      </c>
      <c r="C58" s="42">
        <f>_xlfn.FORECAST.LINEAR($A58,C$13:C57,$A$13:$A57)</f>
        <v>7680525.4940475971</v>
      </c>
      <c r="D58" s="42">
        <f>_xlfn.FORECAST.LINEAR($A58,D$13:D57,A$13:A57)</f>
        <v>-62411.77500000596</v>
      </c>
      <c r="E58" s="42">
        <f>_xlfn.FORECAST.LINEAR($A58,$E$13:E57,$A$13:$A57)</f>
        <v>116488989.67261887</v>
      </c>
      <c r="F58" s="42">
        <f>_xlfn.FORECAST.LINEAR($A58,F$13:F57,$A$13:A57)</f>
        <v>1498835055.8821421</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399999999999999" thickTop="1" x14ac:dyDescent="0.45">
      <c r="A66" s="194">
        <v>2003</v>
      </c>
      <c r="B66" s="114">
        <v>0.57399999999999995</v>
      </c>
      <c r="C66" s="115">
        <v>44.66</v>
      </c>
      <c r="D66" s="115">
        <v>64.287999999999997</v>
      </c>
      <c r="E66" s="115">
        <v>9.1359999999999992</v>
      </c>
      <c r="F66" s="116">
        <v>0.69399999999999995</v>
      </c>
      <c r="G66" s="303"/>
      <c r="H66" s="304"/>
      <c r="I66" s="304"/>
      <c r="J66" s="304"/>
      <c r="K66" s="305"/>
    </row>
    <row r="67" spans="1:11" s="16" customFormat="1" ht="18" x14ac:dyDescent="0.45">
      <c r="A67" s="194">
        <v>2004</v>
      </c>
      <c r="B67" s="144">
        <v>0.58199999999999996</v>
      </c>
      <c r="C67" s="147">
        <v>42.847999999999999</v>
      </c>
      <c r="D67" s="147">
        <v>66.912999999999997</v>
      </c>
      <c r="E67" s="147">
        <v>9.2579999999999991</v>
      </c>
      <c r="F67" s="148">
        <v>0.69899999999999995</v>
      </c>
      <c r="G67" s="290">
        <f>IF(ABS(B7 - B6) &gt; SQRT(G7^2 + G6^2), 1, 0)</f>
        <v>0</v>
      </c>
      <c r="H67" s="290">
        <f>IF(ABS(C7 - C6) &gt; SQRT(H7^2 + H6^2), 1, 0)</f>
        <v>0</v>
      </c>
      <c r="I67" s="290">
        <f>IF(ABS(D7 - D6) &gt; SQRT(I7^2 + I6^2), 1, 0)</f>
        <v>0</v>
      </c>
      <c r="J67" s="290">
        <f>IF(ABS(E7 - E6) &gt; SQRT(J7^2 + J6^2), 1, 0)</f>
        <v>0</v>
      </c>
      <c r="K67" s="290">
        <f>IF(ABS(F7 - F6) &gt; SQRT(K7^2 + K6^2), 1, 0)</f>
        <v>0</v>
      </c>
    </row>
    <row r="68" spans="1:11" s="16" customFormat="1" ht="18" x14ac:dyDescent="0.45">
      <c r="A68" s="194">
        <v>2005</v>
      </c>
      <c r="B68" s="144">
        <v>0.57899999999999996</v>
      </c>
      <c r="C68" s="147">
        <v>44.716999999999999</v>
      </c>
      <c r="D68" s="147">
        <v>64.813999999999993</v>
      </c>
      <c r="E68" s="147">
        <v>9.1590000000000007</v>
      </c>
      <c r="F68" s="148">
        <v>0.69899999999999995</v>
      </c>
      <c r="G68" s="290">
        <f t="shared" ref="G68:G87" si="6">IF(ABS(B8 - B7) &gt; SQRT(G8^2 + G7^2), 1, 0)</f>
        <v>0</v>
      </c>
      <c r="H68" s="290">
        <f t="shared" ref="H68:H87" si="7">IF(ABS(C8 - C7) &gt; SQRT(H8^2 + H7^2), 1, 0)</f>
        <v>0</v>
      </c>
      <c r="I68" s="290">
        <f t="shared" ref="I68:I87" si="8">IF(ABS(D8 - D7) &gt; SQRT(I8^2 + I7^2), 1, 0)</f>
        <v>0</v>
      </c>
      <c r="J68" s="290">
        <f t="shared" ref="J68:J87" si="9">IF(ABS(E8 - E7) &gt; SQRT(J8^2 + J7^2), 1, 0)</f>
        <v>0</v>
      </c>
      <c r="K68" s="290">
        <f t="shared" ref="K68:K87" si="10">IF(ABS(F8 - F7) &gt; SQRT(K8^2 + K7^2), 1, 0)</f>
        <v>0</v>
      </c>
    </row>
    <row r="69" spans="1:11" s="16" customFormat="1" ht="18" x14ac:dyDescent="0.45">
      <c r="A69" s="194">
        <v>2006</v>
      </c>
      <c r="B69" s="144">
        <v>0.52600000000000002</v>
      </c>
      <c r="C69" s="147">
        <v>26.417999999999999</v>
      </c>
      <c r="D69" s="147">
        <v>64.138999999999996</v>
      </c>
      <c r="E69" s="147">
        <v>7.59</v>
      </c>
      <c r="F69" s="148">
        <v>0.54900000000000004</v>
      </c>
      <c r="G69" s="290">
        <f t="shared" si="6"/>
        <v>0</v>
      </c>
      <c r="H69" s="290">
        <f t="shared" si="7"/>
        <v>0</v>
      </c>
      <c r="I69" s="290">
        <f t="shared" si="8"/>
        <v>0</v>
      </c>
      <c r="J69" s="290">
        <f t="shared" si="9"/>
        <v>0</v>
      </c>
      <c r="K69" s="290">
        <f t="shared" si="10"/>
        <v>0</v>
      </c>
    </row>
    <row r="70" spans="1:11" s="16" customFormat="1" ht="18" x14ac:dyDescent="0.45">
      <c r="A70" s="194">
        <v>2007</v>
      </c>
      <c r="B70" s="70">
        <v>0.53100000000000003</v>
      </c>
      <c r="C70" s="71">
        <v>26.263000000000002</v>
      </c>
      <c r="D70" s="71">
        <v>63.353999999999999</v>
      </c>
      <c r="E70" s="71">
        <v>7.3630000000000004</v>
      </c>
      <c r="F70" s="72">
        <v>0.56599999999999995</v>
      </c>
      <c r="G70" s="290">
        <f t="shared" si="6"/>
        <v>0</v>
      </c>
      <c r="H70" s="290">
        <f t="shared" si="7"/>
        <v>0</v>
      </c>
      <c r="I70" s="290">
        <f t="shared" si="8"/>
        <v>0</v>
      </c>
      <c r="J70" s="290">
        <f t="shared" si="9"/>
        <v>0</v>
      </c>
      <c r="K70" s="290">
        <f t="shared" si="10"/>
        <v>0</v>
      </c>
    </row>
    <row r="71" spans="1:11" s="16" customFormat="1" ht="18" x14ac:dyDescent="0.45">
      <c r="A71" s="194">
        <v>2008</v>
      </c>
      <c r="B71" s="70">
        <v>0.54100000000000004</v>
      </c>
      <c r="C71" s="71">
        <v>25.573</v>
      </c>
      <c r="D71" s="71">
        <v>62.158000000000001</v>
      </c>
      <c r="E71" s="71">
        <v>7.6109999999999998</v>
      </c>
      <c r="F71" s="72">
        <v>0.56299999999999994</v>
      </c>
      <c r="G71" s="290">
        <f t="shared" si="6"/>
        <v>0</v>
      </c>
      <c r="H71" s="290">
        <f t="shared" si="7"/>
        <v>0</v>
      </c>
      <c r="I71" s="290">
        <f t="shared" si="8"/>
        <v>0</v>
      </c>
      <c r="J71" s="290">
        <f t="shared" si="9"/>
        <v>0</v>
      </c>
      <c r="K71" s="290">
        <f t="shared" si="10"/>
        <v>0</v>
      </c>
    </row>
    <row r="72" spans="1:11" s="16" customFormat="1" ht="18" x14ac:dyDescent="0.45">
      <c r="A72" s="194">
        <v>2009</v>
      </c>
      <c r="B72" s="70">
        <v>0.52700000000000002</v>
      </c>
      <c r="C72" s="71">
        <v>25.588999999999999</v>
      </c>
      <c r="D72" s="71">
        <v>62.256999999999998</v>
      </c>
      <c r="E72" s="71">
        <v>7.468</v>
      </c>
      <c r="F72" s="72">
        <v>0.55500000000000005</v>
      </c>
      <c r="G72" s="290">
        <f t="shared" si="6"/>
        <v>0</v>
      </c>
      <c r="H72" s="290">
        <f t="shared" si="7"/>
        <v>0</v>
      </c>
      <c r="I72" s="290">
        <f t="shared" si="8"/>
        <v>0</v>
      </c>
      <c r="J72" s="290">
        <f t="shared" si="9"/>
        <v>0</v>
      </c>
      <c r="K72" s="290">
        <f t="shared" si="10"/>
        <v>0</v>
      </c>
    </row>
    <row r="73" spans="1:11" s="16" customFormat="1" ht="18" x14ac:dyDescent="0.45">
      <c r="A73" s="194">
        <v>2010</v>
      </c>
      <c r="B73" s="70">
        <v>0.52900000000000003</v>
      </c>
      <c r="C73" s="71">
        <v>25.587</v>
      </c>
      <c r="D73" s="71">
        <v>62.363999999999997</v>
      </c>
      <c r="E73" s="71">
        <v>7.3959999999999999</v>
      </c>
      <c r="F73" s="72">
        <v>0.55600000000000005</v>
      </c>
      <c r="G73" s="290">
        <f t="shared" si="6"/>
        <v>0</v>
      </c>
      <c r="H73" s="290">
        <f t="shared" si="7"/>
        <v>0</v>
      </c>
      <c r="I73" s="290">
        <f t="shared" si="8"/>
        <v>0</v>
      </c>
      <c r="J73" s="290">
        <f t="shared" si="9"/>
        <v>0</v>
      </c>
      <c r="K73" s="290">
        <f t="shared" si="10"/>
        <v>0</v>
      </c>
    </row>
    <row r="74" spans="1:11" s="16" customFormat="1" ht="18" x14ac:dyDescent="0.45">
      <c r="A74" s="194">
        <v>2011</v>
      </c>
      <c r="B74" s="70">
        <v>0.52800000000000002</v>
      </c>
      <c r="C74" s="71">
        <v>20.007999999999999</v>
      </c>
      <c r="D74" s="71">
        <v>62.493000000000002</v>
      </c>
      <c r="E74" s="71">
        <v>7.3959999999999999</v>
      </c>
      <c r="F74" s="72">
        <v>0.55800000000000005</v>
      </c>
      <c r="G74" s="290">
        <f t="shared" si="6"/>
        <v>0</v>
      </c>
      <c r="H74" s="290">
        <f t="shared" si="7"/>
        <v>0</v>
      </c>
      <c r="I74" s="290">
        <f t="shared" si="8"/>
        <v>0</v>
      </c>
      <c r="J74" s="290">
        <f t="shared" si="9"/>
        <v>0</v>
      </c>
      <c r="K74" s="290">
        <f t="shared" si="10"/>
        <v>0</v>
      </c>
    </row>
    <row r="75" spans="1:11" s="16" customFormat="1" ht="18" x14ac:dyDescent="0.45">
      <c r="A75" s="194">
        <v>2012</v>
      </c>
      <c r="B75" s="70">
        <v>0.53100000000000003</v>
      </c>
      <c r="C75" s="71">
        <v>16.713000000000001</v>
      </c>
      <c r="D75" s="71">
        <v>62.518999999999998</v>
      </c>
      <c r="E75" s="71">
        <v>7.383</v>
      </c>
      <c r="F75" s="72">
        <v>0.56299999999999994</v>
      </c>
      <c r="G75" s="290">
        <f t="shared" si="6"/>
        <v>0</v>
      </c>
      <c r="H75" s="290">
        <f t="shared" si="7"/>
        <v>0</v>
      </c>
      <c r="I75" s="290">
        <f t="shared" si="8"/>
        <v>0</v>
      </c>
      <c r="J75" s="290">
        <f t="shared" si="9"/>
        <v>0</v>
      </c>
      <c r="K75" s="290">
        <f t="shared" si="10"/>
        <v>0</v>
      </c>
    </row>
    <row r="76" spans="1:11" s="16" customFormat="1" ht="18" x14ac:dyDescent="0.45">
      <c r="A76" s="194">
        <v>2013</v>
      </c>
      <c r="B76" s="70">
        <v>0.53</v>
      </c>
      <c r="C76" s="71">
        <v>12.042</v>
      </c>
      <c r="D76" s="71">
        <v>62.220999999999997</v>
      </c>
      <c r="E76" s="71">
        <v>7.2290000000000001</v>
      </c>
      <c r="F76" s="72">
        <v>0.56299999999999994</v>
      </c>
      <c r="G76" s="290">
        <f t="shared" si="6"/>
        <v>0</v>
      </c>
      <c r="H76" s="290">
        <f t="shared" si="7"/>
        <v>0</v>
      </c>
      <c r="I76" s="290">
        <f t="shared" si="8"/>
        <v>0</v>
      </c>
      <c r="J76" s="290">
        <f t="shared" si="9"/>
        <v>0</v>
      </c>
      <c r="K76" s="290">
        <f t="shared" si="10"/>
        <v>0</v>
      </c>
    </row>
    <row r="77" spans="1:11" s="16" customFormat="1" ht="18" x14ac:dyDescent="0.45">
      <c r="A77" s="194">
        <v>2014</v>
      </c>
      <c r="B77" s="70">
        <v>0.51700000000000002</v>
      </c>
      <c r="C77" s="71">
        <v>16.699000000000002</v>
      </c>
      <c r="D77" s="71">
        <v>62.631</v>
      </c>
      <c r="E77" s="71">
        <v>7.3380000000000001</v>
      </c>
      <c r="F77" s="72">
        <v>0.57799999999999996</v>
      </c>
      <c r="G77" s="290">
        <f t="shared" si="6"/>
        <v>0</v>
      </c>
      <c r="H77" s="290">
        <f t="shared" si="7"/>
        <v>0</v>
      </c>
      <c r="I77" s="290">
        <f t="shared" si="8"/>
        <v>0</v>
      </c>
      <c r="J77" s="290">
        <f t="shared" si="9"/>
        <v>0</v>
      </c>
      <c r="K77" s="290">
        <f t="shared" si="10"/>
        <v>0</v>
      </c>
    </row>
    <row r="78" spans="1:11" s="16" customFormat="1" ht="18" x14ac:dyDescent="0.45">
      <c r="A78" s="194">
        <v>2015</v>
      </c>
      <c r="B78" s="70">
        <v>0.55600000000000005</v>
      </c>
      <c r="C78" s="71">
        <v>11.819000000000001</v>
      </c>
      <c r="D78" s="71">
        <v>62.213000000000001</v>
      </c>
      <c r="E78" s="71">
        <v>7.1619999999999999</v>
      </c>
      <c r="F78" s="72">
        <v>0.54500000000000004</v>
      </c>
      <c r="G78" s="290">
        <f t="shared" si="6"/>
        <v>0</v>
      </c>
      <c r="H78" s="290">
        <f t="shared" si="7"/>
        <v>0</v>
      </c>
      <c r="I78" s="290">
        <f t="shared" si="8"/>
        <v>0</v>
      </c>
      <c r="J78" s="290">
        <f t="shared" si="9"/>
        <v>0</v>
      </c>
      <c r="K78" s="290">
        <f t="shared" si="10"/>
        <v>1</v>
      </c>
    </row>
    <row r="79" spans="1:11" s="16" customFormat="1" ht="18" x14ac:dyDescent="0.45">
      <c r="A79" s="194">
        <v>2016</v>
      </c>
      <c r="B79" s="70">
        <v>0.56200000000000006</v>
      </c>
      <c r="C79" s="71">
        <v>11.46</v>
      </c>
      <c r="D79" s="71">
        <v>72.563000000000002</v>
      </c>
      <c r="E79" s="71">
        <v>7.1120000000000001</v>
      </c>
      <c r="F79" s="72">
        <v>0.55400000000000005</v>
      </c>
      <c r="G79" s="290">
        <f t="shared" si="6"/>
        <v>0</v>
      </c>
      <c r="H79" s="290">
        <f t="shared" si="7"/>
        <v>0</v>
      </c>
      <c r="I79" s="290">
        <f t="shared" si="8"/>
        <v>0</v>
      </c>
      <c r="J79" s="290">
        <f t="shared" si="9"/>
        <v>0</v>
      </c>
      <c r="K79" s="290">
        <f t="shared" si="10"/>
        <v>0</v>
      </c>
    </row>
    <row r="80" spans="1:11" s="16" customFormat="1" ht="18" x14ac:dyDescent="0.45">
      <c r="A80" s="194">
        <v>2017</v>
      </c>
      <c r="B80" s="70">
        <v>0.56699999999999995</v>
      </c>
      <c r="C80" s="71">
        <v>11.439</v>
      </c>
      <c r="D80" s="71">
        <v>71.858000000000004</v>
      </c>
      <c r="E80" s="71">
        <v>7.1130000000000004</v>
      </c>
      <c r="F80" s="72">
        <v>0.55900000000000005</v>
      </c>
      <c r="G80" s="290">
        <f t="shared" si="6"/>
        <v>0</v>
      </c>
      <c r="H80" s="290">
        <f t="shared" si="7"/>
        <v>0</v>
      </c>
      <c r="I80" s="290">
        <f t="shared" si="8"/>
        <v>0</v>
      </c>
      <c r="J80" s="290">
        <f t="shared" si="9"/>
        <v>0</v>
      </c>
      <c r="K80" s="290">
        <f t="shared" si="10"/>
        <v>0</v>
      </c>
    </row>
    <row r="81" spans="1:41" s="16" customFormat="1" ht="18" x14ac:dyDescent="0.45">
      <c r="A81" s="194">
        <v>2018</v>
      </c>
      <c r="B81" s="70">
        <v>0.58499999999999996</v>
      </c>
      <c r="C81" s="71">
        <v>11.087</v>
      </c>
      <c r="D81" s="71">
        <v>73.965000000000003</v>
      </c>
      <c r="E81" s="71">
        <v>7.125</v>
      </c>
      <c r="F81" s="72">
        <v>0.57799999999999996</v>
      </c>
      <c r="G81" s="290">
        <f t="shared" si="6"/>
        <v>0</v>
      </c>
      <c r="H81" s="290">
        <f t="shared" si="7"/>
        <v>0</v>
      </c>
      <c r="I81" s="290">
        <f t="shared" si="8"/>
        <v>0</v>
      </c>
      <c r="J81" s="290">
        <f t="shared" si="9"/>
        <v>0</v>
      </c>
      <c r="K81" s="290">
        <f t="shared" si="10"/>
        <v>0</v>
      </c>
    </row>
    <row r="82" spans="1:41" s="16" customFormat="1" ht="18" x14ac:dyDescent="0.45">
      <c r="A82" s="194">
        <v>2019</v>
      </c>
      <c r="B82" s="70">
        <v>0.53200000000000003</v>
      </c>
      <c r="C82" s="71">
        <v>11.132999999999999</v>
      </c>
      <c r="D82" s="71">
        <v>74.7</v>
      </c>
      <c r="E82" s="71">
        <v>6.9610000000000003</v>
      </c>
      <c r="F82" s="72">
        <v>0.56200000000000006</v>
      </c>
      <c r="G82" s="290">
        <f t="shared" si="6"/>
        <v>0</v>
      </c>
      <c r="H82" s="290">
        <f t="shared" si="7"/>
        <v>0</v>
      </c>
      <c r="I82" s="290">
        <f t="shared" si="8"/>
        <v>0</v>
      </c>
      <c r="J82" s="290">
        <f t="shared" si="9"/>
        <v>0</v>
      </c>
      <c r="K82" s="290">
        <f t="shared" si="10"/>
        <v>1</v>
      </c>
    </row>
    <row r="83" spans="1:41" s="16" customFormat="1" ht="18" x14ac:dyDescent="0.45">
      <c r="A83" s="194">
        <v>2020</v>
      </c>
      <c r="B83" s="70">
        <v>0.53900000000000003</v>
      </c>
      <c r="C83" s="71">
        <v>11.241</v>
      </c>
      <c r="D83" s="71">
        <v>74.515000000000001</v>
      </c>
      <c r="E83" s="71">
        <v>6.84</v>
      </c>
      <c r="F83" s="72">
        <v>0.55800000000000005</v>
      </c>
      <c r="G83" s="290">
        <f t="shared" si="6"/>
        <v>0</v>
      </c>
      <c r="H83" s="290">
        <f t="shared" si="7"/>
        <v>0</v>
      </c>
      <c r="I83" s="290">
        <f t="shared" si="8"/>
        <v>0</v>
      </c>
      <c r="J83" s="290">
        <f t="shared" si="9"/>
        <v>0</v>
      </c>
      <c r="K83" s="290">
        <f t="shared" si="10"/>
        <v>0</v>
      </c>
    </row>
    <row r="84" spans="1:41" s="16" customFormat="1" ht="18" x14ac:dyDescent="0.45">
      <c r="A84" s="194">
        <v>2021</v>
      </c>
      <c r="B84" s="70">
        <v>0.54200000000000004</v>
      </c>
      <c r="C84" s="71">
        <v>11.223000000000001</v>
      </c>
      <c r="D84" s="71">
        <v>75.599999999999994</v>
      </c>
      <c r="E84" s="71">
        <v>6.782</v>
      </c>
      <c r="F84" s="72">
        <v>0.55800000000000005</v>
      </c>
      <c r="G84" s="290">
        <f t="shared" si="6"/>
        <v>0</v>
      </c>
      <c r="H84" s="290">
        <f t="shared" si="7"/>
        <v>0</v>
      </c>
      <c r="I84" s="290">
        <f t="shared" si="8"/>
        <v>0</v>
      </c>
      <c r="J84" s="290">
        <f t="shared" si="9"/>
        <v>0</v>
      </c>
      <c r="K84" s="290">
        <f t="shared" si="10"/>
        <v>0</v>
      </c>
    </row>
    <row r="85" spans="1:41" s="16" customFormat="1" ht="18" x14ac:dyDescent="0.45">
      <c r="A85" s="194">
        <v>2022</v>
      </c>
      <c r="B85" s="70">
        <v>0.55800000000000005</v>
      </c>
      <c r="C85" s="71">
        <v>11.073</v>
      </c>
      <c r="D85" s="71">
        <v>71.759</v>
      </c>
      <c r="E85" s="71">
        <v>6.907</v>
      </c>
      <c r="F85" s="72">
        <v>0.58299999999999996</v>
      </c>
      <c r="G85" s="290">
        <f t="shared" si="6"/>
        <v>0</v>
      </c>
      <c r="H85" s="290">
        <f t="shared" si="7"/>
        <v>0</v>
      </c>
      <c r="I85" s="290">
        <f t="shared" si="8"/>
        <v>0</v>
      </c>
      <c r="J85" s="290">
        <f t="shared" si="9"/>
        <v>0</v>
      </c>
      <c r="K85" s="290">
        <f t="shared" si="10"/>
        <v>0</v>
      </c>
    </row>
    <row r="86" spans="1:41" s="16" customFormat="1" ht="18" x14ac:dyDescent="0.45">
      <c r="A86" s="194">
        <v>2023</v>
      </c>
      <c r="B86" s="70">
        <v>0.55600000000000005</v>
      </c>
      <c r="C86" s="71">
        <v>11.022</v>
      </c>
      <c r="D86" s="71">
        <v>72.194000000000003</v>
      </c>
      <c r="E86" s="71">
        <v>6.89</v>
      </c>
      <c r="F86" s="72">
        <v>0.58399999999999996</v>
      </c>
      <c r="G86" s="290">
        <f t="shared" si="6"/>
        <v>0</v>
      </c>
      <c r="H86" s="290">
        <f t="shared" si="7"/>
        <v>0</v>
      </c>
      <c r="I86" s="290">
        <f t="shared" si="8"/>
        <v>0</v>
      </c>
      <c r="J86" s="290">
        <f t="shared" si="9"/>
        <v>0</v>
      </c>
      <c r="K86" s="290">
        <f t="shared" si="10"/>
        <v>0</v>
      </c>
    </row>
    <row r="87" spans="1:41" s="16" customFormat="1" ht="18.399999999999999" thickBot="1" x14ac:dyDescent="0.5">
      <c r="A87" s="194">
        <v>2024</v>
      </c>
      <c r="B87" s="73">
        <v>0.55800000000000005</v>
      </c>
      <c r="C87" s="74">
        <v>11.076000000000001</v>
      </c>
      <c r="D87" s="74">
        <v>72.242000000000004</v>
      </c>
      <c r="E87" s="74">
        <v>6.8630000000000004</v>
      </c>
      <c r="F87" s="75">
        <v>0.59</v>
      </c>
      <c r="G87" s="290">
        <f t="shared" si="6"/>
        <v>0</v>
      </c>
      <c r="H87" s="290">
        <f t="shared" si="7"/>
        <v>0</v>
      </c>
      <c r="I87" s="290">
        <f t="shared" si="8"/>
        <v>0</v>
      </c>
      <c r="J87" s="290">
        <f t="shared" si="9"/>
        <v>0</v>
      </c>
      <c r="K87" s="290">
        <f t="shared" si="10"/>
        <v>0</v>
      </c>
    </row>
    <row r="88" spans="1:41" s="16" customFormat="1" ht="14.65" thickTop="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416</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 x14ac:dyDescent="0.4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79">
        <v>317627153</v>
      </c>
      <c r="C96" s="80">
        <v>913903</v>
      </c>
      <c r="D96" s="80">
        <v>333551</v>
      </c>
      <c r="E96" s="80">
        <v>14105831</v>
      </c>
      <c r="F96" s="81">
        <v>302273868</v>
      </c>
      <c r="G96" s="79">
        <v>58449820</v>
      </c>
      <c r="H96" s="80">
        <v>175598</v>
      </c>
      <c r="I96" s="80">
        <v>65663</v>
      </c>
      <c r="J96" s="80">
        <v>2607721</v>
      </c>
      <c r="K96" s="81">
        <v>55600839</v>
      </c>
      <c r="L96" s="79">
        <v>84620696</v>
      </c>
      <c r="M96" s="80">
        <v>192644</v>
      </c>
      <c r="N96" s="80">
        <v>83210</v>
      </c>
      <c r="O96" s="80">
        <v>3665744</v>
      </c>
      <c r="P96" s="81">
        <v>80679099</v>
      </c>
      <c r="Q96" s="79">
        <v>110710241</v>
      </c>
      <c r="R96" s="80">
        <v>191154</v>
      </c>
      <c r="S96" s="80">
        <v>90083</v>
      </c>
      <c r="T96" s="80">
        <v>4452185</v>
      </c>
      <c r="U96" s="81">
        <v>105976820</v>
      </c>
      <c r="V96" s="79">
        <v>913023529</v>
      </c>
      <c r="W96" s="80">
        <v>1868755</v>
      </c>
      <c r="X96" s="80">
        <v>875566</v>
      </c>
      <c r="Y96" s="80">
        <v>35180049</v>
      </c>
      <c r="Z96" s="81">
        <v>875099158</v>
      </c>
    </row>
    <row r="97" spans="1:26" s="16" customFormat="1" ht="18" x14ac:dyDescent="0.45">
      <c r="A97" s="194">
        <v>2004</v>
      </c>
      <c r="B97" s="79">
        <v>314674820</v>
      </c>
      <c r="C97" s="80">
        <v>919394</v>
      </c>
      <c r="D97" s="80">
        <v>333671</v>
      </c>
      <c r="E97" s="80">
        <v>14024103</v>
      </c>
      <c r="F97" s="81">
        <v>299397652</v>
      </c>
      <c r="G97" s="79">
        <v>57886585</v>
      </c>
      <c r="H97" s="80">
        <v>174134</v>
      </c>
      <c r="I97" s="80">
        <v>65680</v>
      </c>
      <c r="J97" s="80">
        <v>2601070</v>
      </c>
      <c r="K97" s="81">
        <v>55045701</v>
      </c>
      <c r="L97" s="79">
        <v>84450729</v>
      </c>
      <c r="M97" s="80">
        <v>212066</v>
      </c>
      <c r="N97" s="80">
        <v>82938</v>
      </c>
      <c r="O97" s="80">
        <v>3642445</v>
      </c>
      <c r="P97" s="81">
        <v>80513281</v>
      </c>
      <c r="Q97" s="79">
        <v>110297492</v>
      </c>
      <c r="R97" s="80">
        <v>204342</v>
      </c>
      <c r="S97" s="80">
        <v>89626</v>
      </c>
      <c r="T97" s="80">
        <v>4332788</v>
      </c>
      <c r="U97" s="81">
        <v>105670736</v>
      </c>
      <c r="V97" s="79">
        <v>909166858</v>
      </c>
      <c r="W97" s="80">
        <v>2066217</v>
      </c>
      <c r="X97" s="80">
        <v>868121</v>
      </c>
      <c r="Y97" s="80">
        <v>34315440</v>
      </c>
      <c r="Z97" s="81">
        <v>871917080</v>
      </c>
    </row>
    <row r="98" spans="1:26" s="16" customFormat="1" ht="18" x14ac:dyDescent="0.45">
      <c r="A98" s="194">
        <v>2005</v>
      </c>
      <c r="B98" s="79">
        <v>317743818</v>
      </c>
      <c r="C98" s="80">
        <v>883300</v>
      </c>
      <c r="D98" s="80">
        <v>356807</v>
      </c>
      <c r="E98" s="80">
        <v>14275187</v>
      </c>
      <c r="F98" s="81">
        <v>302228524</v>
      </c>
      <c r="G98" s="79">
        <v>58469109</v>
      </c>
      <c r="H98" s="80">
        <v>166956</v>
      </c>
      <c r="I98" s="80">
        <v>69823</v>
      </c>
      <c r="J98" s="80">
        <v>2652629</v>
      </c>
      <c r="K98" s="81">
        <v>55579701</v>
      </c>
      <c r="L98" s="79">
        <v>85494658</v>
      </c>
      <c r="M98" s="80">
        <v>202655</v>
      </c>
      <c r="N98" s="80">
        <v>81622</v>
      </c>
      <c r="O98" s="80">
        <v>3746295</v>
      </c>
      <c r="P98" s="81">
        <v>81464087</v>
      </c>
      <c r="Q98" s="79">
        <v>110739552</v>
      </c>
      <c r="R98" s="80">
        <v>187817</v>
      </c>
      <c r="S98" s="80">
        <v>92864</v>
      </c>
      <c r="T98" s="80">
        <v>4444954</v>
      </c>
      <c r="U98" s="81">
        <v>106013917</v>
      </c>
      <c r="V98" s="79">
        <v>910960763</v>
      </c>
      <c r="W98" s="80">
        <v>1868755</v>
      </c>
      <c r="X98" s="80">
        <v>880665</v>
      </c>
      <c r="Y98" s="80">
        <v>35355605</v>
      </c>
      <c r="Z98" s="81">
        <v>872855737</v>
      </c>
    </row>
    <row r="99" spans="1:26" s="16" customFormat="1" ht="18" x14ac:dyDescent="0.45">
      <c r="A99" s="194">
        <v>2006</v>
      </c>
      <c r="B99" s="79">
        <v>319746528</v>
      </c>
      <c r="C99" s="80">
        <v>1041102</v>
      </c>
      <c r="D99" s="80">
        <v>484015</v>
      </c>
      <c r="E99" s="80">
        <v>15832205</v>
      </c>
      <c r="F99" s="81">
        <v>302389206</v>
      </c>
      <c r="G99" s="79">
        <v>58794138</v>
      </c>
      <c r="H99" s="80">
        <v>196782</v>
      </c>
      <c r="I99" s="80">
        <v>93079</v>
      </c>
      <c r="J99" s="80">
        <v>2923114</v>
      </c>
      <c r="K99" s="81">
        <v>55581162</v>
      </c>
      <c r="L99" s="79">
        <v>85675127</v>
      </c>
      <c r="M99" s="80">
        <v>238859</v>
      </c>
      <c r="N99" s="80">
        <v>104925</v>
      </c>
      <c r="O99" s="80">
        <v>4072142</v>
      </c>
      <c r="P99" s="81">
        <v>81259201</v>
      </c>
      <c r="Q99" s="79">
        <v>110669790</v>
      </c>
      <c r="R99" s="80">
        <v>221371</v>
      </c>
      <c r="S99" s="80">
        <v>116079</v>
      </c>
      <c r="T99" s="80">
        <v>4816040</v>
      </c>
      <c r="U99" s="81">
        <v>105516300</v>
      </c>
      <c r="V99" s="79">
        <v>910219678</v>
      </c>
      <c r="W99" s="80">
        <v>2202609</v>
      </c>
      <c r="X99" s="80">
        <v>1014864</v>
      </c>
      <c r="Y99" s="80">
        <v>38504013</v>
      </c>
      <c r="Z99" s="81">
        <v>868498193</v>
      </c>
    </row>
    <row r="100" spans="1:26" s="16" customFormat="1" ht="18" x14ac:dyDescent="0.45">
      <c r="A100" s="194">
        <v>2007</v>
      </c>
      <c r="B100" s="79">
        <v>320040359</v>
      </c>
      <c r="C100" s="80">
        <v>1090071</v>
      </c>
      <c r="D100" s="80">
        <v>347656</v>
      </c>
      <c r="E100" s="80">
        <v>17149072</v>
      </c>
      <c r="F100" s="81">
        <v>301453560</v>
      </c>
      <c r="G100" s="79">
        <v>58794732</v>
      </c>
      <c r="H100" s="80">
        <v>205129</v>
      </c>
      <c r="I100" s="80">
        <v>67333</v>
      </c>
      <c r="J100" s="80">
        <v>3172316</v>
      </c>
      <c r="K100" s="81">
        <v>55349954</v>
      </c>
      <c r="L100" s="79">
        <v>85753382</v>
      </c>
      <c r="M100" s="80">
        <v>247894</v>
      </c>
      <c r="N100" s="80">
        <v>76965</v>
      </c>
      <c r="O100" s="80">
        <v>4498543</v>
      </c>
      <c r="P100" s="81">
        <v>80929981</v>
      </c>
      <c r="Q100" s="79">
        <v>110164619</v>
      </c>
      <c r="R100" s="80">
        <v>228138</v>
      </c>
      <c r="S100" s="80">
        <v>86280</v>
      </c>
      <c r="T100" s="80">
        <v>5027845</v>
      </c>
      <c r="U100" s="81">
        <v>104822354</v>
      </c>
      <c r="V100" s="79">
        <v>906753345</v>
      </c>
      <c r="W100" s="80">
        <v>2213292</v>
      </c>
      <c r="X100" s="80">
        <v>796700</v>
      </c>
      <c r="Y100" s="80">
        <v>40101953</v>
      </c>
      <c r="Z100" s="81">
        <v>863641400</v>
      </c>
    </row>
    <row r="101" spans="1:26" s="16" customFormat="1" ht="18" x14ac:dyDescent="0.45">
      <c r="A101" s="194">
        <v>2008</v>
      </c>
      <c r="B101" s="79">
        <v>322706533</v>
      </c>
      <c r="C101" s="80">
        <v>1189485</v>
      </c>
      <c r="D101" s="80">
        <v>436479</v>
      </c>
      <c r="E101" s="80">
        <v>16908258</v>
      </c>
      <c r="F101" s="81">
        <v>304172310</v>
      </c>
      <c r="G101" s="79">
        <v>59254741</v>
      </c>
      <c r="H101" s="80">
        <v>219434</v>
      </c>
      <c r="I101" s="80">
        <v>83959</v>
      </c>
      <c r="J101" s="80">
        <v>3132254</v>
      </c>
      <c r="K101" s="81">
        <v>55819093</v>
      </c>
      <c r="L101" s="79">
        <v>85932135</v>
      </c>
      <c r="M101" s="80">
        <v>273576</v>
      </c>
      <c r="N101" s="80">
        <v>93560</v>
      </c>
      <c r="O101" s="80">
        <v>4432093</v>
      </c>
      <c r="P101" s="81">
        <v>81132906</v>
      </c>
      <c r="Q101" s="79">
        <v>110323480</v>
      </c>
      <c r="R101" s="80">
        <v>249841</v>
      </c>
      <c r="S101" s="80">
        <v>104692</v>
      </c>
      <c r="T101" s="80">
        <v>4991380</v>
      </c>
      <c r="U101" s="81">
        <v>104977567</v>
      </c>
      <c r="V101" s="79">
        <v>908664494</v>
      </c>
      <c r="W101" s="80">
        <v>2378687</v>
      </c>
      <c r="X101" s="80">
        <v>929993</v>
      </c>
      <c r="Y101" s="80">
        <v>40179885</v>
      </c>
      <c r="Z101" s="81">
        <v>865175929</v>
      </c>
    </row>
    <row r="102" spans="1:26" s="16" customFormat="1" ht="18" x14ac:dyDescent="0.45">
      <c r="A102" s="194">
        <v>2009</v>
      </c>
      <c r="B102" s="79">
        <v>323753291</v>
      </c>
      <c r="C102" s="80">
        <v>1325148</v>
      </c>
      <c r="D102" s="80">
        <v>357839</v>
      </c>
      <c r="E102" s="80">
        <v>16448802</v>
      </c>
      <c r="F102" s="81">
        <v>305621502</v>
      </c>
      <c r="G102" s="79">
        <v>59427686</v>
      </c>
      <c r="H102" s="80">
        <v>243411</v>
      </c>
      <c r="I102" s="80">
        <v>69391</v>
      </c>
      <c r="J102" s="80">
        <v>3050615</v>
      </c>
      <c r="K102" s="81">
        <v>56064267</v>
      </c>
      <c r="L102" s="79">
        <v>85996942</v>
      </c>
      <c r="M102" s="80">
        <v>281643</v>
      </c>
      <c r="N102" s="80">
        <v>79544</v>
      </c>
      <c r="O102" s="80">
        <v>4368552</v>
      </c>
      <c r="P102" s="81">
        <v>81267203</v>
      </c>
      <c r="Q102" s="79">
        <v>110514221</v>
      </c>
      <c r="R102" s="80">
        <v>265578</v>
      </c>
      <c r="S102" s="80">
        <v>88976</v>
      </c>
      <c r="T102" s="80">
        <v>4796615</v>
      </c>
      <c r="U102" s="81">
        <v>105363052</v>
      </c>
      <c r="V102" s="79">
        <v>909582521</v>
      </c>
      <c r="W102" s="80">
        <v>2481297</v>
      </c>
      <c r="X102" s="80">
        <v>824442</v>
      </c>
      <c r="Y102" s="80">
        <v>38671312</v>
      </c>
      <c r="Z102" s="81">
        <v>867605470</v>
      </c>
    </row>
    <row r="103" spans="1:26" s="16" customFormat="1" ht="18" x14ac:dyDescent="0.45">
      <c r="A103" s="194">
        <v>2010</v>
      </c>
      <c r="B103" s="79">
        <v>325871769</v>
      </c>
      <c r="C103" s="80">
        <v>1309759</v>
      </c>
      <c r="D103" s="80">
        <v>380364</v>
      </c>
      <c r="E103" s="80">
        <v>17221146</v>
      </c>
      <c r="F103" s="81">
        <v>306960500</v>
      </c>
      <c r="G103" s="79">
        <v>59797448</v>
      </c>
      <c r="H103" s="80">
        <v>240705</v>
      </c>
      <c r="I103" s="80">
        <v>73867</v>
      </c>
      <c r="J103" s="80">
        <v>3190427</v>
      </c>
      <c r="K103" s="81">
        <v>56292449</v>
      </c>
      <c r="L103" s="79">
        <v>86112172</v>
      </c>
      <c r="M103" s="80">
        <v>290026</v>
      </c>
      <c r="N103" s="80">
        <v>83756</v>
      </c>
      <c r="O103" s="80">
        <v>4564334</v>
      </c>
      <c r="P103" s="81">
        <v>81174056</v>
      </c>
      <c r="Q103" s="79">
        <v>110530812</v>
      </c>
      <c r="R103" s="80">
        <v>262669</v>
      </c>
      <c r="S103" s="80">
        <v>90811</v>
      </c>
      <c r="T103" s="80">
        <v>4931045</v>
      </c>
      <c r="U103" s="81">
        <v>105246286</v>
      </c>
      <c r="V103" s="79">
        <v>909127405</v>
      </c>
      <c r="W103" s="80">
        <v>2481297</v>
      </c>
      <c r="X103" s="80">
        <v>839245</v>
      </c>
      <c r="Y103" s="80">
        <v>39474869</v>
      </c>
      <c r="Z103" s="81">
        <v>866331993</v>
      </c>
    </row>
    <row r="104" spans="1:26" s="16" customFormat="1" ht="18" x14ac:dyDescent="0.45">
      <c r="A104" s="194">
        <v>2011</v>
      </c>
      <c r="B104" s="79">
        <v>330899077</v>
      </c>
      <c r="C104" s="80">
        <v>1313626</v>
      </c>
      <c r="D104" s="80">
        <v>384474</v>
      </c>
      <c r="E104" s="80">
        <v>17571829</v>
      </c>
      <c r="F104" s="81">
        <v>311629149</v>
      </c>
      <c r="G104" s="79">
        <v>60733124</v>
      </c>
      <c r="H104" s="80">
        <v>245079</v>
      </c>
      <c r="I104" s="80">
        <v>75050</v>
      </c>
      <c r="J104" s="80">
        <v>3258755</v>
      </c>
      <c r="K104" s="81">
        <v>57154241</v>
      </c>
      <c r="L104" s="79">
        <v>86841183</v>
      </c>
      <c r="M104" s="80">
        <v>279215</v>
      </c>
      <c r="N104" s="80">
        <v>83365</v>
      </c>
      <c r="O104" s="80">
        <v>4679466</v>
      </c>
      <c r="P104" s="81">
        <v>81799138</v>
      </c>
      <c r="Q104" s="79">
        <v>110695318</v>
      </c>
      <c r="R104" s="80">
        <v>265177</v>
      </c>
      <c r="S104" s="80">
        <v>89801</v>
      </c>
      <c r="T104" s="80">
        <v>4953581</v>
      </c>
      <c r="U104" s="81">
        <v>105386760</v>
      </c>
      <c r="V104" s="79">
        <v>909193594</v>
      </c>
      <c r="W104" s="80">
        <v>2471421</v>
      </c>
      <c r="X104" s="80">
        <v>833349</v>
      </c>
      <c r="Y104" s="80">
        <v>39595920</v>
      </c>
      <c r="Z104" s="81">
        <v>866292904</v>
      </c>
    </row>
    <row r="105" spans="1:26" s="16" customFormat="1" ht="18" x14ac:dyDescent="0.45">
      <c r="A105" s="194">
        <v>2012</v>
      </c>
      <c r="B105" s="79">
        <v>335368098</v>
      </c>
      <c r="C105" s="80">
        <v>1356989</v>
      </c>
      <c r="D105" s="80">
        <v>395895</v>
      </c>
      <c r="E105" s="80">
        <v>18232053</v>
      </c>
      <c r="F105" s="81">
        <v>315383161</v>
      </c>
      <c r="G105" s="79">
        <v>61597341</v>
      </c>
      <c r="H105" s="80">
        <v>249186</v>
      </c>
      <c r="I105" s="80">
        <v>76487</v>
      </c>
      <c r="J105" s="80">
        <v>3381794</v>
      </c>
      <c r="K105" s="81">
        <v>57889874</v>
      </c>
      <c r="L105" s="79">
        <v>87259437</v>
      </c>
      <c r="M105" s="80">
        <v>275878</v>
      </c>
      <c r="N105" s="80">
        <v>86692</v>
      </c>
      <c r="O105" s="80">
        <v>4768524</v>
      </c>
      <c r="P105" s="81">
        <v>82128343</v>
      </c>
      <c r="Q105" s="79">
        <v>110589938</v>
      </c>
      <c r="R105" s="80">
        <v>273993</v>
      </c>
      <c r="S105" s="80">
        <v>90585</v>
      </c>
      <c r="T105" s="80">
        <v>5042376</v>
      </c>
      <c r="U105" s="81">
        <v>105182985</v>
      </c>
      <c r="V105" s="79">
        <v>907188830</v>
      </c>
      <c r="W105" s="80">
        <v>2470365</v>
      </c>
      <c r="X105" s="80">
        <v>832984</v>
      </c>
      <c r="Y105" s="80">
        <v>40253362</v>
      </c>
      <c r="Z105" s="81">
        <v>863632119</v>
      </c>
    </row>
    <row r="106" spans="1:26" s="16" customFormat="1" ht="18" x14ac:dyDescent="0.45">
      <c r="A106" s="194">
        <v>2013</v>
      </c>
      <c r="B106" s="79">
        <v>340284968</v>
      </c>
      <c r="C106" s="80">
        <v>1457146</v>
      </c>
      <c r="D106" s="80">
        <v>404405</v>
      </c>
      <c r="E106" s="80">
        <v>18668979</v>
      </c>
      <c r="F106" s="81">
        <v>319754437</v>
      </c>
      <c r="G106" s="79">
        <v>62517046</v>
      </c>
      <c r="H106" s="80">
        <v>270861</v>
      </c>
      <c r="I106" s="80">
        <v>78115</v>
      </c>
      <c r="J106" s="80">
        <v>3457603</v>
      </c>
      <c r="K106" s="81">
        <v>58710467</v>
      </c>
      <c r="L106" s="79">
        <v>87809784</v>
      </c>
      <c r="M106" s="80">
        <v>289107</v>
      </c>
      <c r="N106" s="80">
        <v>88410</v>
      </c>
      <c r="O106" s="80">
        <v>4903903</v>
      </c>
      <c r="P106" s="81">
        <v>82528365</v>
      </c>
      <c r="Q106" s="79">
        <v>110702483</v>
      </c>
      <c r="R106" s="80">
        <v>288996</v>
      </c>
      <c r="S106" s="80">
        <v>92369</v>
      </c>
      <c r="T106" s="80">
        <v>5170839</v>
      </c>
      <c r="U106" s="81">
        <v>105150279</v>
      </c>
      <c r="V106" s="79">
        <v>907296584</v>
      </c>
      <c r="W106" s="80">
        <v>2656687</v>
      </c>
      <c r="X106" s="80">
        <v>847978</v>
      </c>
      <c r="Y106" s="80">
        <v>41138348</v>
      </c>
      <c r="Z106" s="81">
        <v>862653571</v>
      </c>
    </row>
    <row r="107" spans="1:26" s="16" customFormat="1" ht="18" x14ac:dyDescent="0.45">
      <c r="A107" s="194">
        <v>2014</v>
      </c>
      <c r="B107" s="79">
        <v>341480770</v>
      </c>
      <c r="C107" s="80">
        <v>1446072</v>
      </c>
      <c r="D107" s="80">
        <v>398431</v>
      </c>
      <c r="E107" s="80">
        <v>18832466</v>
      </c>
      <c r="F107" s="81">
        <v>320803801</v>
      </c>
      <c r="G107" s="79">
        <v>62722928</v>
      </c>
      <c r="H107" s="80">
        <v>269060</v>
      </c>
      <c r="I107" s="80">
        <v>76923</v>
      </c>
      <c r="J107" s="80">
        <v>3505778</v>
      </c>
      <c r="K107" s="81">
        <v>58871168</v>
      </c>
      <c r="L107" s="79">
        <v>87310748</v>
      </c>
      <c r="M107" s="80">
        <v>293125</v>
      </c>
      <c r="N107" s="80">
        <v>87046</v>
      </c>
      <c r="O107" s="80">
        <v>4922338</v>
      </c>
      <c r="P107" s="81">
        <v>82008238</v>
      </c>
      <c r="Q107" s="79">
        <v>110156639</v>
      </c>
      <c r="R107" s="80">
        <v>299375</v>
      </c>
      <c r="S107" s="80">
        <v>91033</v>
      </c>
      <c r="T107" s="80">
        <v>5359141</v>
      </c>
      <c r="U107" s="81">
        <v>104407090</v>
      </c>
      <c r="V107" s="79">
        <v>903105613</v>
      </c>
      <c r="W107" s="80">
        <v>2798836</v>
      </c>
      <c r="X107" s="80">
        <v>834933</v>
      </c>
      <c r="Y107" s="80">
        <v>42165825</v>
      </c>
      <c r="Z107" s="81">
        <v>857306017</v>
      </c>
    </row>
    <row r="108" spans="1:26" s="16" customFormat="1" ht="18" x14ac:dyDescent="0.45">
      <c r="A108" s="194">
        <v>2015</v>
      </c>
      <c r="B108" s="79">
        <v>342491341</v>
      </c>
      <c r="C108" s="80">
        <v>1503695</v>
      </c>
      <c r="D108" s="80">
        <v>335700</v>
      </c>
      <c r="E108" s="80">
        <v>22972764</v>
      </c>
      <c r="F108" s="81">
        <v>317679181</v>
      </c>
      <c r="G108" s="79">
        <v>62883597</v>
      </c>
      <c r="H108" s="80">
        <v>279692</v>
      </c>
      <c r="I108" s="80">
        <v>64564</v>
      </c>
      <c r="J108" s="80">
        <v>4253952</v>
      </c>
      <c r="K108" s="81">
        <v>58285390</v>
      </c>
      <c r="L108" s="79">
        <v>86793288</v>
      </c>
      <c r="M108" s="80">
        <v>315870</v>
      </c>
      <c r="N108" s="80">
        <v>73456</v>
      </c>
      <c r="O108" s="80">
        <v>5807808</v>
      </c>
      <c r="P108" s="81">
        <v>80596154</v>
      </c>
      <c r="Q108" s="79">
        <v>109017067</v>
      </c>
      <c r="R108" s="80">
        <v>292936</v>
      </c>
      <c r="S108" s="80">
        <v>77408</v>
      </c>
      <c r="T108" s="80">
        <v>6419263</v>
      </c>
      <c r="U108" s="81">
        <v>102227460</v>
      </c>
      <c r="V108" s="79">
        <v>894287152</v>
      </c>
      <c r="W108" s="80">
        <v>2722416</v>
      </c>
      <c r="X108" s="80">
        <v>718184</v>
      </c>
      <c r="Y108" s="80">
        <v>49848322</v>
      </c>
      <c r="Z108" s="81">
        <v>840998230</v>
      </c>
    </row>
    <row r="109" spans="1:26" s="16" customFormat="1" ht="18" x14ac:dyDescent="0.45">
      <c r="A109" s="194">
        <v>2016</v>
      </c>
      <c r="B109" s="79">
        <v>343556861</v>
      </c>
      <c r="C109" s="80">
        <v>1501157</v>
      </c>
      <c r="D109" s="80">
        <v>250855</v>
      </c>
      <c r="E109" s="80">
        <v>23627763</v>
      </c>
      <c r="F109" s="81">
        <v>318177085</v>
      </c>
      <c r="G109" s="79">
        <v>63042257</v>
      </c>
      <c r="H109" s="80">
        <v>278633</v>
      </c>
      <c r="I109" s="80">
        <v>47309</v>
      </c>
      <c r="J109" s="80">
        <v>4382435</v>
      </c>
      <c r="K109" s="81">
        <v>58333881</v>
      </c>
      <c r="L109" s="79">
        <v>87194570</v>
      </c>
      <c r="M109" s="80">
        <v>322969</v>
      </c>
      <c r="N109" s="80">
        <v>56335</v>
      </c>
      <c r="O109" s="80">
        <v>6014528</v>
      </c>
      <c r="P109" s="81">
        <v>80800738</v>
      </c>
      <c r="Q109" s="79">
        <v>108842945</v>
      </c>
      <c r="R109" s="80">
        <v>294984</v>
      </c>
      <c r="S109" s="80">
        <v>63624</v>
      </c>
      <c r="T109" s="80">
        <v>6516569</v>
      </c>
      <c r="U109" s="81">
        <v>101967768</v>
      </c>
      <c r="V109" s="79">
        <v>893415077</v>
      </c>
      <c r="W109" s="80">
        <v>2752046</v>
      </c>
      <c r="X109" s="80">
        <v>615512</v>
      </c>
      <c r="Y109" s="80">
        <v>50564651</v>
      </c>
      <c r="Z109" s="81">
        <v>839482869</v>
      </c>
    </row>
    <row r="110" spans="1:26" s="16" customFormat="1" ht="18" x14ac:dyDescent="0.45">
      <c r="A110" s="194">
        <v>2017</v>
      </c>
      <c r="B110" s="79">
        <v>348095860</v>
      </c>
      <c r="C110" s="80">
        <v>1519892</v>
      </c>
      <c r="D110" s="80">
        <v>272114</v>
      </c>
      <c r="E110" s="80">
        <v>24426393</v>
      </c>
      <c r="F110" s="81">
        <v>321877461</v>
      </c>
      <c r="G110" s="79">
        <v>63825064</v>
      </c>
      <c r="H110" s="80">
        <v>281955</v>
      </c>
      <c r="I110" s="80">
        <v>51128</v>
      </c>
      <c r="J110" s="80">
        <v>4528362</v>
      </c>
      <c r="K110" s="81">
        <v>58963619</v>
      </c>
      <c r="L110" s="79">
        <v>88646029</v>
      </c>
      <c r="M110" s="80">
        <v>337238</v>
      </c>
      <c r="N110" s="80">
        <v>63708</v>
      </c>
      <c r="O110" s="80">
        <v>6228014</v>
      </c>
      <c r="P110" s="81">
        <v>82017068</v>
      </c>
      <c r="Q110" s="79">
        <v>109058247</v>
      </c>
      <c r="R110" s="80">
        <v>296003</v>
      </c>
      <c r="S110" s="80">
        <v>66929</v>
      </c>
      <c r="T110" s="80">
        <v>6555151</v>
      </c>
      <c r="U110" s="81">
        <v>102140164</v>
      </c>
      <c r="V110" s="79">
        <v>894432661</v>
      </c>
      <c r="W110" s="80">
        <v>2745781</v>
      </c>
      <c r="X110" s="80">
        <v>632486</v>
      </c>
      <c r="Y110" s="80">
        <v>50696446</v>
      </c>
      <c r="Z110" s="81">
        <v>840357947</v>
      </c>
    </row>
    <row r="111" spans="1:26" s="16" customFormat="1" ht="18" x14ac:dyDescent="0.45">
      <c r="A111" s="194">
        <v>2018</v>
      </c>
      <c r="B111" s="79">
        <v>348452279</v>
      </c>
      <c r="C111" s="80">
        <v>1549117</v>
      </c>
      <c r="D111" s="80">
        <v>255706</v>
      </c>
      <c r="E111" s="80">
        <v>24292327</v>
      </c>
      <c r="F111" s="81">
        <v>322355129</v>
      </c>
      <c r="G111" s="79">
        <v>63854560</v>
      </c>
      <c r="H111" s="80">
        <v>286651</v>
      </c>
      <c r="I111" s="80">
        <v>48053</v>
      </c>
      <c r="J111" s="80">
        <v>4505727</v>
      </c>
      <c r="K111" s="81">
        <v>59014129</v>
      </c>
      <c r="L111" s="79">
        <v>89582490</v>
      </c>
      <c r="M111" s="80">
        <v>345197</v>
      </c>
      <c r="N111" s="80">
        <v>60029</v>
      </c>
      <c r="O111" s="80">
        <v>6140547</v>
      </c>
      <c r="P111" s="81">
        <v>83036716</v>
      </c>
      <c r="Q111" s="79">
        <v>108418163</v>
      </c>
      <c r="R111" s="80">
        <v>296817</v>
      </c>
      <c r="S111" s="80">
        <v>63056</v>
      </c>
      <c r="T111" s="80">
        <v>6524316</v>
      </c>
      <c r="U111" s="81">
        <v>101533973</v>
      </c>
      <c r="V111" s="79">
        <v>889375378</v>
      </c>
      <c r="W111" s="80">
        <v>2755310</v>
      </c>
      <c r="X111" s="80">
        <v>597232</v>
      </c>
      <c r="Y111" s="80">
        <v>50600550</v>
      </c>
      <c r="Z111" s="81">
        <v>835422287</v>
      </c>
    </row>
    <row r="112" spans="1:26" s="16" customFormat="1" ht="18" x14ac:dyDescent="0.45">
      <c r="A112" s="194">
        <v>2019</v>
      </c>
      <c r="B112" s="79">
        <v>353812075</v>
      </c>
      <c r="C112" s="80">
        <v>1609261</v>
      </c>
      <c r="D112" s="80">
        <v>260427</v>
      </c>
      <c r="E112" s="80">
        <v>20870519</v>
      </c>
      <c r="F112" s="81">
        <v>331071868</v>
      </c>
      <c r="G112" s="79">
        <v>64826637</v>
      </c>
      <c r="H112" s="80">
        <v>298612</v>
      </c>
      <c r="I112" s="80">
        <v>48874</v>
      </c>
      <c r="J112" s="80">
        <v>3873750</v>
      </c>
      <c r="K112" s="81">
        <v>60605401</v>
      </c>
      <c r="L112" s="79">
        <v>92155295</v>
      </c>
      <c r="M112" s="80">
        <v>356937</v>
      </c>
      <c r="N112" s="80">
        <v>59744</v>
      </c>
      <c r="O112" s="80">
        <v>5359066</v>
      </c>
      <c r="P112" s="81">
        <v>86379547</v>
      </c>
      <c r="Q112" s="79">
        <v>109725209</v>
      </c>
      <c r="R112" s="80">
        <v>304879</v>
      </c>
      <c r="S112" s="80">
        <v>62827</v>
      </c>
      <c r="T112" s="80">
        <v>5647073</v>
      </c>
      <c r="U112" s="81">
        <v>103710430</v>
      </c>
      <c r="V112" s="79">
        <v>899928349</v>
      </c>
      <c r="W112" s="80">
        <v>2826198</v>
      </c>
      <c r="X112" s="80">
        <v>583600</v>
      </c>
      <c r="Y112" s="80">
        <v>44413261</v>
      </c>
      <c r="Z112" s="81">
        <v>852105291</v>
      </c>
    </row>
    <row r="113" spans="1:26" s="16" customFormat="1" ht="18" x14ac:dyDescent="0.45">
      <c r="A113" s="194">
        <v>2020</v>
      </c>
      <c r="B113" s="79">
        <v>356737769</v>
      </c>
      <c r="C113" s="80">
        <v>1641224</v>
      </c>
      <c r="D113" s="80">
        <v>282079</v>
      </c>
      <c r="E113" s="80">
        <v>21517555</v>
      </c>
      <c r="F113" s="81">
        <v>333296911</v>
      </c>
      <c r="G113" s="79">
        <v>65355190</v>
      </c>
      <c r="H113" s="80">
        <v>305633</v>
      </c>
      <c r="I113" s="80">
        <v>52962</v>
      </c>
      <c r="J113" s="80">
        <v>3979528</v>
      </c>
      <c r="K113" s="81">
        <v>61017066</v>
      </c>
      <c r="L113" s="79">
        <v>93759670</v>
      </c>
      <c r="M113" s="80">
        <v>364090</v>
      </c>
      <c r="N113" s="80">
        <v>65190</v>
      </c>
      <c r="O113" s="80">
        <v>5632075</v>
      </c>
      <c r="P113" s="81">
        <v>87698315</v>
      </c>
      <c r="Q113" s="79">
        <v>109737803</v>
      </c>
      <c r="R113" s="80">
        <v>303335</v>
      </c>
      <c r="S113" s="80">
        <v>62241</v>
      </c>
      <c r="T113" s="80">
        <v>5760184</v>
      </c>
      <c r="U113" s="81">
        <v>103612043</v>
      </c>
      <c r="V113" s="79">
        <v>898693041</v>
      </c>
      <c r="W113" s="80">
        <v>2836963</v>
      </c>
      <c r="X113" s="80">
        <v>578540</v>
      </c>
      <c r="Y113" s="80">
        <v>45246576</v>
      </c>
      <c r="Z113" s="81">
        <v>850030961</v>
      </c>
    </row>
    <row r="114" spans="1:26" s="16" customFormat="1" ht="18" x14ac:dyDescent="0.45">
      <c r="A114" s="194">
        <v>2021</v>
      </c>
      <c r="B114" s="79">
        <v>358761055</v>
      </c>
      <c r="C114" s="80">
        <v>1657884</v>
      </c>
      <c r="D114" s="80">
        <v>272242</v>
      </c>
      <c r="E114" s="80">
        <v>21749282</v>
      </c>
      <c r="F114" s="81">
        <v>335081647</v>
      </c>
      <c r="G114" s="79">
        <v>65679421</v>
      </c>
      <c r="H114" s="80">
        <v>308661</v>
      </c>
      <c r="I114" s="80">
        <v>51134</v>
      </c>
      <c r="J114" s="80">
        <v>4025106</v>
      </c>
      <c r="K114" s="81">
        <v>61294520</v>
      </c>
      <c r="L114" s="79">
        <v>95313012</v>
      </c>
      <c r="M114" s="80">
        <v>365807</v>
      </c>
      <c r="N114" s="80">
        <v>63309</v>
      </c>
      <c r="O114" s="80">
        <v>5771475</v>
      </c>
      <c r="P114" s="81">
        <v>89112421</v>
      </c>
      <c r="Q114" s="79">
        <v>109683576</v>
      </c>
      <c r="R114" s="80">
        <v>303244</v>
      </c>
      <c r="S114" s="80">
        <v>60577</v>
      </c>
      <c r="T114" s="80">
        <v>5809549</v>
      </c>
      <c r="U114" s="81">
        <v>103510206</v>
      </c>
      <c r="V114" s="79">
        <v>897461403</v>
      </c>
      <c r="W114" s="80">
        <v>2838961</v>
      </c>
      <c r="X114" s="80">
        <v>566441</v>
      </c>
      <c r="Y114" s="80">
        <v>45527536</v>
      </c>
      <c r="Z114" s="81">
        <v>848528465</v>
      </c>
    </row>
    <row r="115" spans="1:26" s="16" customFormat="1" ht="18" x14ac:dyDescent="0.45">
      <c r="A115" s="194">
        <v>2022</v>
      </c>
      <c r="B115" s="79">
        <v>362188468</v>
      </c>
      <c r="C115" s="80">
        <v>1639059</v>
      </c>
      <c r="D115" s="80">
        <v>298440</v>
      </c>
      <c r="E115" s="80">
        <v>21198755</v>
      </c>
      <c r="F115" s="81">
        <v>339052214</v>
      </c>
      <c r="G115" s="79">
        <v>66274311</v>
      </c>
      <c r="H115" s="80">
        <v>304548</v>
      </c>
      <c r="I115" s="80">
        <v>54609</v>
      </c>
      <c r="J115" s="80">
        <v>3928605</v>
      </c>
      <c r="K115" s="81">
        <v>61986549</v>
      </c>
      <c r="L115" s="79">
        <v>96473302</v>
      </c>
      <c r="M115" s="80">
        <v>362631</v>
      </c>
      <c r="N115" s="80">
        <v>85607</v>
      </c>
      <c r="O115" s="80">
        <v>5807274</v>
      </c>
      <c r="P115" s="81">
        <v>90217790</v>
      </c>
      <c r="Q115" s="79">
        <v>109497340</v>
      </c>
      <c r="R115" s="80">
        <v>301472</v>
      </c>
      <c r="S115" s="80">
        <v>66757</v>
      </c>
      <c r="T115" s="80">
        <v>5696228</v>
      </c>
      <c r="U115" s="81">
        <v>103432882</v>
      </c>
      <c r="V115" s="79">
        <v>895577434</v>
      </c>
      <c r="W115" s="80">
        <v>2820281</v>
      </c>
      <c r="X115" s="80">
        <v>640811</v>
      </c>
      <c r="Y115" s="80">
        <v>44651049</v>
      </c>
      <c r="Z115" s="81">
        <v>847465293</v>
      </c>
    </row>
    <row r="116" spans="1:26" s="16" customFormat="1" ht="18" x14ac:dyDescent="0.45">
      <c r="A116" s="194">
        <v>2023</v>
      </c>
      <c r="B116" s="79">
        <v>365265490</v>
      </c>
      <c r="C116" s="80">
        <v>1679490</v>
      </c>
      <c r="D116" s="80">
        <v>295194</v>
      </c>
      <c r="E116" s="80">
        <v>21770084</v>
      </c>
      <c r="F116" s="81">
        <v>341520722</v>
      </c>
      <c r="G116" s="79">
        <v>66845106</v>
      </c>
      <c r="H116" s="80">
        <v>313017</v>
      </c>
      <c r="I116" s="80">
        <v>53984</v>
      </c>
      <c r="J116" s="80">
        <v>4031342</v>
      </c>
      <c r="K116" s="81">
        <v>62446763</v>
      </c>
      <c r="L116" s="79">
        <v>97554123</v>
      </c>
      <c r="M116" s="80">
        <v>373970</v>
      </c>
      <c r="N116" s="80">
        <v>85699</v>
      </c>
      <c r="O116" s="80">
        <v>5932443</v>
      </c>
      <c r="P116" s="81">
        <v>91162012</v>
      </c>
      <c r="Q116" s="79">
        <v>109474028</v>
      </c>
      <c r="R116" s="80">
        <v>303733</v>
      </c>
      <c r="S116" s="80">
        <v>66614</v>
      </c>
      <c r="T116" s="80">
        <v>5811492</v>
      </c>
      <c r="U116" s="81">
        <v>103292189</v>
      </c>
      <c r="V116" s="79">
        <v>893916233</v>
      </c>
      <c r="W116" s="80">
        <v>2828271</v>
      </c>
      <c r="X116" s="80">
        <v>643648</v>
      </c>
      <c r="Y116" s="80">
        <v>45430229</v>
      </c>
      <c r="Z116" s="81">
        <v>845014086</v>
      </c>
    </row>
    <row r="117" spans="1:26" s="16" customFormat="1" ht="18.399999999999999" thickBot="1" x14ac:dyDescent="0.5">
      <c r="A117" s="194">
        <v>2024</v>
      </c>
      <c r="B117" s="82">
        <v>368627456</v>
      </c>
      <c r="C117" s="83">
        <v>1657725</v>
      </c>
      <c r="D117" s="83">
        <v>293605</v>
      </c>
      <c r="E117" s="83">
        <v>22016310</v>
      </c>
      <c r="F117" s="84">
        <v>344659816</v>
      </c>
      <c r="G117" s="82">
        <v>67442915</v>
      </c>
      <c r="H117" s="83">
        <v>308552</v>
      </c>
      <c r="I117" s="83">
        <v>53679</v>
      </c>
      <c r="J117" s="83">
        <v>4080448</v>
      </c>
      <c r="K117" s="84">
        <v>63000236</v>
      </c>
      <c r="L117" s="82">
        <v>98205475</v>
      </c>
      <c r="M117" s="83">
        <v>377792</v>
      </c>
      <c r="N117" s="83">
        <v>85723</v>
      </c>
      <c r="O117" s="83">
        <v>5972350</v>
      </c>
      <c r="P117" s="84">
        <v>91769610</v>
      </c>
      <c r="Q117" s="82">
        <v>109389535</v>
      </c>
      <c r="R117" s="83">
        <v>300878</v>
      </c>
      <c r="S117" s="83">
        <v>66533</v>
      </c>
      <c r="T117" s="83">
        <v>5832679</v>
      </c>
      <c r="U117" s="84">
        <v>103189445</v>
      </c>
      <c r="V117" s="82">
        <v>892155851</v>
      </c>
      <c r="W117" s="83">
        <v>2781293</v>
      </c>
      <c r="X117" s="83">
        <v>644840</v>
      </c>
      <c r="Y117" s="83">
        <v>45633292</v>
      </c>
      <c r="Z117" s="84">
        <v>843096426</v>
      </c>
    </row>
    <row r="118" spans="1:26" s="16" customFormat="1" ht="14.65" thickTop="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VSA7Nj9fP4eT7hsQ+0oho8C8vDi6K5DyWvjYSRY5PbdPF2PQJuf79kWI4lEJFA3bCe0DuFiZsgKrdi1hZkaBEw==" saltValue="SDJ466PjJPnKGVGObFwB3A=="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EF02-F20F-4471-9885-AAB5E33E97C1}">
  <dimension ref="A1:AO188"/>
  <sheetViews>
    <sheetView zoomScale="55" zoomScaleNormal="55" workbookViewId="0">
      <selection activeCell="D26" sqref="D26"/>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417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149">
        <v>2004</v>
      </c>
      <c r="B6" s="150">
        <v>199912877</v>
      </c>
      <c r="C6" s="150" t="s">
        <v>361</v>
      </c>
      <c r="D6" s="151" t="s">
        <v>392</v>
      </c>
      <c r="E6" s="150">
        <v>48342395</v>
      </c>
      <c r="F6" s="155">
        <v>151570481</v>
      </c>
      <c r="G6" s="48">
        <f t="shared" ref="G6:G26" si="0">B6*2*B65/100</f>
        <v>44032810.28802</v>
      </c>
      <c r="H6" s="150" t="s">
        <v>361</v>
      </c>
      <c r="I6" s="151" t="s">
        <v>392</v>
      </c>
      <c r="J6" s="49">
        <f t="shared" ref="J6:J26" si="1">E6*2*E65/100</f>
        <v>24681693.191199999</v>
      </c>
      <c r="K6" s="50">
        <f t="shared" ref="K6:K26" si="2">F6*2*F65/100</f>
        <v>42354855.210639998</v>
      </c>
    </row>
    <row r="7" spans="1:11" s="16" customFormat="1" ht="18" x14ac:dyDescent="0.55000000000000004">
      <c r="A7" s="153">
        <v>2005</v>
      </c>
      <c r="B7" s="122">
        <v>230460768</v>
      </c>
      <c r="C7" s="122" t="s">
        <v>361</v>
      </c>
      <c r="D7" s="122">
        <v>1938054</v>
      </c>
      <c r="E7" s="122">
        <v>51586842</v>
      </c>
      <c r="F7" s="128">
        <v>176935872</v>
      </c>
      <c r="G7" s="51">
        <f t="shared" si="0"/>
        <v>32352082.611839999</v>
      </c>
      <c r="H7" s="122" t="s">
        <v>361</v>
      </c>
      <c r="I7" s="52">
        <f>D7*2*D66/100</f>
        <v>3876108</v>
      </c>
      <c r="J7" s="52">
        <f t="shared" si="1"/>
        <v>19937282.696160004</v>
      </c>
      <c r="K7" s="53">
        <f t="shared" si="2"/>
        <v>30567441.246720001</v>
      </c>
    </row>
    <row r="8" spans="1:11" s="16" customFormat="1" ht="18" x14ac:dyDescent="0.55000000000000004">
      <c r="A8" s="153">
        <v>2006</v>
      </c>
      <c r="B8" s="122">
        <v>212535261</v>
      </c>
      <c r="C8" s="122" t="s">
        <v>361</v>
      </c>
      <c r="D8" s="122">
        <v>2609671</v>
      </c>
      <c r="E8" s="122">
        <v>40399356</v>
      </c>
      <c r="F8" s="128">
        <v>169526234</v>
      </c>
      <c r="G8" s="51">
        <f t="shared" si="0"/>
        <v>17891218.270979997</v>
      </c>
      <c r="H8" s="122" t="s">
        <v>361</v>
      </c>
      <c r="I8" s="52">
        <f>D8*2*D67/100</f>
        <v>3156344.8810799997</v>
      </c>
      <c r="J8" s="52">
        <f t="shared" si="1"/>
        <v>12575511.535680002</v>
      </c>
      <c r="K8" s="53">
        <f t="shared" si="2"/>
        <v>19061529.75096</v>
      </c>
    </row>
    <row r="9" spans="1:11" s="16" customFormat="1" ht="18" x14ac:dyDescent="0.55000000000000004">
      <c r="A9" s="153">
        <v>2007</v>
      </c>
      <c r="B9" s="122">
        <v>216101466</v>
      </c>
      <c r="C9" s="122" t="s">
        <v>361</v>
      </c>
      <c r="D9" s="122">
        <v>2033951</v>
      </c>
      <c r="E9" s="122">
        <v>31967714</v>
      </c>
      <c r="F9" s="128">
        <v>182099801</v>
      </c>
      <c r="G9" s="51">
        <f t="shared" si="0"/>
        <v>13903968.32244</v>
      </c>
      <c r="H9" s="122" t="s">
        <v>361</v>
      </c>
      <c r="I9" s="52">
        <f t="shared" ref="I9:I25" si="3">D9*2*D68/100</f>
        <v>2257726.28902</v>
      </c>
      <c r="J9" s="52">
        <f t="shared" si="1"/>
        <v>7587217.2407600014</v>
      </c>
      <c r="K9" s="53">
        <f t="shared" si="2"/>
        <v>13628349.10684</v>
      </c>
    </row>
    <row r="10" spans="1:11" s="16" customFormat="1" ht="18" x14ac:dyDescent="0.55000000000000004">
      <c r="A10" s="153">
        <v>2008</v>
      </c>
      <c r="B10" s="122">
        <v>221646147</v>
      </c>
      <c r="C10" s="122" t="s">
        <v>361</v>
      </c>
      <c r="D10" s="122">
        <v>2317270</v>
      </c>
      <c r="E10" s="122">
        <v>34887710</v>
      </c>
      <c r="F10" s="128">
        <v>184441166</v>
      </c>
      <c r="G10" s="51">
        <f t="shared" si="0"/>
        <v>12873208.21776</v>
      </c>
      <c r="H10" s="122" t="s">
        <v>361</v>
      </c>
      <c r="I10" s="52">
        <f t="shared" si="3"/>
        <v>2447361.5378</v>
      </c>
      <c r="J10" s="52">
        <f t="shared" si="1"/>
        <v>7502950.9125999995</v>
      </c>
      <c r="K10" s="53">
        <f t="shared" si="2"/>
        <v>11962854.026759999</v>
      </c>
    </row>
    <row r="11" spans="1:11" s="16" customFormat="1" ht="18" x14ac:dyDescent="0.55000000000000004">
      <c r="A11" s="153">
        <v>2009</v>
      </c>
      <c r="B11" s="122">
        <v>218308525</v>
      </c>
      <c r="C11" s="122" t="s">
        <v>361</v>
      </c>
      <c r="D11" s="122">
        <v>1484788</v>
      </c>
      <c r="E11" s="122">
        <v>35578279</v>
      </c>
      <c r="F11" s="128">
        <v>181245459</v>
      </c>
      <c r="G11" s="51">
        <f t="shared" si="0"/>
        <v>17726652.229999997</v>
      </c>
      <c r="H11" s="122" t="s">
        <v>361</v>
      </c>
      <c r="I11" s="52">
        <f t="shared" si="3"/>
        <v>1608025.4040000001</v>
      </c>
      <c r="J11" s="52">
        <f t="shared" si="1"/>
        <v>7737564.1169199999</v>
      </c>
      <c r="K11" s="53">
        <f t="shared" si="2"/>
        <v>16725330.956519999</v>
      </c>
    </row>
    <row r="12" spans="1:11" s="16" customFormat="1" ht="18" x14ac:dyDescent="0.55000000000000004">
      <c r="A12" s="153">
        <v>2010</v>
      </c>
      <c r="B12" s="122">
        <v>221363308</v>
      </c>
      <c r="C12" s="122" t="s">
        <v>361</v>
      </c>
      <c r="D12" s="122">
        <v>1806105</v>
      </c>
      <c r="E12" s="122">
        <v>36751867</v>
      </c>
      <c r="F12" s="128">
        <v>182805337</v>
      </c>
      <c r="G12" s="51">
        <f>B12*2*B71/100</f>
        <v>12360927.118720001</v>
      </c>
      <c r="H12" s="122" t="s">
        <v>361</v>
      </c>
      <c r="I12" s="52">
        <f t="shared" si="3"/>
        <v>1810620.2625</v>
      </c>
      <c r="J12" s="52">
        <f t="shared" si="1"/>
        <v>7714951.9206400001</v>
      </c>
      <c r="K12" s="53">
        <f t="shared" si="2"/>
        <v>12021278.96112</v>
      </c>
    </row>
    <row r="13" spans="1:11" s="16" customFormat="1" ht="18" x14ac:dyDescent="0.55000000000000004">
      <c r="A13" s="153">
        <v>2011</v>
      </c>
      <c r="B13" s="122">
        <v>218400463</v>
      </c>
      <c r="C13" s="122" t="s">
        <v>361</v>
      </c>
      <c r="D13" s="122">
        <v>1858065</v>
      </c>
      <c r="E13" s="122">
        <v>38252880</v>
      </c>
      <c r="F13" s="128">
        <v>178289518</v>
      </c>
      <c r="G13" s="51">
        <f t="shared" si="0"/>
        <v>12575498.659539999</v>
      </c>
      <c r="H13" s="122" t="s">
        <v>361</v>
      </c>
      <c r="I13" s="52">
        <f t="shared" si="3"/>
        <v>1852527.9663</v>
      </c>
      <c r="J13" s="52">
        <f t="shared" si="1"/>
        <v>7995616.9775999999</v>
      </c>
      <c r="K13" s="53">
        <f t="shared" si="2"/>
        <v>12305542.532360001</v>
      </c>
    </row>
    <row r="14" spans="1:11" s="16" customFormat="1" ht="18" x14ac:dyDescent="0.55000000000000004">
      <c r="A14" s="153">
        <v>2012</v>
      </c>
      <c r="B14" s="122">
        <v>219341632</v>
      </c>
      <c r="C14" s="122" t="s">
        <v>361</v>
      </c>
      <c r="D14" s="122">
        <v>1952764</v>
      </c>
      <c r="E14" s="122">
        <v>39078507</v>
      </c>
      <c r="F14" s="128">
        <v>178310361</v>
      </c>
      <c r="G14" s="51">
        <f t="shared" si="0"/>
        <v>13024506.10816</v>
      </c>
      <c r="H14" s="122" t="s">
        <v>361</v>
      </c>
      <c r="I14" s="52">
        <f t="shared" si="3"/>
        <v>1904062.0658399998</v>
      </c>
      <c r="J14" s="52">
        <f t="shared" si="1"/>
        <v>8256506.9589600004</v>
      </c>
      <c r="K14" s="53">
        <f t="shared" si="2"/>
        <v>12717094.946519999</v>
      </c>
    </row>
    <row r="15" spans="1:11" s="16" customFormat="1" ht="18" x14ac:dyDescent="0.55000000000000004">
      <c r="A15" s="153">
        <v>2013</v>
      </c>
      <c r="B15" s="122">
        <v>223196756</v>
      </c>
      <c r="C15" s="122" t="s">
        <v>361</v>
      </c>
      <c r="D15" s="122">
        <v>1496222</v>
      </c>
      <c r="E15" s="122">
        <v>36191756</v>
      </c>
      <c r="F15" s="128">
        <v>185508778</v>
      </c>
      <c r="G15" s="51">
        <f t="shared" si="0"/>
        <v>12650792.130080001</v>
      </c>
      <c r="H15" s="122" t="s">
        <v>361</v>
      </c>
      <c r="I15" s="52">
        <f t="shared" si="3"/>
        <v>1686212.2695599999</v>
      </c>
      <c r="J15" s="52">
        <f t="shared" si="1"/>
        <v>7585068.2224799991</v>
      </c>
      <c r="K15" s="53">
        <f t="shared" si="2"/>
        <v>12547813.74392</v>
      </c>
    </row>
    <row r="16" spans="1:11" s="16" customFormat="1" ht="18" x14ac:dyDescent="0.55000000000000004">
      <c r="A16" s="153">
        <v>2014</v>
      </c>
      <c r="B16" s="122">
        <v>222734382</v>
      </c>
      <c r="C16" s="122" t="s">
        <v>361</v>
      </c>
      <c r="D16" s="122">
        <v>1636617</v>
      </c>
      <c r="E16" s="122">
        <v>37439603</v>
      </c>
      <c r="F16" s="128">
        <v>183658162</v>
      </c>
      <c r="G16" s="51">
        <f t="shared" si="0"/>
        <v>12584492.583000002</v>
      </c>
      <c r="H16" s="122" t="s">
        <v>361</v>
      </c>
      <c r="I16" s="52">
        <f t="shared" si="3"/>
        <v>1871537.0041800002</v>
      </c>
      <c r="J16" s="52">
        <f t="shared" si="1"/>
        <v>7795674.1366600003</v>
      </c>
      <c r="K16" s="53">
        <f t="shared" si="2"/>
        <v>12418964.91444</v>
      </c>
    </row>
    <row r="17" spans="1:11" s="16" customFormat="1" ht="18" x14ac:dyDescent="0.55000000000000004">
      <c r="A17" s="153">
        <v>2015</v>
      </c>
      <c r="B17" s="122">
        <v>224368965</v>
      </c>
      <c r="C17" s="122" t="s">
        <v>361</v>
      </c>
      <c r="D17" s="122">
        <v>1669797</v>
      </c>
      <c r="E17" s="122">
        <v>38227667</v>
      </c>
      <c r="F17" s="128">
        <v>184471501</v>
      </c>
      <c r="G17" s="51">
        <f t="shared" si="0"/>
        <v>12869803.8324</v>
      </c>
      <c r="H17" s="122" t="s">
        <v>361</v>
      </c>
      <c r="I17" s="52">
        <f t="shared" si="3"/>
        <v>1908811.7425799998</v>
      </c>
      <c r="J17" s="52">
        <f t="shared" si="1"/>
        <v>8001050.7030999996</v>
      </c>
      <c r="K17" s="53">
        <f t="shared" si="2"/>
        <v>12724844.138979999</v>
      </c>
    </row>
    <row r="18" spans="1:11" s="16" customFormat="1" ht="18" x14ac:dyDescent="0.55000000000000004">
      <c r="A18" s="153">
        <v>2016</v>
      </c>
      <c r="B18" s="122">
        <v>226412731</v>
      </c>
      <c r="C18" s="122" t="s">
        <v>361</v>
      </c>
      <c r="D18" s="122">
        <v>1708053</v>
      </c>
      <c r="E18" s="122">
        <v>38912174</v>
      </c>
      <c r="F18" s="128">
        <v>185792504</v>
      </c>
      <c r="G18" s="51">
        <f t="shared" si="0"/>
        <v>13186277.453439999</v>
      </c>
      <c r="H18" s="122" t="s">
        <v>361</v>
      </c>
      <c r="I18" s="52">
        <f t="shared" si="3"/>
        <v>1953295.2497400001</v>
      </c>
      <c r="J18" s="52">
        <f t="shared" si="1"/>
        <v>8254050.3488800004</v>
      </c>
      <c r="K18" s="53">
        <f t="shared" si="2"/>
        <v>13098371.532</v>
      </c>
    </row>
    <row r="19" spans="1:11" s="16" customFormat="1" ht="18" x14ac:dyDescent="0.55000000000000004">
      <c r="A19" s="153">
        <v>2017</v>
      </c>
      <c r="B19" s="122">
        <v>227390003</v>
      </c>
      <c r="C19" s="122" t="s">
        <v>361</v>
      </c>
      <c r="D19" s="122">
        <v>1201908</v>
      </c>
      <c r="E19" s="122">
        <v>40012105</v>
      </c>
      <c r="F19" s="128">
        <v>186175990</v>
      </c>
      <c r="G19" s="51">
        <f t="shared" si="0"/>
        <v>12802057.168899998</v>
      </c>
      <c r="H19" s="122" t="s">
        <v>361</v>
      </c>
      <c r="I19" s="52">
        <f t="shared" si="3"/>
        <v>1626758.4398400004</v>
      </c>
      <c r="J19" s="52">
        <f t="shared" si="1"/>
        <v>8365730.9134</v>
      </c>
      <c r="K19" s="53">
        <f t="shared" si="2"/>
        <v>12585496.923999999</v>
      </c>
    </row>
    <row r="20" spans="1:11" s="16" customFormat="1" ht="18" x14ac:dyDescent="0.55000000000000004">
      <c r="A20" s="153">
        <v>2018</v>
      </c>
      <c r="B20" s="122">
        <v>225026458</v>
      </c>
      <c r="C20" s="122" t="s">
        <v>361</v>
      </c>
      <c r="D20" s="122">
        <v>1226883</v>
      </c>
      <c r="E20" s="122">
        <v>38348615</v>
      </c>
      <c r="F20" s="128">
        <v>185450960</v>
      </c>
      <c r="G20" s="51">
        <f t="shared" si="0"/>
        <v>13204552.555440001</v>
      </c>
      <c r="H20" s="122" t="s">
        <v>361</v>
      </c>
      <c r="I20" s="52">
        <f t="shared" si="3"/>
        <v>1638453.1711800001</v>
      </c>
      <c r="J20" s="52">
        <f t="shared" si="1"/>
        <v>8053209.1500000004</v>
      </c>
      <c r="K20" s="53">
        <f t="shared" si="2"/>
        <v>13037202.488</v>
      </c>
    </row>
    <row r="21" spans="1:11" s="16" customFormat="1" ht="18" x14ac:dyDescent="0.55000000000000004">
      <c r="A21" s="153">
        <v>2019</v>
      </c>
      <c r="B21" s="122">
        <v>226646377</v>
      </c>
      <c r="C21" s="122" t="s">
        <v>361</v>
      </c>
      <c r="D21" s="122">
        <v>864568</v>
      </c>
      <c r="E21" s="122">
        <v>37361744</v>
      </c>
      <c r="F21" s="128">
        <v>188420065</v>
      </c>
      <c r="G21" s="51">
        <f t="shared" si="0"/>
        <v>13780099.721600002</v>
      </c>
      <c r="H21" s="122" t="s">
        <v>361</v>
      </c>
      <c r="I21" s="52">
        <f t="shared" si="3"/>
        <v>1272246.39472</v>
      </c>
      <c r="J21" s="52">
        <f t="shared" si="1"/>
        <v>7918448.02336</v>
      </c>
      <c r="K21" s="53">
        <f t="shared" si="2"/>
        <v>13747127.942400001</v>
      </c>
    </row>
    <row r="22" spans="1:11" s="16" customFormat="1" ht="18" x14ac:dyDescent="0.55000000000000004">
      <c r="A22" s="153">
        <v>2020</v>
      </c>
      <c r="B22" s="122">
        <v>228926300</v>
      </c>
      <c r="C22" s="122" t="s">
        <v>361</v>
      </c>
      <c r="D22" s="122">
        <v>864350</v>
      </c>
      <c r="E22" s="122">
        <v>38339261</v>
      </c>
      <c r="F22" s="128">
        <v>189722689</v>
      </c>
      <c r="G22" s="51">
        <f t="shared" si="0"/>
        <v>13593643.693999998</v>
      </c>
      <c r="H22" s="122" t="s">
        <v>361</v>
      </c>
      <c r="I22" s="52">
        <f t="shared" si="3"/>
        <v>1299930.5390000001</v>
      </c>
      <c r="J22" s="52">
        <f t="shared" si="1"/>
        <v>7230784.6245999988</v>
      </c>
      <c r="K22" s="53">
        <f t="shared" si="2"/>
        <v>13162960.16282</v>
      </c>
    </row>
    <row r="23" spans="1:11" s="16" customFormat="1" ht="18" x14ac:dyDescent="0.55000000000000004">
      <c r="A23" s="153">
        <v>2021</v>
      </c>
      <c r="B23" s="122">
        <v>232033559</v>
      </c>
      <c r="C23" s="122" t="s">
        <v>361</v>
      </c>
      <c r="D23" s="122">
        <v>831423</v>
      </c>
      <c r="E23" s="122">
        <v>39196110</v>
      </c>
      <c r="F23" s="128">
        <v>192006027</v>
      </c>
      <c r="G23" s="51">
        <f t="shared" si="0"/>
        <v>13852403.4723</v>
      </c>
      <c r="H23" s="122" t="s">
        <v>361</v>
      </c>
      <c r="I23" s="52">
        <f t="shared" si="3"/>
        <v>1257976.2559200001</v>
      </c>
      <c r="J23" s="52">
        <f t="shared" si="1"/>
        <v>7265390.9495999999</v>
      </c>
      <c r="K23" s="53">
        <f t="shared" si="2"/>
        <v>13344418.876500001</v>
      </c>
    </row>
    <row r="24" spans="1:11" s="16" customFormat="1" ht="18" x14ac:dyDescent="0.55000000000000004">
      <c r="A24" s="153">
        <v>2022</v>
      </c>
      <c r="B24" s="122">
        <v>231411618</v>
      </c>
      <c r="C24" s="122" t="s">
        <v>361</v>
      </c>
      <c r="D24" s="122">
        <v>1081893</v>
      </c>
      <c r="E24" s="122">
        <v>40063711</v>
      </c>
      <c r="F24" s="128">
        <v>190266015</v>
      </c>
      <c r="G24" s="51">
        <f t="shared" si="0"/>
        <v>13768991.271000002</v>
      </c>
      <c r="H24" s="122" t="s">
        <v>361</v>
      </c>
      <c r="I24" s="52">
        <f t="shared" si="3"/>
        <v>1524711.8049000001</v>
      </c>
      <c r="J24" s="52">
        <f t="shared" si="1"/>
        <v>7468677.0046199998</v>
      </c>
      <c r="K24" s="53">
        <f t="shared" si="2"/>
        <v>13170213.5583</v>
      </c>
    </row>
    <row r="25" spans="1:11" s="16" customFormat="1" ht="18" x14ac:dyDescent="0.55000000000000004">
      <c r="A25" s="153">
        <v>2023</v>
      </c>
      <c r="B25" s="122">
        <v>228045821</v>
      </c>
      <c r="C25" s="122" t="s">
        <v>361</v>
      </c>
      <c r="D25" s="122">
        <v>1150322</v>
      </c>
      <c r="E25" s="122">
        <v>40210847</v>
      </c>
      <c r="F25" s="128">
        <v>186684653</v>
      </c>
      <c r="G25" s="51">
        <f t="shared" si="0"/>
        <v>13810454.91976</v>
      </c>
      <c r="H25" s="122" t="s">
        <v>361</v>
      </c>
      <c r="I25" s="52">
        <f t="shared" si="3"/>
        <v>1599660.7796400001</v>
      </c>
      <c r="J25" s="52">
        <f t="shared" si="1"/>
        <v>7507365.1348999999</v>
      </c>
      <c r="K25" s="53">
        <f t="shared" si="2"/>
        <v>13161268.036499999</v>
      </c>
    </row>
    <row r="26" spans="1:11" s="16" customFormat="1" ht="18.399999999999999" thickBot="1" x14ac:dyDescent="0.6">
      <c r="A26" s="154">
        <v>2024</v>
      </c>
      <c r="B26" s="134">
        <v>230443168</v>
      </c>
      <c r="C26" s="134" t="s">
        <v>361</v>
      </c>
      <c r="D26" s="134">
        <v>2691457</v>
      </c>
      <c r="E26" s="134">
        <v>40858193</v>
      </c>
      <c r="F26" s="156">
        <v>186893518</v>
      </c>
      <c r="G26" s="54">
        <f t="shared" si="0"/>
        <v>14047815.52128</v>
      </c>
      <c r="H26" s="134" t="s">
        <v>361</v>
      </c>
      <c r="I26" s="55">
        <f>D26*2*D85/100</f>
        <v>2975621.0300600003</v>
      </c>
      <c r="J26" s="55">
        <f t="shared" si="1"/>
        <v>7575108.9821999995</v>
      </c>
      <c r="K26" s="56">
        <f t="shared" si="2"/>
        <v>13433906.07384</v>
      </c>
    </row>
    <row r="27" spans="1:11" s="16" customFormat="1" ht="24.75" customHeight="1"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232541034.59047627</v>
      </c>
      <c r="C28" s="118" t="s">
        <v>361</v>
      </c>
      <c r="D28" s="42">
        <f>_xlfn.FORECAST.LINEAR($A28,$D$12:D27,$A$12:$A27)</f>
        <v>1198762.5428571403</v>
      </c>
      <c r="E28" s="42">
        <f>_xlfn.FORECAST.LINEAR($A28,$E$12:E27,$A$12:$A27)</f>
        <v>40268881.400000036</v>
      </c>
      <c r="F28" s="42">
        <f>_xlfn.FORECAST.LINEAR($A28,$F$12:F27,$A$12:$A27)</f>
        <v>191073391.14285707</v>
      </c>
      <c r="G28" s="39"/>
      <c r="H28" s="39"/>
      <c r="I28" s="39"/>
      <c r="J28" s="39"/>
      <c r="K28" s="39"/>
    </row>
    <row r="29" spans="1:11" s="16" customFormat="1" ht="18" x14ac:dyDescent="0.45">
      <c r="A29" s="60">
        <v>2026</v>
      </c>
      <c r="B29" s="42">
        <f>_xlfn.FORECAST.LINEAR(A29,$B$12:B28,$A$12:A28)</f>
        <v>233394151.0726192</v>
      </c>
      <c r="C29" s="118" t="s">
        <v>361</v>
      </c>
      <c r="D29" s="42">
        <f>_xlfn.FORECAST.LINEAR($A29,$D$12:D28,$A$12:$A28)</f>
        <v>1164937.6357142925</v>
      </c>
      <c r="E29" s="42">
        <f>_xlfn.FORECAST.LINEAR($A29,$E$12:E28,$A$12:$A28)</f>
        <v>40475449.575000048</v>
      </c>
      <c r="F29" s="42">
        <f>_xlfn.FORECAST.LINEAR($A29,$F$12:F28,$A$12:$A28)</f>
        <v>191753764.38571429</v>
      </c>
      <c r="G29" s="39"/>
      <c r="H29" s="39"/>
      <c r="I29" s="39"/>
      <c r="J29" s="39"/>
      <c r="K29" s="39"/>
    </row>
    <row r="30" spans="1:11" s="16" customFormat="1" ht="18" x14ac:dyDescent="0.45">
      <c r="A30" s="60">
        <v>2027</v>
      </c>
      <c r="B30" s="42">
        <f>_xlfn.FORECAST.LINEAR(A30,$B$12:B29,$A$12:A29)</f>
        <v>234247267.55476213</v>
      </c>
      <c r="C30" s="118" t="s">
        <v>361</v>
      </c>
      <c r="D30" s="42">
        <f>_xlfn.FORECAST.LINEAR($A30,$D$12:D29,$A$12:$A29)</f>
        <v>1131112.7285714298</v>
      </c>
      <c r="E30" s="42">
        <f>_xlfn.FORECAST.LINEAR($A30,$E$12:E29,$A$12:$A29)</f>
        <v>40682017.75000006</v>
      </c>
      <c r="F30" s="42">
        <f>_xlfn.FORECAST.LINEAR($A30,$F$12:F29,$A$12:$A29)</f>
        <v>192434137.62857127</v>
      </c>
      <c r="G30" s="39"/>
      <c r="H30" s="39"/>
      <c r="I30" s="39"/>
      <c r="J30" s="39"/>
      <c r="K30" s="39"/>
    </row>
    <row r="31" spans="1:11" s="16" customFormat="1" ht="18" x14ac:dyDescent="0.45">
      <c r="A31" s="60">
        <v>2028</v>
      </c>
      <c r="B31" s="42">
        <f>_xlfn.FORECAST.LINEAR(A31,$B$12:B30,$A$12:A30)</f>
        <v>235100384.03690457</v>
      </c>
      <c r="C31" s="118" t="s">
        <v>361</v>
      </c>
      <c r="D31" s="42">
        <f>_xlfn.FORECAST.LINEAR($A31,$D$12:D30,$A$12:$A30)</f>
        <v>1097287.8214285672</v>
      </c>
      <c r="E31" s="42">
        <f>_xlfn.FORECAST.LINEAR($A31,$E$12:E30,$A$12:$A30)</f>
        <v>40888585.925000012</v>
      </c>
      <c r="F31" s="42">
        <f>_xlfn.FORECAST.LINEAR($A31,$F$12:F30,$A$12:$A30)</f>
        <v>193114510.87142873</v>
      </c>
      <c r="G31" s="39"/>
      <c r="H31" s="39"/>
      <c r="I31" s="39"/>
      <c r="J31" s="39"/>
      <c r="K31" s="39"/>
    </row>
    <row r="32" spans="1:11" s="16" customFormat="1" ht="18" x14ac:dyDescent="0.45">
      <c r="A32" s="60">
        <v>2029</v>
      </c>
      <c r="B32" s="42">
        <f>_xlfn.FORECAST.LINEAR(A32,$B$12:B31,$A$12:A31)</f>
        <v>235953500.5190475</v>
      </c>
      <c r="C32" s="118" t="s">
        <v>361</v>
      </c>
      <c r="D32" s="42">
        <f>_xlfn.FORECAST.LINEAR($A32,$D$12:D31,$A$12:$A31)</f>
        <v>1063462.9142857194</v>
      </c>
      <c r="E32" s="42">
        <f>_xlfn.FORECAST.LINEAR($A32,$E$12:E31,$A$12:$A31)</f>
        <v>41095154.100000024</v>
      </c>
      <c r="F32" s="42">
        <f>_xlfn.FORECAST.LINEAR($A32,$F$12:F31,$A$12:$A31)</f>
        <v>193794884.11428571</v>
      </c>
      <c r="G32" s="39"/>
      <c r="H32" s="39"/>
      <c r="I32" s="39"/>
      <c r="J32" s="39"/>
      <c r="K32" s="39"/>
    </row>
    <row r="33" spans="1:11" s="16" customFormat="1" ht="18" x14ac:dyDescent="0.45">
      <c r="A33" s="60">
        <v>2030</v>
      </c>
      <c r="B33" s="42">
        <f>_xlfn.FORECAST.LINEAR(A33,$B$12:B32,$A$12:A32)</f>
        <v>236806617.00119042</v>
      </c>
      <c r="C33" s="118" t="s">
        <v>361</v>
      </c>
      <c r="D33" s="42">
        <f>_xlfn.FORECAST.LINEAR($A33,$D$12:D32,$A$12:$A32)</f>
        <v>1029638.0071428567</v>
      </c>
      <c r="E33" s="42">
        <f>_xlfn.FORECAST.LINEAR($A33,$E$12:E32,$A$12:$A32)</f>
        <v>41301722.275000036</v>
      </c>
      <c r="F33" s="42">
        <f>_xlfn.FORECAST.LINEAR($A33,$F$12:F32,$A$12:$A32)</f>
        <v>194475257.35714269</v>
      </c>
      <c r="G33" s="39"/>
      <c r="H33" s="39"/>
      <c r="I33" s="39"/>
      <c r="J33" s="39"/>
      <c r="K33" s="39"/>
    </row>
    <row r="34" spans="1:11" s="16" customFormat="1" ht="18" x14ac:dyDescent="0.45">
      <c r="A34" s="60">
        <v>2031</v>
      </c>
      <c r="B34" s="42">
        <f>_xlfn.FORECAST.LINEAR(A34,$B$12:B33,$A$12:A33)</f>
        <v>237659733.48333335</v>
      </c>
      <c r="C34" s="118" t="s">
        <v>361</v>
      </c>
      <c r="D34" s="42">
        <f>_xlfn.FORECAST.LINEAR($A34,$D$12:D33,$A$12:$A33)</f>
        <v>995813.09999999404</v>
      </c>
      <c r="E34" s="42">
        <f>_xlfn.FORECAST.LINEAR($A34,$E$12:E33,$A$12:$A33)</f>
        <v>41508290.450000048</v>
      </c>
      <c r="F34" s="42">
        <f>_xlfn.FORECAST.LINEAR($A34,$F$12:F33,$A$12:$A33)</f>
        <v>195155630.60000014</v>
      </c>
      <c r="G34" s="39"/>
      <c r="H34" s="39"/>
      <c r="I34" s="39"/>
      <c r="J34" s="39"/>
      <c r="K34" s="39"/>
    </row>
    <row r="35" spans="1:11" s="16" customFormat="1" ht="18" x14ac:dyDescent="0.45">
      <c r="A35" s="60">
        <v>2032</v>
      </c>
      <c r="B35" s="42">
        <f>_xlfn.FORECAST.LINEAR(A35,$B$12:B34,$A$12:A34)</f>
        <v>238512849.96547627</v>
      </c>
      <c r="C35" s="118" t="s">
        <v>361</v>
      </c>
      <c r="D35" s="42">
        <f>_xlfn.FORECAST.LINEAR($A35,$D$12:D34,$A$12:$A34)</f>
        <v>961988.19285714626</v>
      </c>
      <c r="E35" s="42">
        <f>_xlfn.FORECAST.LINEAR($A35,$E$12:E34,$A$12:$A34)</f>
        <v>41714858.62500006</v>
      </c>
      <c r="F35" s="42">
        <f>_xlfn.FORECAST.LINEAR($A35,$F$12:F34,$A$12:$A34)</f>
        <v>195836003.84285712</v>
      </c>
      <c r="G35" s="39"/>
      <c r="H35" s="39"/>
      <c r="I35" s="39"/>
      <c r="J35" s="39"/>
      <c r="K35" s="39"/>
    </row>
    <row r="36" spans="1:11" s="16" customFormat="1" ht="18" x14ac:dyDescent="0.45">
      <c r="A36" s="60">
        <v>2033</v>
      </c>
      <c r="B36" s="42">
        <f>_xlfn.FORECAST.LINEAR(A36,$B$12:B35,$A$12:A35)</f>
        <v>239365966.44761896</v>
      </c>
      <c r="C36" s="118" t="s">
        <v>361</v>
      </c>
      <c r="D36" s="42">
        <f>_xlfn.FORECAST.LINEAR($A36,$D$12:D35,$A$12:$A35)</f>
        <v>928163.28571428359</v>
      </c>
      <c r="E36" s="42">
        <f>_xlfn.FORECAST.LINEAR($A36,$E$12:E35,$A$12:$A35)</f>
        <v>41921426.800000012</v>
      </c>
      <c r="F36" s="42">
        <f>_xlfn.FORECAST.LINEAR($A36,$F$12:F35,$A$12:$A35)</f>
        <v>196516377.08571434</v>
      </c>
      <c r="G36" s="39"/>
      <c r="H36" s="39"/>
      <c r="I36" s="39"/>
      <c r="J36" s="39"/>
      <c r="K36" s="39"/>
    </row>
    <row r="37" spans="1:11" s="16" customFormat="1" ht="18" x14ac:dyDescent="0.45">
      <c r="A37" s="60">
        <v>2034</v>
      </c>
      <c r="B37" s="42">
        <f>_xlfn.FORECAST.LINEAR(A37,$B$12:B36,$A$12:A36)</f>
        <v>240219082.92976189</v>
      </c>
      <c r="C37" s="118" t="s">
        <v>361</v>
      </c>
      <c r="D37" s="42">
        <f>_xlfn.FORECAST.LINEAR($A37,$D$12:D36,$A$12:$A36)</f>
        <v>894338.37857142091</v>
      </c>
      <c r="E37" s="42">
        <f>_xlfn.FORECAST.LINEAR($A37,$E$12:E36,$A$12:$A36)</f>
        <v>42127994.975000024</v>
      </c>
      <c r="F37" s="42">
        <f>_xlfn.FORECAST.LINEAR($A37,$F$12:F36,$A$12:$A36)</f>
        <v>197196750.32857132</v>
      </c>
      <c r="G37" s="39"/>
      <c r="H37" s="39"/>
      <c r="I37" s="39"/>
      <c r="J37" s="39"/>
      <c r="K37" s="39"/>
    </row>
    <row r="38" spans="1:11" s="16" customFormat="1" ht="18" x14ac:dyDescent="0.45">
      <c r="A38" s="60">
        <v>2035</v>
      </c>
      <c r="B38" s="42">
        <f>_xlfn.FORECAST.LINEAR(A38,$B$12:B37,$A$12:A37)</f>
        <v>241072199.41190505</v>
      </c>
      <c r="C38" s="118" t="s">
        <v>361</v>
      </c>
      <c r="D38" s="42">
        <f>_xlfn.FORECAST.LINEAR($A38,$D$12:D37,$A$12:$A37)</f>
        <v>860513.47142857313</v>
      </c>
      <c r="E38" s="42">
        <f>_xlfn.FORECAST.LINEAR($A38,$E$12:E37,$A$12:$A37)</f>
        <v>42334563.150000036</v>
      </c>
      <c r="F38" s="42">
        <f>_xlfn.FORECAST.LINEAR($A38,$F$12:F37,$A$12:$A37)</f>
        <v>197877123.57142854</v>
      </c>
      <c r="G38" s="39"/>
      <c r="H38" s="39"/>
      <c r="I38" s="39"/>
      <c r="J38" s="39"/>
      <c r="K38" s="39"/>
    </row>
    <row r="39" spans="1:11" s="16" customFormat="1" ht="18" x14ac:dyDescent="0.45">
      <c r="A39" s="60">
        <v>2036</v>
      </c>
      <c r="B39" s="42">
        <f>_xlfn.FORECAST.LINEAR(A39,$B$12:B38,$A$12:A38)</f>
        <v>241925315.89404774</v>
      </c>
      <c r="C39" s="118" t="s">
        <v>361</v>
      </c>
      <c r="D39" s="42">
        <f>_xlfn.FORECAST.LINEAR($A39,$D$12:D38,$A$12:$A38)</f>
        <v>826688.56428572536</v>
      </c>
      <c r="E39" s="42">
        <f>_xlfn.FORECAST.LINEAR($A39,$E$12:E38,$A$12:$A38)</f>
        <v>42541131.325000048</v>
      </c>
      <c r="F39" s="42">
        <f>_xlfn.FORECAST.LINEAR($A39,$F$12:F38,$A$12:$A38)</f>
        <v>198557496.81428576</v>
      </c>
      <c r="G39" s="39"/>
      <c r="H39" s="39"/>
      <c r="I39" s="39"/>
      <c r="J39" s="39"/>
      <c r="K39" s="39"/>
    </row>
    <row r="40" spans="1:11" s="16" customFormat="1" ht="18" x14ac:dyDescent="0.45">
      <c r="A40" s="60">
        <v>2037</v>
      </c>
      <c r="B40" s="42">
        <f>_xlfn.FORECAST.LINEAR(A40,$B$12:B39,$A$12:A39)</f>
        <v>242778432.37619042</v>
      </c>
      <c r="C40" s="118" t="s">
        <v>361</v>
      </c>
      <c r="D40" s="42">
        <f>_xlfn.FORECAST.LINEAR($A40,$D$12:D39,$A$12:$A39)</f>
        <v>792863.65714284778</v>
      </c>
      <c r="E40" s="42">
        <f>_xlfn.FORECAST.LINEAR($A40,$E$12:E39,$A$12:$A39)</f>
        <v>42747699.50000006</v>
      </c>
      <c r="F40" s="42">
        <f>_xlfn.FORECAST.LINEAR($A40,$F$12:F39,$A$12:$A39)</f>
        <v>199237870.05714273</v>
      </c>
      <c r="G40" s="39"/>
      <c r="H40" s="39"/>
      <c r="I40" s="39"/>
      <c r="J40" s="39"/>
      <c r="K40" s="39"/>
    </row>
    <row r="41" spans="1:11" s="16" customFormat="1" ht="18" x14ac:dyDescent="0.45">
      <c r="A41" s="60">
        <v>2038</v>
      </c>
      <c r="B41" s="42">
        <f>_xlfn.FORECAST.LINEAR(A41,$B$12:B40,$A$12:A40)</f>
        <v>243631548.85833335</v>
      </c>
      <c r="C41" s="118" t="s">
        <v>361</v>
      </c>
      <c r="D41" s="42">
        <f>_xlfn.FORECAST.LINEAR($A41,$D$12:D40,$A$12:$A40)</f>
        <v>759038.75</v>
      </c>
      <c r="E41" s="42">
        <f>_xlfn.FORECAST.LINEAR($A41,$E$12:E40,$A$12:$A40)</f>
        <v>42954267.675000012</v>
      </c>
      <c r="F41" s="42">
        <f>_xlfn.FORECAST.LINEAR($A41,$F$12:F40,$A$12:$A40)</f>
        <v>199918243.29999995</v>
      </c>
      <c r="G41" s="39"/>
      <c r="H41" s="39"/>
      <c r="I41" s="39"/>
      <c r="J41" s="39"/>
      <c r="K41" s="39"/>
    </row>
    <row r="42" spans="1:11" s="16" customFormat="1" ht="18" x14ac:dyDescent="0.45">
      <c r="A42" s="60">
        <v>2039</v>
      </c>
      <c r="B42" s="42">
        <f>_xlfn.FORECAST.LINEAR(A42,$B$12:B41,$A$12:A41)</f>
        <v>244484665.34047627</v>
      </c>
      <c r="C42" s="118" t="s">
        <v>361</v>
      </c>
      <c r="D42" s="42">
        <f>_xlfn.FORECAST.LINEAR($A42,$D$12:D41,$A$12:$A41)</f>
        <v>725213.84285715222</v>
      </c>
      <c r="E42" s="42">
        <f>_xlfn.FORECAST.LINEAR($A42,$E$12:E41,$A$12:$A41)</f>
        <v>43160835.850000083</v>
      </c>
      <c r="F42" s="42">
        <f>_xlfn.FORECAST.LINEAR($A42,$F$12:F41,$A$12:$A41)</f>
        <v>200598616.54285693</v>
      </c>
      <c r="G42" s="39"/>
      <c r="H42" s="39"/>
      <c r="I42" s="39"/>
      <c r="J42" s="39"/>
      <c r="K42" s="39"/>
    </row>
    <row r="43" spans="1:11" s="16" customFormat="1" ht="18" x14ac:dyDescent="0.45">
      <c r="A43" s="60">
        <v>2040</v>
      </c>
      <c r="B43" s="42">
        <f>_xlfn.FORECAST.LINEAR(A43,$B$12:B42,$A$12:A42)</f>
        <v>245337781.82261896</v>
      </c>
      <c r="C43" s="118" t="s">
        <v>361</v>
      </c>
      <c r="D43" s="42">
        <f>_xlfn.FORECAST.LINEAR($A43,$D$12:D42,$A$12:$A42)</f>
        <v>691388.93571428955</v>
      </c>
      <c r="E43" s="42">
        <f>_xlfn.FORECAST.LINEAR($A43,$E$12:E42,$A$12:$A42)</f>
        <v>43367404.025000036</v>
      </c>
      <c r="F43" s="42">
        <f>_xlfn.FORECAST.LINEAR($A43,$F$12:F42,$A$12:$A42)</f>
        <v>201278989.78571439</v>
      </c>
      <c r="G43" s="39"/>
      <c r="H43" s="39"/>
      <c r="I43" s="39"/>
      <c r="J43" s="39"/>
      <c r="K43" s="39"/>
    </row>
    <row r="44" spans="1:11" s="16" customFormat="1" ht="18" x14ac:dyDescent="0.45">
      <c r="A44" s="60">
        <v>2041</v>
      </c>
      <c r="B44" s="42">
        <f>_xlfn.FORECAST.LINEAR(A44,$B$12:B43,$A$12:A43)</f>
        <v>246190898.30476213</v>
      </c>
      <c r="C44" s="118" t="s">
        <v>361</v>
      </c>
      <c r="D44" s="42">
        <f>_xlfn.FORECAST.LINEAR($A44,$D$12:D43,$A$12:$A43)</f>
        <v>657564.02857142687</v>
      </c>
      <c r="E44" s="42">
        <f>_xlfn.FORECAST.LINEAR($A44,$E$12:E43,$A$12:$A43)</f>
        <v>43573972.200000048</v>
      </c>
      <c r="F44" s="42">
        <f>_xlfn.FORECAST.LINEAR($A44,$F$12:F43,$A$12:$A43)</f>
        <v>201959363.02857137</v>
      </c>
      <c r="G44" s="39"/>
      <c r="H44" s="39"/>
      <c r="I44" s="39"/>
      <c r="J44" s="39"/>
      <c r="K44" s="39"/>
    </row>
    <row r="45" spans="1:11" s="16" customFormat="1" ht="18" x14ac:dyDescent="0.45">
      <c r="A45" s="60">
        <v>2042</v>
      </c>
      <c r="B45" s="42">
        <f>_xlfn.FORECAST.LINEAR(A45,$B$12:B44,$A$12:A44)</f>
        <v>247044014.78690481</v>
      </c>
      <c r="C45" s="118" t="s">
        <v>361</v>
      </c>
      <c r="D45" s="42">
        <f>_xlfn.FORECAST.LINEAR($A45,$D$12:D44,$A$12:$A44)</f>
        <v>623739.12142857909</v>
      </c>
      <c r="E45" s="42">
        <f>_xlfn.FORECAST.LINEAR($A45,$E$12:E44,$A$12:$A44)</f>
        <v>43780540.37500006</v>
      </c>
      <c r="F45" s="42">
        <f>_xlfn.FORECAST.LINEAR($A45,$F$12:F44,$A$12:$A44)</f>
        <v>202639736.27142859</v>
      </c>
      <c r="G45" s="39"/>
      <c r="H45" s="39"/>
      <c r="I45" s="39"/>
      <c r="J45" s="39"/>
      <c r="K45" s="39"/>
    </row>
    <row r="46" spans="1:11" s="16" customFormat="1" ht="18" x14ac:dyDescent="0.45">
      <c r="A46" s="60">
        <v>2043</v>
      </c>
      <c r="B46" s="42">
        <f>_xlfn.FORECAST.LINEAR(A46,$B$12:B45,$A$12:A45)</f>
        <v>247897131.2690475</v>
      </c>
      <c r="C46" s="118" t="s">
        <v>361</v>
      </c>
      <c r="D46" s="42">
        <f>_xlfn.FORECAST.LINEAR($A46,$D$12:D45,$A$12:$A45)</f>
        <v>589914.21428571641</v>
      </c>
      <c r="E46" s="42">
        <f>_xlfn.FORECAST.LINEAR($A46,$E$12:E45,$A$12:$A45)</f>
        <v>43987108.550000012</v>
      </c>
      <c r="F46" s="42">
        <f>_xlfn.FORECAST.LINEAR($A46,$F$12:F45,$A$12:$A45)</f>
        <v>203320109.5142858</v>
      </c>
      <c r="G46" s="39"/>
      <c r="H46" s="39"/>
      <c r="I46" s="39"/>
      <c r="J46" s="39"/>
      <c r="K46" s="39"/>
    </row>
    <row r="47" spans="1:11" s="16" customFormat="1" ht="18" x14ac:dyDescent="0.45">
      <c r="A47" s="60">
        <v>2044</v>
      </c>
      <c r="B47" s="42">
        <f>_xlfn.FORECAST.LINEAR(A47,$B$12:B46,$A$12:A46)</f>
        <v>248750247.75119042</v>
      </c>
      <c r="C47" s="118" t="s">
        <v>361</v>
      </c>
      <c r="D47" s="42">
        <f>_xlfn.FORECAST.LINEAR($A47,$D$12:D46,$A$12:$A46)</f>
        <v>556089.30714285374</v>
      </c>
      <c r="E47" s="42">
        <f>_xlfn.FORECAST.LINEAR($A47,$E$12:E46,$A$12:$A46)</f>
        <v>44193676.725000083</v>
      </c>
      <c r="F47" s="42">
        <f>_xlfn.FORECAST.LINEAR($A47,$F$12:F46,$A$12:$A46)</f>
        <v>204000482.75714278</v>
      </c>
      <c r="G47" s="39"/>
      <c r="H47" s="39"/>
      <c r="I47" s="39"/>
      <c r="J47" s="39"/>
      <c r="K47" s="39"/>
    </row>
    <row r="48" spans="1:11" s="16" customFormat="1" ht="18" x14ac:dyDescent="0.45">
      <c r="A48" s="60">
        <v>2045</v>
      </c>
      <c r="B48" s="42">
        <f>_xlfn.FORECAST.LINEAR(A48,$B$12:B47,$A$12:A47)</f>
        <v>249603364.23333335</v>
      </c>
      <c r="C48" s="118" t="s">
        <v>361</v>
      </c>
      <c r="D48" s="42">
        <f>_xlfn.FORECAST.LINEAR($A48,$D$12:D47,$A$12:$A47)</f>
        <v>522264.40000000596</v>
      </c>
      <c r="E48" s="42">
        <f>_xlfn.FORECAST.LINEAR($A48,$E$12:E47,$A$12:$A47)</f>
        <v>44400244.900000036</v>
      </c>
      <c r="F48" s="42">
        <f>_xlfn.FORECAST.LINEAR($A48,$F$12:F47,$A$12:$A47)</f>
        <v>204680856</v>
      </c>
      <c r="G48" s="39"/>
      <c r="H48" s="39"/>
      <c r="I48" s="39"/>
      <c r="J48" s="39"/>
      <c r="K48" s="39"/>
    </row>
    <row r="49" spans="1:11" s="16" customFormat="1" ht="18" x14ac:dyDescent="0.45">
      <c r="A49" s="60">
        <v>2046</v>
      </c>
      <c r="B49" s="42">
        <f>_xlfn.FORECAST.LINEAR(A49,$B$12:B48,$A$12:A48)</f>
        <v>250456480.71547627</v>
      </c>
      <c r="C49" s="118" t="s">
        <v>361</v>
      </c>
      <c r="D49" s="42">
        <f>_xlfn.FORECAST.LINEAR($A49,$D$12:D48,$A$12:$A48)</f>
        <v>488439.49285714328</v>
      </c>
      <c r="E49" s="42">
        <f>_xlfn.FORECAST.LINEAR($A49,$E$12:E48,$A$12:$A48)</f>
        <v>44606813.075000048</v>
      </c>
      <c r="F49" s="42">
        <f>_xlfn.FORECAST.LINEAR($A49,$F$12:F48,$A$12:$A48)</f>
        <v>205361229.24285722</v>
      </c>
      <c r="G49" s="39"/>
      <c r="H49" s="39"/>
      <c r="I49" s="39"/>
      <c r="J49" s="39"/>
      <c r="K49" s="39"/>
    </row>
    <row r="50" spans="1:11" s="16" customFormat="1" ht="18" x14ac:dyDescent="0.45">
      <c r="A50" s="60">
        <v>2047</v>
      </c>
      <c r="B50" s="42">
        <f>_xlfn.FORECAST.LINEAR(A50,$B$12:B49,$A$12:A49)</f>
        <v>251309597.19761896</v>
      </c>
      <c r="C50" s="118" t="s">
        <v>361</v>
      </c>
      <c r="D50" s="42">
        <f>_xlfn.FORECAST.LINEAR($A50,$D$12:D49,$A$12:$A49)</f>
        <v>454614.58571429551</v>
      </c>
      <c r="E50" s="42">
        <f>_xlfn.FORECAST.LINEAR($A50,$E$12:E49,$A$12:$A49)</f>
        <v>44813381.25000006</v>
      </c>
      <c r="F50" s="42">
        <f>_xlfn.FORECAST.LINEAR($A50,$F$12:F49,$A$12:$A49)</f>
        <v>206041602.4857142</v>
      </c>
      <c r="G50" s="39"/>
      <c r="H50" s="39"/>
      <c r="I50" s="39"/>
      <c r="J50" s="39"/>
      <c r="K50" s="39"/>
    </row>
    <row r="51" spans="1:11" s="16" customFormat="1" ht="18" x14ac:dyDescent="0.45">
      <c r="A51" s="60">
        <v>2048</v>
      </c>
      <c r="B51" s="42">
        <f>_xlfn.FORECAST.LINEAR(A51,$B$12:B50,$A$12:A50)</f>
        <v>252162713.67976189</v>
      </c>
      <c r="C51" s="118" t="s">
        <v>361</v>
      </c>
      <c r="D51" s="42">
        <f>_xlfn.FORECAST.LINEAR($A51,$D$12:D50,$A$12:$A50)</f>
        <v>420789.67857143283</v>
      </c>
      <c r="E51" s="42">
        <f>_xlfn.FORECAST.LINEAR($A51,$E$12:E50,$A$12:$A50)</f>
        <v>45019949.425000072</v>
      </c>
      <c r="F51" s="42">
        <f>_xlfn.FORECAST.LINEAR($A51,$F$12:F50,$A$12:$A50)</f>
        <v>206721975.72857141</v>
      </c>
      <c r="G51" s="39"/>
      <c r="H51" s="39"/>
      <c r="I51" s="39"/>
      <c r="J51" s="39"/>
      <c r="K51" s="39"/>
    </row>
    <row r="52" spans="1:11" s="16" customFormat="1" ht="18" x14ac:dyDescent="0.45">
      <c r="A52" s="60">
        <v>2049</v>
      </c>
      <c r="B52" s="42">
        <f>_xlfn.FORECAST.LINEAR(A52,$B$12:B51,$A$12:A51)</f>
        <v>253015830.16190505</v>
      </c>
      <c r="C52" s="118" t="s">
        <v>361</v>
      </c>
      <c r="D52" s="42">
        <f>_xlfn.FORECAST.LINEAR($A52,$D$12:D51,$A$12:$A51)</f>
        <v>386964.77142857015</v>
      </c>
      <c r="E52" s="42">
        <f>_xlfn.FORECAST.LINEAR($A52,$E$12:E51,$A$12:$A51)</f>
        <v>45226517.600000083</v>
      </c>
      <c r="F52" s="42">
        <f>_xlfn.FORECAST.LINEAR($A52,$F$12:F51,$A$12:$A51)</f>
        <v>207402348.97142863</v>
      </c>
      <c r="G52" s="39"/>
      <c r="H52" s="39"/>
      <c r="I52" s="39"/>
      <c r="J52" s="39"/>
      <c r="K52" s="39"/>
    </row>
    <row r="53" spans="1:11" s="16" customFormat="1" ht="18" x14ac:dyDescent="0.45">
      <c r="A53" s="60">
        <v>2050</v>
      </c>
      <c r="B53" s="42">
        <f>_xlfn.FORECAST.LINEAR(A53,$B$12:B52,$A$12:A52)</f>
        <v>253868946.6440475</v>
      </c>
      <c r="C53" s="118" t="s">
        <v>361</v>
      </c>
      <c r="D53" s="42">
        <f>_xlfn.FORECAST.LINEAR($A53,$D$12:D52,$A$12:$A52)</f>
        <v>353139.86428570747</v>
      </c>
      <c r="E53" s="42">
        <f>_xlfn.FORECAST.LINEAR($A53,$E$12:E52,$A$12:$A52)</f>
        <v>45433085.775000036</v>
      </c>
      <c r="F53" s="42">
        <f>_xlfn.FORECAST.LINEAR($A53,$F$12:F52,$A$12:$A52)</f>
        <v>208082722.21428561</v>
      </c>
      <c r="G53" s="39"/>
      <c r="H53" s="39"/>
      <c r="I53" s="39"/>
      <c r="J53" s="39"/>
      <c r="K53" s="39"/>
    </row>
    <row r="54" spans="1:11" s="16" customFormat="1" ht="18" x14ac:dyDescent="0.45">
      <c r="A54" s="60">
        <v>2051</v>
      </c>
      <c r="B54" s="42">
        <f>_xlfn.FORECAST.LINEAR(A54,$B$12:B53,$A$12:A53)</f>
        <v>254722063.12619042</v>
      </c>
      <c r="C54" s="118" t="s">
        <v>361</v>
      </c>
      <c r="D54" s="42">
        <f>_xlfn.FORECAST.LINEAR($A54,$D$12:D53,$A$12:$A53)</f>
        <v>319314.9571428597</v>
      </c>
      <c r="E54" s="42">
        <f>_xlfn.FORECAST.LINEAR($A54,$E$12:E53,$A$12:$A53)</f>
        <v>45639653.950000048</v>
      </c>
      <c r="F54" s="42">
        <f>_xlfn.FORECAST.LINEAR($A54,$F$12:F53,$A$12:$A53)</f>
        <v>208763095.45714283</v>
      </c>
      <c r="G54" s="39"/>
      <c r="H54" s="39"/>
      <c r="I54" s="39"/>
      <c r="J54" s="39"/>
      <c r="K54" s="39"/>
    </row>
    <row r="55" spans="1:11" s="16" customFormat="1" ht="18" x14ac:dyDescent="0.45">
      <c r="A55" s="60">
        <v>2052</v>
      </c>
      <c r="B55" s="42">
        <f>_xlfn.FORECAST.LINEAR(A55,$B$12:B54,$A$12:A54)</f>
        <v>255575179.60833335</v>
      </c>
      <c r="C55" s="118" t="s">
        <v>361</v>
      </c>
      <c r="D55" s="42">
        <f>_xlfn.FORECAST.LINEAR($A55,$D$12:D54,$A$12:$A54)</f>
        <v>285490.05000001192</v>
      </c>
      <c r="E55" s="42">
        <f>_xlfn.FORECAST.LINEAR($A55,$E$12:E54,$A$12:$A54)</f>
        <v>45846222.12500006</v>
      </c>
      <c r="F55" s="42">
        <f>_xlfn.FORECAST.LINEAR($A55,$F$12:F54,$A$12:$A54)</f>
        <v>209443468.70000005</v>
      </c>
      <c r="G55" s="39"/>
      <c r="H55" s="39"/>
      <c r="I55" s="39"/>
      <c r="J55" s="39"/>
      <c r="K55" s="39"/>
    </row>
    <row r="56" spans="1:11" s="16" customFormat="1" ht="18" x14ac:dyDescent="0.45">
      <c r="A56" s="60">
        <v>2053</v>
      </c>
      <c r="B56" s="42">
        <f>_xlfn.FORECAST.LINEAR(A56,$B$12:B55,$A$12:A55)</f>
        <v>256428296.09047627</v>
      </c>
      <c r="C56" s="118" t="s">
        <v>361</v>
      </c>
      <c r="D56" s="42">
        <f>_xlfn.FORECAST.LINEAR($A56,$D$12:D55,$A$12:$A55)</f>
        <v>251665.14285713434</v>
      </c>
      <c r="E56" s="42">
        <f>_xlfn.FORECAST.LINEAR($A56,$E$12:E55,$A$12:$A55)</f>
        <v>46052790.300000072</v>
      </c>
      <c r="F56" s="42">
        <f>_xlfn.FORECAST.LINEAR($A56,$F$12:F55,$A$12:$A55)</f>
        <v>210123841.94285703</v>
      </c>
      <c r="G56" s="39"/>
      <c r="H56" s="39"/>
      <c r="I56" s="39"/>
      <c r="J56" s="39"/>
      <c r="K56" s="39"/>
    </row>
    <row r="57" spans="1:11" s="16" customFormat="1" ht="18" x14ac:dyDescent="0.45">
      <c r="A57" s="60">
        <v>2054</v>
      </c>
      <c r="B57" s="42">
        <f>_xlfn.FORECAST.LINEAR(A57,$B$12:B55,$A$12:A55)</f>
        <v>257281412.57261896</v>
      </c>
      <c r="C57" s="118" t="s">
        <v>361</v>
      </c>
      <c r="D57" s="42">
        <f>_xlfn.FORECAST.LINEAR($A57,$D$12:D55,$A$12:$A55)</f>
        <v>217840.23571427166</v>
      </c>
      <c r="E57" s="42">
        <f>_xlfn.FORECAST.LINEAR($A57,$E$12:E55,$A$12:$A55)</f>
        <v>46259358.475000083</v>
      </c>
      <c r="F57" s="42">
        <f>_xlfn.FORECAST.LINEAR($A57,$F$12:F55,$A$12:$A55)</f>
        <v>210804215.18571424</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18.75" thickTop="1" thickBot="1" x14ac:dyDescent="0.5">
      <c r="A63" s="28"/>
      <c r="B63" s="430" t="s">
        <v>377</v>
      </c>
      <c r="C63" s="431"/>
      <c r="D63" s="431"/>
      <c r="E63" s="431"/>
      <c r="F63" s="438"/>
      <c r="G63" s="300" t="s">
        <v>377</v>
      </c>
      <c r="H63" s="301"/>
      <c r="I63" s="301"/>
      <c r="J63" s="301"/>
      <c r="K63" s="302"/>
    </row>
    <row r="64" spans="1:11" s="16" customFormat="1" ht="42.75" customHeight="1"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 x14ac:dyDescent="0.45">
      <c r="A65" s="149">
        <v>2004</v>
      </c>
      <c r="B65" s="151">
        <v>11.013</v>
      </c>
      <c r="C65" s="160" t="s">
        <v>361</v>
      </c>
      <c r="D65" s="151" t="s">
        <v>392</v>
      </c>
      <c r="E65" s="151">
        <v>25.527999999999999</v>
      </c>
      <c r="F65" s="161">
        <v>13.972</v>
      </c>
      <c r="G65" s="303"/>
      <c r="H65" s="304"/>
      <c r="I65" s="304"/>
      <c r="J65" s="304"/>
      <c r="K65" s="305"/>
    </row>
    <row r="66" spans="1:11" s="16" customFormat="1" ht="18" x14ac:dyDescent="0.45">
      <c r="A66" s="153">
        <v>2005</v>
      </c>
      <c r="B66" s="127">
        <v>7.0190000000000001</v>
      </c>
      <c r="C66" s="118" t="s">
        <v>361</v>
      </c>
      <c r="D66" s="127">
        <v>100</v>
      </c>
      <c r="E66" s="127">
        <v>19.324000000000002</v>
      </c>
      <c r="F66" s="162">
        <v>8.6379999999999999</v>
      </c>
      <c r="G66" s="290">
        <f>IF(ABS(B7 - B6) &gt; SQRT(G7^2 + G6^2), 1, 0)</f>
        <v>0</v>
      </c>
      <c r="H66" s="290" t="e">
        <f>IF(ABS(C7 - C6) &gt; SQRT(H7^2 + H6^2), 1, 0)</f>
        <v>#VALUE!</v>
      </c>
      <c r="I66" s="290" t="e">
        <f>IF(ABS(D7 - D6) &gt; SQRT(I7^2 + I6^2), 1, 0)</f>
        <v>#VALUE!</v>
      </c>
      <c r="J66" s="290">
        <f>IF(ABS(E7 - E6) &gt; SQRT(J7^2 + J6^2), 1, 0)</f>
        <v>0</v>
      </c>
      <c r="K66" s="290">
        <f>IF(ABS(F7 - F6) &gt; SQRT(K7^2 + K6^2), 1, 0)</f>
        <v>0</v>
      </c>
    </row>
    <row r="67" spans="1:11" s="16" customFormat="1" ht="18" x14ac:dyDescent="0.45">
      <c r="A67" s="153">
        <f t="shared" ref="A67:A85" si="4">A8</f>
        <v>2006</v>
      </c>
      <c r="B67" s="127">
        <v>4.2089999999999996</v>
      </c>
      <c r="C67" s="118" t="s">
        <v>361</v>
      </c>
      <c r="D67" s="127">
        <v>60.473999999999997</v>
      </c>
      <c r="E67" s="127">
        <v>15.564</v>
      </c>
      <c r="F67" s="162">
        <v>5.6219999999999999</v>
      </c>
      <c r="G67" s="290">
        <f t="shared" ref="G67:G85" si="5">IF(ABS(B8 - B7) &gt; SQRT(G8^2 + G7^2), 1, 0)</f>
        <v>0</v>
      </c>
      <c r="H67" s="290" t="s">
        <v>361</v>
      </c>
      <c r="I67" s="290">
        <f t="shared" ref="I67:I85" si="6">IF(ABS(D8 - D7) &gt; SQRT(I8^2 + I7^2), 1, 0)</f>
        <v>0</v>
      </c>
      <c r="J67" s="290">
        <f t="shared" ref="J67:J85" si="7">IF(ABS(E8 - E7) &gt; SQRT(J8^2 + J7^2), 1, 0)</f>
        <v>0</v>
      </c>
      <c r="K67" s="290">
        <f t="shared" ref="K67:K85" si="8">IF(ABS(F8 - F7) &gt; SQRT(K8^2 + K7^2), 1, 0)</f>
        <v>0</v>
      </c>
    </row>
    <row r="68" spans="1:11" s="16" customFormat="1" ht="18" x14ac:dyDescent="0.45">
      <c r="A68" s="153">
        <f t="shared" si="4"/>
        <v>2007</v>
      </c>
      <c r="B68" s="127">
        <v>3.2170000000000001</v>
      </c>
      <c r="C68" s="118" t="s">
        <v>361</v>
      </c>
      <c r="D68" s="127">
        <v>55.500999999999998</v>
      </c>
      <c r="E68" s="127">
        <v>11.867000000000001</v>
      </c>
      <c r="F68" s="162">
        <v>3.742</v>
      </c>
      <c r="G68" s="290">
        <f t="shared" si="5"/>
        <v>0</v>
      </c>
      <c r="H68" s="290" t="s">
        <v>361</v>
      </c>
      <c r="I68" s="290">
        <f t="shared" si="6"/>
        <v>0</v>
      </c>
      <c r="J68" s="290">
        <f t="shared" si="7"/>
        <v>0</v>
      </c>
      <c r="K68" s="290">
        <f t="shared" si="8"/>
        <v>0</v>
      </c>
    </row>
    <row r="69" spans="1:11" s="16" customFormat="1" ht="18" x14ac:dyDescent="0.45">
      <c r="A69" s="153">
        <f t="shared" si="4"/>
        <v>2008</v>
      </c>
      <c r="B69" s="127">
        <v>2.9039999999999999</v>
      </c>
      <c r="C69" s="118" t="s">
        <v>361</v>
      </c>
      <c r="D69" s="127">
        <v>52.807000000000002</v>
      </c>
      <c r="E69" s="127">
        <v>10.753</v>
      </c>
      <c r="F69" s="162">
        <v>3.2429999999999999</v>
      </c>
      <c r="G69" s="290">
        <f t="shared" si="5"/>
        <v>0</v>
      </c>
      <c r="H69" s="290" t="s">
        <v>361</v>
      </c>
      <c r="I69" s="290">
        <f t="shared" si="6"/>
        <v>0</v>
      </c>
      <c r="J69" s="290">
        <f t="shared" si="7"/>
        <v>0</v>
      </c>
      <c r="K69" s="290">
        <f t="shared" si="8"/>
        <v>0</v>
      </c>
    </row>
    <row r="70" spans="1:11" s="16" customFormat="1" ht="18" x14ac:dyDescent="0.45">
      <c r="A70" s="153">
        <f t="shared" si="4"/>
        <v>2009</v>
      </c>
      <c r="B70" s="127">
        <v>4.0599999999999996</v>
      </c>
      <c r="C70" s="118" t="s">
        <v>361</v>
      </c>
      <c r="D70" s="127">
        <v>54.15</v>
      </c>
      <c r="E70" s="127">
        <v>10.874000000000001</v>
      </c>
      <c r="F70" s="162">
        <v>4.6139999999999999</v>
      </c>
      <c r="G70" s="290">
        <f t="shared" si="5"/>
        <v>0</v>
      </c>
      <c r="H70" s="290" t="s">
        <v>361</v>
      </c>
      <c r="I70" s="290">
        <f t="shared" si="6"/>
        <v>0</v>
      </c>
      <c r="J70" s="290">
        <f t="shared" si="7"/>
        <v>0</v>
      </c>
      <c r="K70" s="290">
        <f t="shared" si="8"/>
        <v>0</v>
      </c>
    </row>
    <row r="71" spans="1:11" s="16" customFormat="1" ht="18" x14ac:dyDescent="0.45">
      <c r="A71" s="153">
        <f t="shared" si="4"/>
        <v>2010</v>
      </c>
      <c r="B71" s="127">
        <v>2.7919999999999998</v>
      </c>
      <c r="C71" s="118" t="s">
        <v>361</v>
      </c>
      <c r="D71" s="127">
        <v>50.125</v>
      </c>
      <c r="E71" s="127">
        <v>10.496</v>
      </c>
      <c r="F71" s="162">
        <v>3.2879999999999998</v>
      </c>
      <c r="G71" s="290">
        <f t="shared" si="5"/>
        <v>0</v>
      </c>
      <c r="H71" s="290" t="s">
        <v>361</v>
      </c>
      <c r="I71" s="290">
        <f t="shared" si="6"/>
        <v>0</v>
      </c>
      <c r="J71" s="290">
        <f t="shared" si="7"/>
        <v>0</v>
      </c>
      <c r="K71" s="290">
        <f t="shared" si="8"/>
        <v>0</v>
      </c>
    </row>
    <row r="72" spans="1:11" s="16" customFormat="1" ht="18" x14ac:dyDescent="0.45">
      <c r="A72" s="153">
        <f t="shared" si="4"/>
        <v>2011</v>
      </c>
      <c r="B72" s="127">
        <v>2.879</v>
      </c>
      <c r="C72" s="118" t="s">
        <v>361</v>
      </c>
      <c r="D72" s="127">
        <v>49.850999999999999</v>
      </c>
      <c r="E72" s="127">
        <v>10.451000000000001</v>
      </c>
      <c r="F72" s="162">
        <v>3.4510000000000001</v>
      </c>
      <c r="G72" s="290">
        <f t="shared" si="5"/>
        <v>0</v>
      </c>
      <c r="H72" s="290" t="s">
        <v>361</v>
      </c>
      <c r="I72" s="290">
        <f t="shared" si="6"/>
        <v>0</v>
      </c>
      <c r="J72" s="290">
        <f t="shared" si="7"/>
        <v>0</v>
      </c>
      <c r="K72" s="290">
        <f t="shared" si="8"/>
        <v>0</v>
      </c>
    </row>
    <row r="73" spans="1:11" s="16" customFormat="1" ht="18" x14ac:dyDescent="0.45">
      <c r="A73" s="153">
        <f t="shared" si="4"/>
        <v>2012</v>
      </c>
      <c r="B73" s="127">
        <v>2.9689999999999999</v>
      </c>
      <c r="C73" s="118" t="s">
        <v>361</v>
      </c>
      <c r="D73" s="127">
        <v>48.753</v>
      </c>
      <c r="E73" s="127">
        <v>10.564</v>
      </c>
      <c r="F73" s="162">
        <v>3.5659999999999998</v>
      </c>
      <c r="G73" s="290">
        <f t="shared" si="5"/>
        <v>0</v>
      </c>
      <c r="H73" s="290" t="s">
        <v>361</v>
      </c>
      <c r="I73" s="290">
        <f t="shared" si="6"/>
        <v>0</v>
      </c>
      <c r="J73" s="290">
        <f t="shared" si="7"/>
        <v>0</v>
      </c>
      <c r="K73" s="290">
        <f t="shared" si="8"/>
        <v>0</v>
      </c>
    </row>
    <row r="74" spans="1:11" s="16" customFormat="1" ht="18" x14ac:dyDescent="0.45">
      <c r="A74" s="153">
        <f t="shared" si="4"/>
        <v>2013</v>
      </c>
      <c r="B74" s="127">
        <v>2.8340000000000001</v>
      </c>
      <c r="C74" s="118" t="s">
        <v>361</v>
      </c>
      <c r="D74" s="127">
        <v>56.348999999999997</v>
      </c>
      <c r="E74" s="127">
        <v>10.478999999999999</v>
      </c>
      <c r="F74" s="162">
        <v>3.3820000000000001</v>
      </c>
      <c r="G74" s="290">
        <f t="shared" si="5"/>
        <v>0</v>
      </c>
      <c r="H74" s="290" t="s">
        <v>361</v>
      </c>
      <c r="I74" s="290">
        <f t="shared" si="6"/>
        <v>0</v>
      </c>
      <c r="J74" s="290">
        <f t="shared" si="7"/>
        <v>0</v>
      </c>
      <c r="K74" s="290">
        <f t="shared" si="8"/>
        <v>0</v>
      </c>
    </row>
    <row r="75" spans="1:11" s="16" customFormat="1" ht="18" x14ac:dyDescent="0.45">
      <c r="A75" s="153">
        <f t="shared" si="4"/>
        <v>2014</v>
      </c>
      <c r="B75" s="127">
        <v>2.8250000000000002</v>
      </c>
      <c r="C75" s="118" t="s">
        <v>361</v>
      </c>
      <c r="D75" s="127">
        <v>57.177</v>
      </c>
      <c r="E75" s="127">
        <v>10.411</v>
      </c>
      <c r="F75" s="162">
        <v>3.3809999999999998</v>
      </c>
      <c r="G75" s="290">
        <f t="shared" si="5"/>
        <v>0</v>
      </c>
      <c r="H75" s="290" t="s">
        <v>361</v>
      </c>
      <c r="I75" s="290">
        <f t="shared" si="6"/>
        <v>0</v>
      </c>
      <c r="J75" s="290">
        <f t="shared" si="7"/>
        <v>0</v>
      </c>
      <c r="K75" s="290">
        <f t="shared" si="8"/>
        <v>0</v>
      </c>
    </row>
    <row r="76" spans="1:11" s="16" customFormat="1" ht="18" x14ac:dyDescent="0.45">
      <c r="A76" s="153">
        <f t="shared" si="4"/>
        <v>2015</v>
      </c>
      <c r="B76" s="127">
        <v>2.8679999999999999</v>
      </c>
      <c r="C76" s="118" t="s">
        <v>361</v>
      </c>
      <c r="D76" s="127">
        <v>57.156999999999996</v>
      </c>
      <c r="E76" s="127">
        <v>10.465</v>
      </c>
      <c r="F76" s="162">
        <v>3.4489999999999998</v>
      </c>
      <c r="G76" s="290">
        <f t="shared" si="5"/>
        <v>0</v>
      </c>
      <c r="H76" s="290" t="s">
        <v>361</v>
      </c>
      <c r="I76" s="290">
        <f t="shared" si="6"/>
        <v>0</v>
      </c>
      <c r="J76" s="290">
        <f t="shared" si="7"/>
        <v>0</v>
      </c>
      <c r="K76" s="290">
        <f t="shared" si="8"/>
        <v>0</v>
      </c>
    </row>
    <row r="77" spans="1:11" s="16" customFormat="1" ht="18" x14ac:dyDescent="0.45">
      <c r="A77" s="153">
        <f t="shared" si="4"/>
        <v>2016</v>
      </c>
      <c r="B77" s="127">
        <v>2.9119999999999999</v>
      </c>
      <c r="C77" s="118" t="s">
        <v>361</v>
      </c>
      <c r="D77" s="127">
        <v>57.179000000000002</v>
      </c>
      <c r="E77" s="127">
        <v>10.606</v>
      </c>
      <c r="F77" s="162">
        <v>3.5249999999999999</v>
      </c>
      <c r="G77" s="290">
        <f t="shared" si="5"/>
        <v>0</v>
      </c>
      <c r="H77" s="290" t="s">
        <v>361</v>
      </c>
      <c r="I77" s="290">
        <f t="shared" si="6"/>
        <v>0</v>
      </c>
      <c r="J77" s="290">
        <f t="shared" si="7"/>
        <v>0</v>
      </c>
      <c r="K77" s="290">
        <f t="shared" si="8"/>
        <v>0</v>
      </c>
    </row>
    <row r="78" spans="1:11" s="16" customFormat="1" ht="18" x14ac:dyDescent="0.45">
      <c r="A78" s="153">
        <f t="shared" si="4"/>
        <v>2017</v>
      </c>
      <c r="B78" s="127">
        <v>2.8149999999999999</v>
      </c>
      <c r="C78" s="118" t="s">
        <v>361</v>
      </c>
      <c r="D78" s="127">
        <v>67.674000000000007</v>
      </c>
      <c r="E78" s="127">
        <v>10.454000000000001</v>
      </c>
      <c r="F78" s="162">
        <v>3.38</v>
      </c>
      <c r="G78" s="290">
        <f t="shared" si="5"/>
        <v>0</v>
      </c>
      <c r="H78" s="290" t="s">
        <v>361</v>
      </c>
      <c r="I78" s="290">
        <f t="shared" si="6"/>
        <v>0</v>
      </c>
      <c r="J78" s="290">
        <f t="shared" si="7"/>
        <v>0</v>
      </c>
      <c r="K78" s="290">
        <f t="shared" si="8"/>
        <v>0</v>
      </c>
    </row>
    <row r="79" spans="1:11" s="16" customFormat="1" ht="18" x14ac:dyDescent="0.45">
      <c r="A79" s="153">
        <f t="shared" si="4"/>
        <v>2018</v>
      </c>
      <c r="B79" s="127">
        <v>2.9340000000000002</v>
      </c>
      <c r="C79" s="118" t="s">
        <v>361</v>
      </c>
      <c r="D79" s="127">
        <v>66.772999999999996</v>
      </c>
      <c r="E79" s="127">
        <v>10.5</v>
      </c>
      <c r="F79" s="162">
        <v>3.5150000000000001</v>
      </c>
      <c r="G79" s="290">
        <f t="shared" si="5"/>
        <v>0</v>
      </c>
      <c r="H79" s="290" t="s">
        <v>361</v>
      </c>
      <c r="I79" s="290">
        <f t="shared" si="6"/>
        <v>0</v>
      </c>
      <c r="J79" s="290">
        <f t="shared" si="7"/>
        <v>0</v>
      </c>
      <c r="K79" s="290">
        <f t="shared" si="8"/>
        <v>0</v>
      </c>
    </row>
    <row r="80" spans="1:11" s="16" customFormat="1" ht="18" x14ac:dyDescent="0.45">
      <c r="A80" s="153">
        <f t="shared" si="4"/>
        <v>2019</v>
      </c>
      <c r="B80" s="127">
        <v>3.04</v>
      </c>
      <c r="C80" s="118" t="s">
        <v>361</v>
      </c>
      <c r="D80" s="127">
        <v>73.576999999999998</v>
      </c>
      <c r="E80" s="127">
        <v>10.597</v>
      </c>
      <c r="F80" s="162">
        <v>3.6480000000000001</v>
      </c>
      <c r="G80" s="290">
        <f t="shared" si="5"/>
        <v>0</v>
      </c>
      <c r="H80" s="290" t="s">
        <v>361</v>
      </c>
      <c r="I80" s="290">
        <f t="shared" si="6"/>
        <v>0</v>
      </c>
      <c r="J80" s="290">
        <f t="shared" si="7"/>
        <v>0</v>
      </c>
      <c r="K80" s="290">
        <f t="shared" si="8"/>
        <v>0</v>
      </c>
    </row>
    <row r="81" spans="1:41" s="16" customFormat="1" ht="18" x14ac:dyDescent="0.45">
      <c r="A81" s="153">
        <f t="shared" si="4"/>
        <v>2020</v>
      </c>
      <c r="B81" s="127">
        <v>2.9689999999999999</v>
      </c>
      <c r="C81" s="118" t="s">
        <v>361</v>
      </c>
      <c r="D81" s="127">
        <v>75.197000000000003</v>
      </c>
      <c r="E81" s="127">
        <v>9.43</v>
      </c>
      <c r="F81" s="162">
        <v>3.4689999999999999</v>
      </c>
      <c r="G81" s="290">
        <f t="shared" si="5"/>
        <v>0</v>
      </c>
      <c r="H81" s="290" t="s">
        <v>361</v>
      </c>
      <c r="I81" s="290">
        <f t="shared" si="6"/>
        <v>0</v>
      </c>
      <c r="J81" s="290">
        <f t="shared" si="7"/>
        <v>0</v>
      </c>
      <c r="K81" s="290">
        <f t="shared" si="8"/>
        <v>0</v>
      </c>
    </row>
    <row r="82" spans="1:41" s="16" customFormat="1" ht="18" x14ac:dyDescent="0.45">
      <c r="A82" s="153">
        <f t="shared" si="4"/>
        <v>2021</v>
      </c>
      <c r="B82" s="127">
        <v>2.9849999999999999</v>
      </c>
      <c r="C82" s="118" t="s">
        <v>361</v>
      </c>
      <c r="D82" s="127">
        <v>75.652000000000001</v>
      </c>
      <c r="E82" s="127">
        <v>9.2680000000000007</v>
      </c>
      <c r="F82" s="162">
        <v>3.4750000000000001</v>
      </c>
      <c r="G82" s="290">
        <f t="shared" si="5"/>
        <v>0</v>
      </c>
      <c r="H82" s="290" t="s">
        <v>361</v>
      </c>
      <c r="I82" s="290">
        <f t="shared" si="6"/>
        <v>0</v>
      </c>
      <c r="J82" s="290">
        <f t="shared" si="7"/>
        <v>0</v>
      </c>
      <c r="K82" s="290">
        <f t="shared" si="8"/>
        <v>0</v>
      </c>
    </row>
    <row r="83" spans="1:41" s="16" customFormat="1" ht="18" x14ac:dyDescent="0.45">
      <c r="A83" s="153">
        <f t="shared" si="4"/>
        <v>2022</v>
      </c>
      <c r="B83" s="127">
        <v>2.9750000000000001</v>
      </c>
      <c r="C83" s="118" t="s">
        <v>361</v>
      </c>
      <c r="D83" s="127">
        <v>70.465000000000003</v>
      </c>
      <c r="E83" s="127">
        <v>9.3209999999999997</v>
      </c>
      <c r="F83" s="162">
        <v>3.4609999999999999</v>
      </c>
      <c r="G83" s="290">
        <f t="shared" si="5"/>
        <v>0</v>
      </c>
      <c r="H83" s="290" t="s">
        <v>361</v>
      </c>
      <c r="I83" s="290">
        <f t="shared" si="6"/>
        <v>0</v>
      </c>
      <c r="J83" s="290">
        <f t="shared" si="7"/>
        <v>0</v>
      </c>
      <c r="K83" s="290">
        <f t="shared" si="8"/>
        <v>0</v>
      </c>
    </row>
    <row r="84" spans="1:41" s="16" customFormat="1" ht="18" x14ac:dyDescent="0.45">
      <c r="A84" s="153">
        <f t="shared" si="4"/>
        <v>2023</v>
      </c>
      <c r="B84" s="127">
        <v>3.028</v>
      </c>
      <c r="C84" s="118" t="s">
        <v>361</v>
      </c>
      <c r="D84" s="127">
        <v>69.531000000000006</v>
      </c>
      <c r="E84" s="127">
        <v>9.3350000000000009</v>
      </c>
      <c r="F84" s="162">
        <v>3.5249999999999999</v>
      </c>
      <c r="G84" s="290">
        <f t="shared" si="5"/>
        <v>0</v>
      </c>
      <c r="H84" s="290" t="s">
        <v>361</v>
      </c>
      <c r="I84" s="290">
        <f t="shared" si="6"/>
        <v>0</v>
      </c>
      <c r="J84" s="290">
        <f t="shared" si="7"/>
        <v>0</v>
      </c>
      <c r="K84" s="290">
        <f t="shared" si="8"/>
        <v>0</v>
      </c>
    </row>
    <row r="85" spans="1:41" s="16" customFormat="1" ht="18.399999999999999" thickBot="1" x14ac:dyDescent="0.5">
      <c r="A85" s="154">
        <f t="shared" si="4"/>
        <v>2024</v>
      </c>
      <c r="B85" s="163">
        <v>3.048</v>
      </c>
      <c r="C85" s="164" t="s">
        <v>361</v>
      </c>
      <c r="D85" s="163">
        <v>55.279000000000003</v>
      </c>
      <c r="E85" s="163">
        <v>9.27</v>
      </c>
      <c r="F85" s="165">
        <v>3.5939999999999999</v>
      </c>
      <c r="G85" s="290">
        <f t="shared" si="5"/>
        <v>0</v>
      </c>
      <c r="H85" s="290" t="s">
        <v>361</v>
      </c>
      <c r="I85" s="290">
        <f t="shared" si="6"/>
        <v>0</v>
      </c>
      <c r="J85" s="290">
        <f t="shared" si="7"/>
        <v>0</v>
      </c>
      <c r="K85" s="290">
        <f t="shared" si="8"/>
        <v>0</v>
      </c>
    </row>
    <row r="86" spans="1:41" s="16" customFormat="1" x14ac:dyDescent="0.45"/>
    <row r="87" spans="1:41" s="16" customFormat="1" x14ac:dyDescent="0.45"/>
    <row r="88" spans="1:41" s="16" customFormat="1" x14ac:dyDescent="0.45"/>
    <row r="89" spans="1:41" s="16" customFormat="1" ht="14.65" thickBot="1" x14ac:dyDescent="0.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row>
    <row r="90" spans="1:41" s="16" customFormat="1" ht="27.4" thickTop="1" thickBot="1" x14ac:dyDescent="0.9">
      <c r="B90" s="432" t="s">
        <v>418</v>
      </c>
      <c r="C90" s="433"/>
      <c r="D90" s="433"/>
      <c r="E90" s="433"/>
      <c r="F90" s="433"/>
      <c r="G90" s="433"/>
      <c r="H90" s="434"/>
    </row>
    <row r="91" spans="1:41" s="16" customFormat="1" ht="14.65" thickBot="1" x14ac:dyDescent="0.5">
      <c r="B91" s="141"/>
      <c r="C91" s="142"/>
      <c r="D91" s="142"/>
      <c r="E91" s="142"/>
      <c r="F91" s="143"/>
    </row>
    <row r="92" spans="1:41" s="43" customFormat="1" ht="21.4" thickBot="1" x14ac:dyDescent="0.7">
      <c r="A92" s="44"/>
      <c r="B92" s="168" t="s">
        <v>1</v>
      </c>
      <c r="C92" s="169"/>
      <c r="D92" s="169"/>
      <c r="E92" s="169"/>
      <c r="F92" s="170"/>
      <c r="G92" s="171" t="s">
        <v>2</v>
      </c>
      <c r="H92" s="169"/>
      <c r="I92" s="169"/>
      <c r="J92" s="169"/>
      <c r="K92" s="170"/>
      <c r="L92" s="168" t="s">
        <v>3</v>
      </c>
      <c r="M92" s="169"/>
      <c r="N92" s="169"/>
      <c r="O92" s="169"/>
      <c r="P92" s="170"/>
      <c r="Q92" s="168" t="s">
        <v>4</v>
      </c>
      <c r="R92" s="169"/>
      <c r="S92" s="169"/>
      <c r="T92" s="169"/>
      <c r="U92" s="170"/>
      <c r="V92" s="168" t="s">
        <v>5</v>
      </c>
      <c r="W92" s="169"/>
      <c r="X92" s="169"/>
      <c r="Y92" s="169"/>
      <c r="Z92" s="170"/>
    </row>
    <row r="93" spans="1:41" s="16" customFormat="1" ht="57.75" customHeight="1" thickBot="1" x14ac:dyDescent="0.5">
      <c r="A93" s="172" t="s">
        <v>382</v>
      </c>
      <c r="B93" s="181" t="s">
        <v>355</v>
      </c>
      <c r="C93" s="182" t="s">
        <v>378</v>
      </c>
      <c r="D93" s="182" t="s">
        <v>379</v>
      </c>
      <c r="E93" s="182" t="s">
        <v>380</v>
      </c>
      <c r="F93" s="183" t="s">
        <v>359</v>
      </c>
      <c r="G93" s="181" t="s">
        <v>355</v>
      </c>
      <c r="H93" s="182" t="s">
        <v>378</v>
      </c>
      <c r="I93" s="182" t="s">
        <v>379</v>
      </c>
      <c r="J93" s="182" t="s">
        <v>380</v>
      </c>
      <c r="K93" s="183" t="s">
        <v>359</v>
      </c>
      <c r="L93" s="190" t="s">
        <v>355</v>
      </c>
      <c r="M93" s="187" t="s">
        <v>378</v>
      </c>
      <c r="N93" s="187" t="s">
        <v>379</v>
      </c>
      <c r="O93" s="187" t="s">
        <v>380</v>
      </c>
      <c r="P93" s="188" t="s">
        <v>359</v>
      </c>
      <c r="Q93" s="181" t="s">
        <v>355</v>
      </c>
      <c r="R93" s="182" t="s">
        <v>378</v>
      </c>
      <c r="S93" s="182" t="s">
        <v>379</v>
      </c>
      <c r="T93" s="182" t="s">
        <v>380</v>
      </c>
      <c r="U93" s="183" t="s">
        <v>359</v>
      </c>
      <c r="V93" s="173" t="s">
        <v>355</v>
      </c>
      <c r="W93" s="174" t="s">
        <v>378</v>
      </c>
      <c r="X93" s="174" t="s">
        <v>379</v>
      </c>
      <c r="Y93" s="174" t="s">
        <v>380</v>
      </c>
      <c r="Z93" s="175" t="s">
        <v>359</v>
      </c>
    </row>
    <row r="94" spans="1:41" s="16" customFormat="1" ht="18" x14ac:dyDescent="0.45">
      <c r="A94" s="194">
        <v>2004</v>
      </c>
      <c r="B94" s="184">
        <v>65882773</v>
      </c>
      <c r="C94" s="150" t="s">
        <v>361</v>
      </c>
      <c r="D94" s="189" t="s">
        <v>392</v>
      </c>
      <c r="E94" s="185">
        <v>15279878</v>
      </c>
      <c r="F94" s="186">
        <v>50602895</v>
      </c>
      <c r="G94" s="184">
        <v>11616831</v>
      </c>
      <c r="H94" s="150" t="s">
        <v>361</v>
      </c>
      <c r="I94" s="189" t="s">
        <v>392</v>
      </c>
      <c r="J94" s="185">
        <v>2546698</v>
      </c>
      <c r="K94" s="186">
        <v>9070134</v>
      </c>
      <c r="L94" s="191">
        <v>14756860</v>
      </c>
      <c r="M94" s="150" t="s">
        <v>361</v>
      </c>
      <c r="N94" s="189" t="s">
        <v>392</v>
      </c>
      <c r="O94" s="185">
        <v>3552497</v>
      </c>
      <c r="P94" s="186">
        <v>11204363</v>
      </c>
      <c r="Q94" s="184">
        <v>11908831</v>
      </c>
      <c r="R94" s="150" t="s">
        <v>361</v>
      </c>
      <c r="S94" s="185" t="s">
        <v>392</v>
      </c>
      <c r="T94" s="185">
        <v>3031915</v>
      </c>
      <c r="U94" s="186">
        <v>8876916</v>
      </c>
      <c r="V94" s="176">
        <v>95747581</v>
      </c>
      <c r="W94" s="122" t="s">
        <v>361</v>
      </c>
      <c r="X94" s="167" t="s">
        <v>392</v>
      </c>
      <c r="Y94" s="166">
        <v>23931407</v>
      </c>
      <c r="Z94" s="177">
        <v>71816174</v>
      </c>
    </row>
    <row r="95" spans="1:41" s="16" customFormat="1" ht="18" x14ac:dyDescent="0.45">
      <c r="A95" s="194">
        <v>2005</v>
      </c>
      <c r="B95" s="176">
        <v>77037389</v>
      </c>
      <c r="C95" s="122" t="s">
        <v>361</v>
      </c>
      <c r="D95" s="166">
        <v>652566</v>
      </c>
      <c r="E95" s="166">
        <v>17389536</v>
      </c>
      <c r="F95" s="177">
        <v>58995288</v>
      </c>
      <c r="G95" s="176">
        <v>13573779</v>
      </c>
      <c r="H95" s="122" t="s">
        <v>361</v>
      </c>
      <c r="I95" s="166">
        <v>116139</v>
      </c>
      <c r="J95" s="166">
        <v>3067782</v>
      </c>
      <c r="K95" s="177">
        <v>10389859</v>
      </c>
      <c r="L95" s="192">
        <v>16802493</v>
      </c>
      <c r="M95" s="122" t="s">
        <v>361</v>
      </c>
      <c r="N95" s="166">
        <v>175566</v>
      </c>
      <c r="O95" s="166">
        <v>3755611</v>
      </c>
      <c r="P95" s="177">
        <v>12871316</v>
      </c>
      <c r="Q95" s="176">
        <v>14012471</v>
      </c>
      <c r="R95" s="122" t="s">
        <v>361</v>
      </c>
      <c r="S95" s="166">
        <v>103718</v>
      </c>
      <c r="T95" s="166">
        <v>2989963</v>
      </c>
      <c r="U95" s="177">
        <v>10918789</v>
      </c>
      <c r="V95" s="176">
        <v>109034635</v>
      </c>
      <c r="W95" s="122" t="s">
        <v>361</v>
      </c>
      <c r="X95" s="166">
        <v>890065</v>
      </c>
      <c r="Y95" s="166">
        <v>24383950</v>
      </c>
      <c r="Z95" s="177">
        <v>83760620</v>
      </c>
    </row>
    <row r="96" spans="1:41" s="16" customFormat="1" ht="18" x14ac:dyDescent="0.45">
      <c r="A96" s="194">
        <v>2006</v>
      </c>
      <c r="B96" s="176">
        <v>72351855</v>
      </c>
      <c r="C96" s="122" t="s">
        <v>361</v>
      </c>
      <c r="D96" s="166">
        <v>823733</v>
      </c>
      <c r="E96" s="166">
        <v>13004363</v>
      </c>
      <c r="F96" s="177">
        <v>58523759</v>
      </c>
      <c r="G96" s="176">
        <v>12578792</v>
      </c>
      <c r="H96" s="122" t="s">
        <v>361</v>
      </c>
      <c r="I96" s="166">
        <v>146654</v>
      </c>
      <c r="J96" s="166">
        <v>2278347</v>
      </c>
      <c r="K96" s="177">
        <v>10153790</v>
      </c>
      <c r="L96" s="192">
        <v>15286767</v>
      </c>
      <c r="M96" s="122" t="s">
        <v>361</v>
      </c>
      <c r="N96" s="166">
        <v>197006</v>
      </c>
      <c r="O96" s="166">
        <v>2819281</v>
      </c>
      <c r="P96" s="177">
        <v>12270480</v>
      </c>
      <c r="Q96" s="176">
        <v>12651659</v>
      </c>
      <c r="R96" s="122" t="s">
        <v>361</v>
      </c>
      <c r="S96" s="166">
        <v>137683</v>
      </c>
      <c r="T96" s="166">
        <v>2396920</v>
      </c>
      <c r="U96" s="177">
        <v>10117056</v>
      </c>
      <c r="V96" s="176">
        <v>99666188</v>
      </c>
      <c r="W96" s="122" t="s">
        <v>361</v>
      </c>
      <c r="X96" s="166">
        <v>1304595</v>
      </c>
      <c r="Y96" s="166">
        <v>19900445</v>
      </c>
      <c r="Z96" s="177">
        <v>78461149</v>
      </c>
    </row>
    <row r="97" spans="1:26" s="16" customFormat="1" ht="18" x14ac:dyDescent="0.45">
      <c r="A97" s="194">
        <v>2007</v>
      </c>
      <c r="B97" s="176">
        <v>73104388</v>
      </c>
      <c r="C97" s="122" t="s">
        <v>361</v>
      </c>
      <c r="D97" s="166">
        <v>571565</v>
      </c>
      <c r="E97" s="166">
        <v>10370378</v>
      </c>
      <c r="F97" s="177">
        <v>62162445</v>
      </c>
      <c r="G97" s="176">
        <v>12808054</v>
      </c>
      <c r="H97" s="122" t="s">
        <v>361</v>
      </c>
      <c r="I97" s="166">
        <v>101537</v>
      </c>
      <c r="J97" s="166">
        <v>1822660</v>
      </c>
      <c r="K97" s="177">
        <v>10883857</v>
      </c>
      <c r="L97" s="192">
        <v>15592341</v>
      </c>
      <c r="M97" s="122" t="s">
        <v>361</v>
      </c>
      <c r="N97" s="166">
        <v>130011</v>
      </c>
      <c r="O97" s="166">
        <v>2261777</v>
      </c>
      <c r="P97" s="177">
        <v>13200553</v>
      </c>
      <c r="Q97" s="176">
        <v>13202337</v>
      </c>
      <c r="R97" s="122" t="s">
        <v>361</v>
      </c>
      <c r="S97" s="166">
        <v>110955</v>
      </c>
      <c r="T97" s="166">
        <v>1919703</v>
      </c>
      <c r="U97" s="177">
        <v>11171679</v>
      </c>
      <c r="V97" s="176">
        <v>101394347</v>
      </c>
      <c r="W97" s="122" t="s">
        <v>361</v>
      </c>
      <c r="X97" s="166">
        <v>1119884</v>
      </c>
      <c r="Y97" s="166">
        <v>15593196</v>
      </c>
      <c r="Z97" s="177">
        <v>84681267</v>
      </c>
    </row>
    <row r="98" spans="1:26" s="16" customFormat="1" ht="18" x14ac:dyDescent="0.45">
      <c r="A98" s="194">
        <v>2008</v>
      </c>
      <c r="B98" s="176">
        <v>75460341</v>
      </c>
      <c r="C98" s="122" t="s">
        <v>361</v>
      </c>
      <c r="D98" s="166">
        <v>721399</v>
      </c>
      <c r="E98" s="166">
        <v>11677777</v>
      </c>
      <c r="F98" s="177">
        <v>63061165</v>
      </c>
      <c r="G98" s="176">
        <v>13240404</v>
      </c>
      <c r="H98" s="122" t="s">
        <v>361</v>
      </c>
      <c r="I98" s="166">
        <v>128359</v>
      </c>
      <c r="J98" s="166">
        <v>2065530</v>
      </c>
      <c r="K98" s="177">
        <v>11046514</v>
      </c>
      <c r="L98" s="192">
        <v>16188941</v>
      </c>
      <c r="M98" s="122" t="s">
        <v>361</v>
      </c>
      <c r="N98" s="166">
        <v>163010</v>
      </c>
      <c r="O98" s="166">
        <v>2518177</v>
      </c>
      <c r="P98" s="177">
        <v>13507754</v>
      </c>
      <c r="Q98" s="176">
        <v>13381048</v>
      </c>
      <c r="R98" s="122" t="s">
        <v>361</v>
      </c>
      <c r="S98" s="166">
        <v>121958</v>
      </c>
      <c r="T98" s="166">
        <v>2100371</v>
      </c>
      <c r="U98" s="177">
        <v>11158720</v>
      </c>
      <c r="V98" s="176">
        <v>103375413</v>
      </c>
      <c r="W98" s="122" t="s">
        <v>361</v>
      </c>
      <c r="X98" s="166">
        <v>1182544</v>
      </c>
      <c r="Y98" s="166">
        <v>16525855</v>
      </c>
      <c r="Z98" s="177">
        <v>85667014</v>
      </c>
    </row>
    <row r="99" spans="1:26" s="16" customFormat="1" ht="18" x14ac:dyDescent="0.45">
      <c r="A99" s="194">
        <v>2009</v>
      </c>
      <c r="B99" s="176">
        <v>75450975</v>
      </c>
      <c r="C99" s="122" t="s">
        <v>361</v>
      </c>
      <c r="D99" s="166">
        <v>420228</v>
      </c>
      <c r="E99" s="166">
        <v>11926603</v>
      </c>
      <c r="F99" s="177">
        <v>63104145</v>
      </c>
      <c r="G99" s="176">
        <v>13277060</v>
      </c>
      <c r="H99" s="122" t="s">
        <v>361</v>
      </c>
      <c r="I99" s="166">
        <v>74671</v>
      </c>
      <c r="J99" s="166">
        <v>2122073</v>
      </c>
      <c r="K99" s="177">
        <v>11080316</v>
      </c>
      <c r="L99" s="192">
        <v>16110767</v>
      </c>
      <c r="M99" s="122" t="s">
        <v>361</v>
      </c>
      <c r="N99" s="166">
        <v>94952</v>
      </c>
      <c r="O99" s="166">
        <v>2565559</v>
      </c>
      <c r="P99" s="177">
        <v>13450256</v>
      </c>
      <c r="Q99" s="176">
        <v>13108167</v>
      </c>
      <c r="R99" s="122" t="s">
        <v>361</v>
      </c>
      <c r="S99" s="166">
        <v>80643</v>
      </c>
      <c r="T99" s="166">
        <v>2106796</v>
      </c>
      <c r="U99" s="177">
        <v>10920727</v>
      </c>
      <c r="V99" s="176">
        <v>100361556</v>
      </c>
      <c r="W99" s="122" t="s">
        <v>361</v>
      </c>
      <c r="X99" s="166">
        <v>814294</v>
      </c>
      <c r="Y99" s="166">
        <v>16857248</v>
      </c>
      <c r="Z99" s="177">
        <v>82690014</v>
      </c>
    </row>
    <row r="100" spans="1:26" s="16" customFormat="1" ht="18" x14ac:dyDescent="0.45">
      <c r="A100" s="194">
        <v>2010</v>
      </c>
      <c r="B100" s="176">
        <v>76805666</v>
      </c>
      <c r="C100" s="122" t="s">
        <v>361</v>
      </c>
      <c r="D100" s="166">
        <v>574161</v>
      </c>
      <c r="E100" s="166">
        <v>12481270</v>
      </c>
      <c r="F100" s="177">
        <v>63750234</v>
      </c>
      <c r="G100" s="176">
        <v>13471578</v>
      </c>
      <c r="H100" s="122" t="s">
        <v>361</v>
      </c>
      <c r="I100" s="166">
        <v>100778</v>
      </c>
      <c r="J100" s="166">
        <v>2214476</v>
      </c>
      <c r="K100" s="177">
        <v>11156325</v>
      </c>
      <c r="L100" s="192">
        <v>16489266</v>
      </c>
      <c r="M100" s="122" t="s">
        <v>361</v>
      </c>
      <c r="N100" s="166">
        <v>126771</v>
      </c>
      <c r="O100" s="166">
        <v>2770811</v>
      </c>
      <c r="P100" s="177">
        <v>13591683</v>
      </c>
      <c r="Q100" s="176">
        <v>13020074</v>
      </c>
      <c r="R100" s="122" t="s">
        <v>361</v>
      </c>
      <c r="S100" s="166">
        <v>90367</v>
      </c>
      <c r="T100" s="166">
        <v>2133590</v>
      </c>
      <c r="U100" s="177">
        <v>10796116</v>
      </c>
      <c r="V100" s="176">
        <v>101576724</v>
      </c>
      <c r="W100" s="122" t="s">
        <v>361</v>
      </c>
      <c r="X100" s="166">
        <v>914028</v>
      </c>
      <c r="Y100" s="166">
        <v>17151719</v>
      </c>
      <c r="Z100" s="177">
        <v>83510978</v>
      </c>
    </row>
    <row r="101" spans="1:26" s="16" customFormat="1" ht="18" x14ac:dyDescent="0.45">
      <c r="A101" s="194">
        <v>2011</v>
      </c>
      <c r="B101" s="176">
        <v>75733853</v>
      </c>
      <c r="C101" s="122" t="s">
        <v>361</v>
      </c>
      <c r="D101" s="166">
        <v>614614</v>
      </c>
      <c r="E101" s="166">
        <v>12906493</v>
      </c>
      <c r="F101" s="177">
        <v>62212746</v>
      </c>
      <c r="G101" s="176">
        <v>13296395</v>
      </c>
      <c r="H101" s="122" t="s">
        <v>361</v>
      </c>
      <c r="I101" s="166">
        <v>108302</v>
      </c>
      <c r="J101" s="166">
        <v>2276708</v>
      </c>
      <c r="K101" s="177">
        <v>10911386</v>
      </c>
      <c r="L101" s="192">
        <v>16392945</v>
      </c>
      <c r="M101" s="122" t="s">
        <v>361</v>
      </c>
      <c r="N101" s="166">
        <v>135876</v>
      </c>
      <c r="O101" s="166">
        <v>2857849</v>
      </c>
      <c r="P101" s="177">
        <v>13399219</v>
      </c>
      <c r="Q101" s="176">
        <v>12909994</v>
      </c>
      <c r="R101" s="122" t="s">
        <v>361</v>
      </c>
      <c r="S101" s="166">
        <v>90329</v>
      </c>
      <c r="T101" s="166">
        <v>2272983</v>
      </c>
      <c r="U101" s="177">
        <v>10546681</v>
      </c>
      <c r="V101" s="176">
        <v>100067277</v>
      </c>
      <c r="W101" s="122" t="s">
        <v>361</v>
      </c>
      <c r="X101" s="166">
        <v>908943</v>
      </c>
      <c r="Y101" s="166">
        <v>17938847</v>
      </c>
      <c r="Z101" s="177">
        <v>81219487</v>
      </c>
    </row>
    <row r="102" spans="1:26" s="16" customFormat="1" ht="18" x14ac:dyDescent="0.45">
      <c r="A102" s="194">
        <v>2012</v>
      </c>
      <c r="B102" s="176">
        <v>76749471</v>
      </c>
      <c r="C102" s="122" t="s">
        <v>361</v>
      </c>
      <c r="D102" s="166">
        <v>662888</v>
      </c>
      <c r="E102" s="166">
        <v>13309798</v>
      </c>
      <c r="F102" s="177">
        <v>62776785</v>
      </c>
      <c r="G102" s="176">
        <v>13440175</v>
      </c>
      <c r="H102" s="122" t="s">
        <v>361</v>
      </c>
      <c r="I102" s="166">
        <v>116867</v>
      </c>
      <c r="J102" s="166">
        <v>2347807</v>
      </c>
      <c r="K102" s="177">
        <v>10975501</v>
      </c>
      <c r="L102" s="192">
        <v>16595122</v>
      </c>
      <c r="M102" s="122" t="s">
        <v>361</v>
      </c>
      <c r="N102" s="166">
        <v>146741</v>
      </c>
      <c r="O102" s="166">
        <v>2975011</v>
      </c>
      <c r="P102" s="177">
        <v>13473370</v>
      </c>
      <c r="Q102" s="176">
        <v>12844918</v>
      </c>
      <c r="R102" s="122" t="s">
        <v>361</v>
      </c>
      <c r="S102" s="166">
        <v>93618</v>
      </c>
      <c r="T102" s="166">
        <v>2298697</v>
      </c>
      <c r="U102" s="177">
        <v>10452604</v>
      </c>
      <c r="V102" s="176">
        <v>99711946</v>
      </c>
      <c r="W102" s="122" t="s">
        <v>361</v>
      </c>
      <c r="X102" s="166">
        <v>932650</v>
      </c>
      <c r="Y102" s="166">
        <v>18147195</v>
      </c>
      <c r="Z102" s="177">
        <v>80632101</v>
      </c>
    </row>
    <row r="103" spans="1:26" s="16" customFormat="1" ht="18" x14ac:dyDescent="0.45">
      <c r="A103" s="194">
        <v>2013</v>
      </c>
      <c r="B103" s="176">
        <v>78738438</v>
      </c>
      <c r="C103" s="122" t="s">
        <v>361</v>
      </c>
      <c r="D103" s="166">
        <v>474763</v>
      </c>
      <c r="E103" s="166">
        <v>12364947</v>
      </c>
      <c r="F103" s="177">
        <v>65898728</v>
      </c>
      <c r="G103" s="176">
        <v>13781676</v>
      </c>
      <c r="H103" s="122" t="s">
        <v>361</v>
      </c>
      <c r="I103" s="166">
        <v>83314</v>
      </c>
      <c r="J103" s="166">
        <v>2172695</v>
      </c>
      <c r="K103" s="177">
        <v>11525667</v>
      </c>
      <c r="L103" s="192">
        <v>16844459</v>
      </c>
      <c r="M103" s="122" t="s">
        <v>361</v>
      </c>
      <c r="N103" s="166">
        <v>108542</v>
      </c>
      <c r="O103" s="166">
        <v>2736434</v>
      </c>
      <c r="P103" s="177">
        <v>13999483</v>
      </c>
      <c r="Q103" s="176">
        <v>12899513</v>
      </c>
      <c r="R103" s="122" t="s">
        <v>361</v>
      </c>
      <c r="S103" s="166">
        <v>73994</v>
      </c>
      <c r="T103" s="166">
        <v>2092831</v>
      </c>
      <c r="U103" s="177">
        <v>10732688</v>
      </c>
      <c r="V103" s="176">
        <v>100932670</v>
      </c>
      <c r="W103" s="122" t="s">
        <v>361</v>
      </c>
      <c r="X103" s="166">
        <v>755610</v>
      </c>
      <c r="Y103" s="166">
        <v>16824849</v>
      </c>
      <c r="Z103" s="177">
        <v>83352211</v>
      </c>
    </row>
    <row r="104" spans="1:26" s="16" customFormat="1" ht="18" x14ac:dyDescent="0.45">
      <c r="A104" s="194">
        <v>2014</v>
      </c>
      <c r="B104" s="176">
        <v>78866616</v>
      </c>
      <c r="C104" s="122" t="s">
        <v>361</v>
      </c>
      <c r="D104" s="166">
        <v>525372</v>
      </c>
      <c r="E104" s="166">
        <v>12869400</v>
      </c>
      <c r="F104" s="177">
        <v>65471844</v>
      </c>
      <c r="G104" s="176">
        <v>13806219</v>
      </c>
      <c r="H104" s="122" t="s">
        <v>361</v>
      </c>
      <c r="I104" s="166">
        <v>92170</v>
      </c>
      <c r="J104" s="166">
        <v>2263195</v>
      </c>
      <c r="K104" s="177">
        <v>11450853</v>
      </c>
      <c r="L104" s="192">
        <v>16772106</v>
      </c>
      <c r="M104" s="122" t="s">
        <v>361</v>
      </c>
      <c r="N104" s="166">
        <v>120045</v>
      </c>
      <c r="O104" s="166">
        <v>2834311</v>
      </c>
      <c r="P104" s="177">
        <v>13817750</v>
      </c>
      <c r="Q104" s="176">
        <v>12872164</v>
      </c>
      <c r="R104" s="122" t="s">
        <v>361</v>
      </c>
      <c r="S104" s="166">
        <v>80540</v>
      </c>
      <c r="T104" s="166">
        <v>2158152</v>
      </c>
      <c r="U104" s="177">
        <v>10633472</v>
      </c>
      <c r="V104" s="176">
        <v>100417278</v>
      </c>
      <c r="W104" s="122" t="s">
        <v>361</v>
      </c>
      <c r="X104" s="166">
        <v>818490</v>
      </c>
      <c r="Y104" s="166">
        <v>17314544</v>
      </c>
      <c r="Z104" s="177">
        <v>82284243</v>
      </c>
    </row>
    <row r="105" spans="1:26" s="16" customFormat="1" ht="18" x14ac:dyDescent="0.45">
      <c r="A105" s="194">
        <v>2015</v>
      </c>
      <c r="B105" s="176">
        <v>80268527</v>
      </c>
      <c r="C105" s="122" t="s">
        <v>361</v>
      </c>
      <c r="D105" s="166">
        <v>547017</v>
      </c>
      <c r="E105" s="166">
        <v>13352054</v>
      </c>
      <c r="F105" s="177">
        <v>66369456</v>
      </c>
      <c r="G105" s="176">
        <v>14043925</v>
      </c>
      <c r="H105" s="122" t="s">
        <v>361</v>
      </c>
      <c r="I105" s="166">
        <v>93474</v>
      </c>
      <c r="J105" s="166">
        <v>2353115</v>
      </c>
      <c r="K105" s="177">
        <v>11597336</v>
      </c>
      <c r="L105" s="192">
        <v>17084149</v>
      </c>
      <c r="M105" s="122" t="s">
        <v>361</v>
      </c>
      <c r="N105" s="166">
        <v>116968</v>
      </c>
      <c r="O105" s="166">
        <v>2895364</v>
      </c>
      <c r="P105" s="177">
        <v>14071817</v>
      </c>
      <c r="Q105" s="176">
        <v>12840180</v>
      </c>
      <c r="R105" s="122" t="s">
        <v>361</v>
      </c>
      <c r="S105" s="166">
        <v>81511</v>
      </c>
      <c r="T105" s="166">
        <v>2184148</v>
      </c>
      <c r="U105" s="177">
        <v>10574520</v>
      </c>
      <c r="V105" s="176">
        <v>100132184</v>
      </c>
      <c r="W105" s="122" t="s">
        <v>361</v>
      </c>
      <c r="X105" s="166">
        <v>830827</v>
      </c>
      <c r="Y105" s="166">
        <v>17442985</v>
      </c>
      <c r="Z105" s="177">
        <v>81858372</v>
      </c>
    </row>
    <row r="106" spans="1:26" s="16" customFormat="1" ht="18" x14ac:dyDescent="0.45">
      <c r="A106" s="194">
        <v>2016</v>
      </c>
      <c r="B106" s="176">
        <v>81820216</v>
      </c>
      <c r="C106" s="122" t="s">
        <v>361</v>
      </c>
      <c r="D106" s="166">
        <v>583606</v>
      </c>
      <c r="E106" s="166">
        <v>13711538</v>
      </c>
      <c r="F106" s="177">
        <v>67525071</v>
      </c>
      <c r="G106" s="176">
        <v>14348857</v>
      </c>
      <c r="H106" s="122" t="s">
        <v>361</v>
      </c>
      <c r="I106" s="166">
        <v>101417</v>
      </c>
      <c r="J106" s="166">
        <v>2423595</v>
      </c>
      <c r="K106" s="177">
        <v>11823845</v>
      </c>
      <c r="L106" s="192">
        <v>17490004</v>
      </c>
      <c r="M106" s="122" t="s">
        <v>361</v>
      </c>
      <c r="N106" s="166">
        <v>122502</v>
      </c>
      <c r="O106" s="166">
        <v>2944590</v>
      </c>
      <c r="P106" s="177">
        <v>14422912</v>
      </c>
      <c r="Q106" s="176">
        <v>12827340</v>
      </c>
      <c r="R106" s="122" t="s">
        <v>361</v>
      </c>
      <c r="S106" s="166">
        <v>83078</v>
      </c>
      <c r="T106" s="166">
        <v>2216666</v>
      </c>
      <c r="U106" s="177">
        <v>10527595</v>
      </c>
      <c r="V106" s="176">
        <v>99926315</v>
      </c>
      <c r="W106" s="122" t="s">
        <v>361</v>
      </c>
      <c r="X106" s="166">
        <v>817450</v>
      </c>
      <c r="Y106" s="166">
        <v>17615784</v>
      </c>
      <c r="Z106" s="177">
        <v>81493081</v>
      </c>
    </row>
    <row r="107" spans="1:26" s="16" customFormat="1" ht="18" x14ac:dyDescent="0.45">
      <c r="A107" s="194">
        <v>2017</v>
      </c>
      <c r="B107" s="176">
        <v>82110365</v>
      </c>
      <c r="C107" s="122" t="s">
        <v>361</v>
      </c>
      <c r="D107" s="166">
        <v>368387</v>
      </c>
      <c r="E107" s="166">
        <v>14098905</v>
      </c>
      <c r="F107" s="177">
        <v>67643072</v>
      </c>
      <c r="G107" s="176">
        <v>14380474</v>
      </c>
      <c r="H107" s="122" t="s">
        <v>361</v>
      </c>
      <c r="I107" s="166">
        <v>63124</v>
      </c>
      <c r="J107" s="166">
        <v>2511141</v>
      </c>
      <c r="K107" s="177">
        <v>11806209</v>
      </c>
      <c r="L107" s="192">
        <v>17631612</v>
      </c>
      <c r="M107" s="122" t="s">
        <v>361</v>
      </c>
      <c r="N107" s="166">
        <v>81089</v>
      </c>
      <c r="O107" s="166">
        <v>3081313</v>
      </c>
      <c r="P107" s="177">
        <v>14469210</v>
      </c>
      <c r="Q107" s="176">
        <v>12837308</v>
      </c>
      <c r="R107" s="122" t="s">
        <v>361</v>
      </c>
      <c r="S107" s="166">
        <v>61506</v>
      </c>
      <c r="T107" s="166">
        <v>2293369</v>
      </c>
      <c r="U107" s="177">
        <v>10482432</v>
      </c>
      <c r="V107" s="176">
        <v>100430244</v>
      </c>
      <c r="W107" s="122" t="s">
        <v>361</v>
      </c>
      <c r="X107" s="166">
        <v>627801</v>
      </c>
      <c r="Y107" s="166">
        <v>18027377</v>
      </c>
      <c r="Z107" s="177">
        <v>81775067</v>
      </c>
    </row>
    <row r="108" spans="1:26" s="16" customFormat="1" ht="18" x14ac:dyDescent="0.45">
      <c r="A108" s="194">
        <v>2018</v>
      </c>
      <c r="B108" s="176">
        <v>81184986</v>
      </c>
      <c r="C108" s="122" t="s">
        <v>361</v>
      </c>
      <c r="D108" s="166">
        <v>373243</v>
      </c>
      <c r="E108" s="166">
        <v>13449441</v>
      </c>
      <c r="F108" s="177">
        <v>67362303</v>
      </c>
      <c r="G108" s="176">
        <v>14180887</v>
      </c>
      <c r="H108" s="122" t="s">
        <v>361</v>
      </c>
      <c r="I108" s="166">
        <v>64052</v>
      </c>
      <c r="J108" s="166">
        <v>2386863</v>
      </c>
      <c r="K108" s="177">
        <v>11729973</v>
      </c>
      <c r="L108" s="192">
        <v>17472551</v>
      </c>
      <c r="M108" s="122" t="s">
        <v>361</v>
      </c>
      <c r="N108" s="166">
        <v>81947</v>
      </c>
      <c r="O108" s="166">
        <v>3030185</v>
      </c>
      <c r="P108" s="177">
        <v>14360419</v>
      </c>
      <c r="Q108" s="176">
        <v>12715877</v>
      </c>
      <c r="R108" s="122" t="s">
        <v>361</v>
      </c>
      <c r="S108" s="166">
        <v>62894</v>
      </c>
      <c r="T108" s="166">
        <v>2195620</v>
      </c>
      <c r="U108" s="177">
        <v>10457363</v>
      </c>
      <c r="V108" s="176">
        <v>99472156</v>
      </c>
      <c r="W108" s="122" t="s">
        <v>361</v>
      </c>
      <c r="X108" s="166">
        <v>644748</v>
      </c>
      <c r="Y108" s="166">
        <v>17286506</v>
      </c>
      <c r="Z108" s="177">
        <v>81540902</v>
      </c>
    </row>
    <row r="109" spans="1:26" s="16" customFormat="1" ht="18" x14ac:dyDescent="0.45">
      <c r="A109" s="194">
        <v>2019</v>
      </c>
      <c r="B109" s="176">
        <v>82219112</v>
      </c>
      <c r="C109" s="122" t="s">
        <v>361</v>
      </c>
      <c r="D109" s="166">
        <v>257724</v>
      </c>
      <c r="E109" s="166">
        <v>13075106</v>
      </c>
      <c r="F109" s="177">
        <v>68886283</v>
      </c>
      <c r="G109" s="176">
        <v>14396085</v>
      </c>
      <c r="H109" s="122" t="s">
        <v>361</v>
      </c>
      <c r="I109" s="166">
        <v>44385</v>
      </c>
      <c r="J109" s="166">
        <v>2323452</v>
      </c>
      <c r="K109" s="177">
        <v>12028248</v>
      </c>
      <c r="L109" s="192">
        <v>17879598</v>
      </c>
      <c r="M109" s="122" t="s">
        <v>361</v>
      </c>
      <c r="N109" s="166">
        <v>56482</v>
      </c>
      <c r="O109" s="166">
        <v>2951057</v>
      </c>
      <c r="P109" s="177">
        <v>14872058</v>
      </c>
      <c r="Q109" s="176">
        <v>12806568</v>
      </c>
      <c r="R109" s="122" t="s">
        <v>361</v>
      </c>
      <c r="S109" s="166">
        <v>44719</v>
      </c>
      <c r="T109" s="166">
        <v>2149898</v>
      </c>
      <c r="U109" s="177">
        <v>10611951</v>
      </c>
      <c r="V109" s="176">
        <v>99345014</v>
      </c>
      <c r="W109" s="122" t="s">
        <v>361</v>
      </c>
      <c r="X109" s="166">
        <v>461258</v>
      </c>
      <c r="Y109" s="166">
        <v>16862231</v>
      </c>
      <c r="Z109" s="177">
        <v>82021525</v>
      </c>
    </row>
    <row r="110" spans="1:26" s="16" customFormat="1" ht="18" x14ac:dyDescent="0.45">
      <c r="A110" s="194">
        <v>2020</v>
      </c>
      <c r="B110" s="176">
        <v>83831009</v>
      </c>
      <c r="C110" s="122" t="s">
        <v>361</v>
      </c>
      <c r="D110" s="166">
        <v>257659</v>
      </c>
      <c r="E110" s="166">
        <v>13259559</v>
      </c>
      <c r="F110" s="177">
        <v>70313791</v>
      </c>
      <c r="G110" s="176">
        <v>14684340</v>
      </c>
      <c r="H110" s="122" t="s">
        <v>361</v>
      </c>
      <c r="I110" s="166">
        <v>44374</v>
      </c>
      <c r="J110" s="166">
        <v>2357835</v>
      </c>
      <c r="K110" s="177">
        <v>12282131</v>
      </c>
      <c r="L110" s="192">
        <v>18214980</v>
      </c>
      <c r="M110" s="122" t="s">
        <v>361</v>
      </c>
      <c r="N110" s="166">
        <v>56468</v>
      </c>
      <c r="O110" s="166">
        <v>3056017</v>
      </c>
      <c r="P110" s="177">
        <v>15102495</v>
      </c>
      <c r="Q110" s="176">
        <v>12837510</v>
      </c>
      <c r="R110" s="122" t="s">
        <v>361</v>
      </c>
      <c r="S110" s="166">
        <v>44708</v>
      </c>
      <c r="T110" s="166">
        <v>2236728</v>
      </c>
      <c r="U110" s="177">
        <v>10556074</v>
      </c>
      <c r="V110" s="176">
        <v>99358462</v>
      </c>
      <c r="W110" s="122" t="s">
        <v>361</v>
      </c>
      <c r="X110" s="166">
        <v>461142</v>
      </c>
      <c r="Y110" s="166">
        <v>17429123</v>
      </c>
      <c r="Z110" s="177">
        <v>81468197</v>
      </c>
    </row>
    <row r="111" spans="1:26" s="16" customFormat="1" ht="18" x14ac:dyDescent="0.45">
      <c r="A111" s="194">
        <v>2021</v>
      </c>
      <c r="B111" s="176">
        <v>85742400</v>
      </c>
      <c r="C111" s="122" t="s">
        <v>361</v>
      </c>
      <c r="D111" s="166">
        <v>247843</v>
      </c>
      <c r="E111" s="166">
        <v>13758762</v>
      </c>
      <c r="F111" s="177">
        <v>71735795</v>
      </c>
      <c r="G111" s="176">
        <v>15023469</v>
      </c>
      <c r="H111" s="122" t="s">
        <v>361</v>
      </c>
      <c r="I111" s="166">
        <v>42683</v>
      </c>
      <c r="J111" s="166">
        <v>2462207</v>
      </c>
      <c r="K111" s="177">
        <v>12518578</v>
      </c>
      <c r="L111" s="192">
        <v>18628324</v>
      </c>
      <c r="M111" s="122" t="s">
        <v>361</v>
      </c>
      <c r="N111" s="166">
        <v>54317</v>
      </c>
      <c r="O111" s="166">
        <v>3140890</v>
      </c>
      <c r="P111" s="177">
        <v>15433117</v>
      </c>
      <c r="Q111" s="176">
        <v>12892586</v>
      </c>
      <c r="R111" s="122" t="s">
        <v>361</v>
      </c>
      <c r="S111" s="166">
        <v>43005</v>
      </c>
      <c r="T111" s="166">
        <v>2270173</v>
      </c>
      <c r="U111" s="177">
        <v>10579408</v>
      </c>
      <c r="V111" s="176">
        <v>99746780</v>
      </c>
      <c r="W111" s="122" t="s">
        <v>361</v>
      </c>
      <c r="X111" s="166">
        <v>443575</v>
      </c>
      <c r="Y111" s="166">
        <v>17564078</v>
      </c>
      <c r="Z111" s="177">
        <v>81739128</v>
      </c>
    </row>
    <row r="112" spans="1:26" s="16" customFormat="1" ht="18" x14ac:dyDescent="0.45">
      <c r="A112" s="194">
        <v>2022</v>
      </c>
      <c r="B112" s="176">
        <v>86189970</v>
      </c>
      <c r="C112" s="122" t="s">
        <v>361</v>
      </c>
      <c r="D112" s="166">
        <v>365360</v>
      </c>
      <c r="E112" s="166">
        <v>14129368</v>
      </c>
      <c r="F112" s="177">
        <v>71695241</v>
      </c>
      <c r="G112" s="176">
        <v>15041331</v>
      </c>
      <c r="H112" s="122" t="s">
        <v>361</v>
      </c>
      <c r="I112" s="166">
        <v>62133</v>
      </c>
      <c r="J112" s="166">
        <v>2508117</v>
      </c>
      <c r="K112" s="177">
        <v>12471080</v>
      </c>
      <c r="L112" s="192">
        <v>18554798</v>
      </c>
      <c r="M112" s="122" t="s">
        <v>361</v>
      </c>
      <c r="N112" s="166">
        <v>66711</v>
      </c>
      <c r="O112" s="166">
        <v>3402345</v>
      </c>
      <c r="P112" s="177">
        <v>15085742</v>
      </c>
      <c r="Q112" s="176">
        <v>12805051</v>
      </c>
      <c r="R112" s="122" t="s">
        <v>361</v>
      </c>
      <c r="S112" s="166">
        <v>52999</v>
      </c>
      <c r="T112" s="166">
        <v>2276999</v>
      </c>
      <c r="U112" s="177">
        <v>10475053</v>
      </c>
      <c r="V112" s="176">
        <v>98820469</v>
      </c>
      <c r="W112" s="122" t="s">
        <v>361</v>
      </c>
      <c r="X112" s="166">
        <v>534690</v>
      </c>
      <c r="Y112" s="166">
        <v>17746882</v>
      </c>
      <c r="Z112" s="177">
        <v>80538898</v>
      </c>
    </row>
    <row r="113" spans="1:26" s="16" customFormat="1" ht="18" x14ac:dyDescent="0.45">
      <c r="A113" s="194">
        <v>2023</v>
      </c>
      <c r="B113" s="176">
        <v>84556226</v>
      </c>
      <c r="C113" s="122" t="s">
        <v>361</v>
      </c>
      <c r="D113" s="166">
        <v>398408</v>
      </c>
      <c r="E113" s="166">
        <v>14221930</v>
      </c>
      <c r="F113" s="177">
        <v>69935888</v>
      </c>
      <c r="G113" s="176">
        <v>14780730</v>
      </c>
      <c r="H113" s="122" t="s">
        <v>361</v>
      </c>
      <c r="I113" s="166">
        <v>68375</v>
      </c>
      <c r="J113" s="166">
        <v>2522327</v>
      </c>
      <c r="K113" s="177">
        <v>12190028</v>
      </c>
      <c r="L113" s="192">
        <v>18297650</v>
      </c>
      <c r="M113" s="122" t="s">
        <v>361</v>
      </c>
      <c r="N113" s="166">
        <v>72028</v>
      </c>
      <c r="O113" s="166">
        <v>3397047</v>
      </c>
      <c r="P113" s="177">
        <v>14828575</v>
      </c>
      <c r="Q113" s="176">
        <v>12672213</v>
      </c>
      <c r="R113" s="122" t="s">
        <v>361</v>
      </c>
      <c r="S113" s="166">
        <v>55904</v>
      </c>
      <c r="T113" s="166">
        <v>2278450</v>
      </c>
      <c r="U113" s="177">
        <v>10337859</v>
      </c>
      <c r="V113" s="176">
        <v>97739004</v>
      </c>
      <c r="W113" s="122" t="s">
        <v>361</v>
      </c>
      <c r="X113" s="166">
        <v>555607</v>
      </c>
      <c r="Y113" s="166">
        <v>17791093</v>
      </c>
      <c r="Z113" s="177">
        <v>79392304</v>
      </c>
    </row>
    <row r="114" spans="1:26" s="16" customFormat="1" ht="18.399999999999999" thickBot="1" x14ac:dyDescent="0.5">
      <c r="A114" s="194">
        <v>2024</v>
      </c>
      <c r="B114" s="178">
        <v>86476406</v>
      </c>
      <c r="C114" s="134" t="s">
        <v>361</v>
      </c>
      <c r="D114" s="179">
        <v>1105179</v>
      </c>
      <c r="E114" s="179">
        <v>14582129</v>
      </c>
      <c r="F114" s="180">
        <v>70789098</v>
      </c>
      <c r="G114" s="178">
        <v>15116226</v>
      </c>
      <c r="H114" s="134" t="s">
        <v>361</v>
      </c>
      <c r="I114" s="179">
        <v>184819</v>
      </c>
      <c r="J114" s="179">
        <v>2588169</v>
      </c>
      <c r="K114" s="180">
        <v>12343239</v>
      </c>
      <c r="L114" s="193">
        <v>18535687</v>
      </c>
      <c r="M114" s="134" t="s">
        <v>361</v>
      </c>
      <c r="N114" s="179">
        <v>213953</v>
      </c>
      <c r="O114" s="179">
        <v>3504910</v>
      </c>
      <c r="P114" s="180">
        <v>14816824</v>
      </c>
      <c r="Q114" s="178">
        <v>12740593</v>
      </c>
      <c r="R114" s="134" t="s">
        <v>361</v>
      </c>
      <c r="S114" s="179">
        <v>118636</v>
      </c>
      <c r="T114" s="179">
        <v>2301578</v>
      </c>
      <c r="U114" s="180">
        <v>10320379</v>
      </c>
      <c r="V114" s="178">
        <v>97574256</v>
      </c>
      <c r="W114" s="134" t="s">
        <v>361</v>
      </c>
      <c r="X114" s="179">
        <v>1068871</v>
      </c>
      <c r="Y114" s="179">
        <v>17881408</v>
      </c>
      <c r="Z114" s="180">
        <v>78623977</v>
      </c>
    </row>
    <row r="115" spans="1:26" s="16" customFormat="1" x14ac:dyDescent="0.45"/>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row r="186" s="16" customFormat="1" x14ac:dyDescent="0.45"/>
    <row r="187" s="16" customFormat="1" x14ac:dyDescent="0.45"/>
    <row r="188" s="16" customFormat="1" x14ac:dyDescent="0.45"/>
  </sheetData>
  <sheetProtection algorithmName="SHA-512" hashValue="k3p7gW0cVoffw04farjYGnsABnP+vcudQnn+IYXYFGXUztdkB895NOeuA9o3VsM0Lqed72wX7b3NrkhWYuVJxw==" saltValue="R1So9yVBhQhetWno0XKshw==" spinCount="100000" sheet="1" objects="1" scenarios="1"/>
  <mergeCells count="5">
    <mergeCell ref="A1:K1"/>
    <mergeCell ref="A3:F3"/>
    <mergeCell ref="G3:K3"/>
    <mergeCell ref="B63:F63"/>
    <mergeCell ref="B90:H90"/>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5D3C-C1F4-4456-9FAD-AE497684B778}">
  <dimension ref="A1:AO185"/>
  <sheetViews>
    <sheetView zoomScale="55" zoomScaleNormal="55" workbookViewId="0">
      <selection activeCell="I38" sqref="I38"/>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419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100"/>
      <c r="C5" s="100"/>
      <c r="D5" s="100"/>
      <c r="E5" s="100"/>
      <c r="F5" s="101"/>
      <c r="G5" s="87"/>
      <c r="H5" s="87"/>
      <c r="I5" s="87"/>
      <c r="J5" s="87"/>
      <c r="K5" s="88"/>
    </row>
    <row r="6" spans="1:11" s="16" customFormat="1" ht="18" x14ac:dyDescent="0.55000000000000004">
      <c r="A6" s="40">
        <v>2005</v>
      </c>
      <c r="B6" s="222">
        <v>338703940</v>
      </c>
      <c r="C6" s="150" t="s">
        <v>361</v>
      </c>
      <c r="D6" s="150">
        <v>6154697</v>
      </c>
      <c r="E6" s="150">
        <v>83035941</v>
      </c>
      <c r="F6" s="152">
        <v>249513302</v>
      </c>
      <c r="G6" s="92">
        <f t="shared" ref="G6:G25" si="0">B6*2*B64/100</f>
        <v>26344392.453199998</v>
      </c>
      <c r="H6" s="122" t="s">
        <v>361</v>
      </c>
      <c r="I6" s="52">
        <f>D6*2*D64/100</f>
        <v>5711066.4402400004</v>
      </c>
      <c r="J6" s="52">
        <f t="shared" ref="J6:J25" si="1">E6*2*E64/100</f>
        <v>20858628.3792</v>
      </c>
      <c r="K6" s="53">
        <f t="shared" ref="K6:K25" si="2">F6*2*F64/100</f>
        <v>27795781.842800003</v>
      </c>
    </row>
    <row r="7" spans="1:11" s="16" customFormat="1" ht="18" x14ac:dyDescent="0.55000000000000004">
      <c r="A7" s="40">
        <v>2006</v>
      </c>
      <c r="B7" s="131">
        <v>330232284</v>
      </c>
      <c r="C7" s="122" t="s">
        <v>361</v>
      </c>
      <c r="D7" s="122">
        <v>4429403</v>
      </c>
      <c r="E7" s="122">
        <v>86923978</v>
      </c>
      <c r="F7" s="132">
        <v>238878903</v>
      </c>
      <c r="G7" s="92">
        <f t="shared" si="0"/>
        <v>16425753.806160001</v>
      </c>
      <c r="H7" s="122" t="s">
        <v>361</v>
      </c>
      <c r="I7" s="52">
        <f>D7*2*D65/100</f>
        <v>4456156.5941199996</v>
      </c>
      <c r="J7" s="52">
        <f t="shared" si="1"/>
        <v>15533314.868600002</v>
      </c>
      <c r="K7" s="53">
        <f t="shared" si="2"/>
        <v>17070286.408380002</v>
      </c>
    </row>
    <row r="8" spans="1:11" s="16" customFormat="1" ht="18" x14ac:dyDescent="0.55000000000000004">
      <c r="A8" s="40">
        <v>2007</v>
      </c>
      <c r="B8" s="131">
        <v>327819552</v>
      </c>
      <c r="C8" s="122" t="s">
        <v>361</v>
      </c>
      <c r="D8" s="122">
        <v>4616716</v>
      </c>
      <c r="E8" s="122">
        <v>90537711</v>
      </c>
      <c r="F8" s="132">
        <v>232665126</v>
      </c>
      <c r="G8" s="92">
        <f t="shared" si="0"/>
        <v>12863639.220479999</v>
      </c>
      <c r="H8" s="122" t="s">
        <v>361</v>
      </c>
      <c r="I8" s="52">
        <f t="shared" ref="I8:I25" si="3">D8*2*D66/100</f>
        <v>3415169.4938400001</v>
      </c>
      <c r="J8" s="52">
        <f t="shared" si="1"/>
        <v>11440345.161959998</v>
      </c>
      <c r="K8" s="53">
        <f t="shared" si="2"/>
        <v>13154886.22404</v>
      </c>
    </row>
    <row r="9" spans="1:11" s="16" customFormat="1" ht="18" x14ac:dyDescent="0.55000000000000004">
      <c r="A9" s="40">
        <v>2008</v>
      </c>
      <c r="B9" s="131">
        <v>327762432</v>
      </c>
      <c r="C9" s="122" t="s">
        <v>361</v>
      </c>
      <c r="D9" s="122">
        <v>4582547</v>
      </c>
      <c r="E9" s="122">
        <v>90633855</v>
      </c>
      <c r="F9" s="132">
        <v>232546030</v>
      </c>
      <c r="G9" s="92">
        <f t="shared" si="0"/>
        <v>13071165.78816</v>
      </c>
      <c r="H9" s="122" t="s">
        <v>361</v>
      </c>
      <c r="I9" s="52">
        <f t="shared" si="3"/>
        <v>3337102.37634</v>
      </c>
      <c r="J9" s="52">
        <f t="shared" si="1"/>
        <v>11267600.853600001</v>
      </c>
      <c r="K9" s="53">
        <f t="shared" si="2"/>
        <v>13687659.3258</v>
      </c>
    </row>
    <row r="10" spans="1:11" s="16" customFormat="1" ht="18" x14ac:dyDescent="0.55000000000000004">
      <c r="A10" s="40">
        <v>2009</v>
      </c>
      <c r="B10" s="131">
        <v>327933538</v>
      </c>
      <c r="C10" s="122" t="s">
        <v>361</v>
      </c>
      <c r="D10" s="122">
        <v>4917131</v>
      </c>
      <c r="E10" s="122">
        <v>92472374</v>
      </c>
      <c r="F10" s="132">
        <v>230544033</v>
      </c>
      <c r="G10" s="92">
        <f t="shared" si="0"/>
        <v>13386247.021159999</v>
      </c>
      <c r="H10" s="122" t="s">
        <v>361</v>
      </c>
      <c r="I10" s="52">
        <f t="shared" si="3"/>
        <v>3516240.3780999999</v>
      </c>
      <c r="J10" s="52">
        <f t="shared" si="1"/>
        <v>11207651.728799999</v>
      </c>
      <c r="K10" s="53">
        <f t="shared" si="2"/>
        <v>13735813.486140002</v>
      </c>
    </row>
    <row r="11" spans="1:11" s="16" customFormat="1" ht="18" x14ac:dyDescent="0.55000000000000004">
      <c r="A11" s="40">
        <v>2010</v>
      </c>
      <c r="B11" s="131">
        <v>331197885</v>
      </c>
      <c r="C11" s="122" t="s">
        <v>361</v>
      </c>
      <c r="D11" s="122">
        <v>4974345</v>
      </c>
      <c r="E11" s="122">
        <v>95907645</v>
      </c>
      <c r="F11" s="132">
        <v>230315895</v>
      </c>
      <c r="G11" s="92">
        <f t="shared" si="0"/>
        <v>13625480.988899998</v>
      </c>
      <c r="H11" s="122" t="s">
        <v>361</v>
      </c>
      <c r="I11" s="52">
        <f t="shared" si="3"/>
        <v>3503132.7228000001</v>
      </c>
      <c r="J11" s="52">
        <f t="shared" si="1"/>
        <v>11374646.697000001</v>
      </c>
      <c r="K11" s="53">
        <f t="shared" si="2"/>
        <v>14035450.6413</v>
      </c>
    </row>
    <row r="12" spans="1:11" s="16" customFormat="1" ht="18" x14ac:dyDescent="0.55000000000000004">
      <c r="A12" s="40">
        <v>2011</v>
      </c>
      <c r="B12" s="131">
        <v>332721390</v>
      </c>
      <c r="C12" s="122" t="s">
        <v>361</v>
      </c>
      <c r="D12" s="122">
        <v>4968947</v>
      </c>
      <c r="E12" s="122">
        <v>98175024</v>
      </c>
      <c r="F12" s="132">
        <v>229577419</v>
      </c>
      <c r="G12" s="92">
        <f t="shared" si="0"/>
        <v>13621613.706600001</v>
      </c>
      <c r="H12" s="122" t="s">
        <v>361</v>
      </c>
      <c r="I12" s="52">
        <f t="shared" si="3"/>
        <v>3493368.4988800003</v>
      </c>
      <c r="J12" s="52">
        <f t="shared" si="1"/>
        <v>11464879.302720001</v>
      </c>
      <c r="K12" s="53">
        <f t="shared" si="2"/>
        <v>14091461.978220001</v>
      </c>
    </row>
    <row r="13" spans="1:11" s="16" customFormat="1" ht="18" x14ac:dyDescent="0.55000000000000004">
      <c r="A13" s="40">
        <v>2012</v>
      </c>
      <c r="B13" s="131">
        <v>334110315</v>
      </c>
      <c r="C13" s="122" t="s">
        <v>361</v>
      </c>
      <c r="D13" s="122">
        <v>4968018</v>
      </c>
      <c r="E13" s="122">
        <v>99649624</v>
      </c>
      <c r="F13" s="132">
        <v>229492673</v>
      </c>
      <c r="G13" s="92">
        <f t="shared" si="0"/>
        <v>13711887.3276</v>
      </c>
      <c r="H13" s="122" t="s">
        <v>361</v>
      </c>
      <c r="I13" s="52">
        <f t="shared" si="3"/>
        <v>3495000.6629999997</v>
      </c>
      <c r="J13" s="52">
        <f t="shared" si="1"/>
        <v>11270372.474400001</v>
      </c>
      <c r="K13" s="53">
        <f t="shared" si="2"/>
        <v>14155108.070640001</v>
      </c>
    </row>
    <row r="14" spans="1:11" s="16" customFormat="1" ht="18" x14ac:dyDescent="0.55000000000000004">
      <c r="A14" s="40">
        <v>2013</v>
      </c>
      <c r="B14" s="131">
        <v>337202277</v>
      </c>
      <c r="C14" s="122" t="s">
        <v>361</v>
      </c>
      <c r="D14" s="122">
        <v>4745230</v>
      </c>
      <c r="E14" s="122">
        <v>103676022</v>
      </c>
      <c r="F14" s="132">
        <v>228781025</v>
      </c>
      <c r="G14" s="92">
        <f t="shared" si="0"/>
        <v>12011145.10674</v>
      </c>
      <c r="H14" s="122" t="s">
        <v>361</v>
      </c>
      <c r="I14" s="52">
        <f t="shared" si="3"/>
        <v>3505301.4010000001</v>
      </c>
      <c r="J14" s="52">
        <f t="shared" si="1"/>
        <v>11416803.542639999</v>
      </c>
      <c r="K14" s="53">
        <f t="shared" si="2"/>
        <v>12180301.771</v>
      </c>
    </row>
    <row r="15" spans="1:11" s="16" customFormat="1" ht="18" x14ac:dyDescent="0.55000000000000004">
      <c r="A15" s="40">
        <v>2014</v>
      </c>
      <c r="B15" s="131">
        <v>337832349</v>
      </c>
      <c r="C15" s="122" t="s">
        <v>361</v>
      </c>
      <c r="D15" s="122">
        <v>4742718</v>
      </c>
      <c r="E15" s="122">
        <v>104061558</v>
      </c>
      <c r="F15" s="132">
        <v>229028073</v>
      </c>
      <c r="G15" s="92">
        <f t="shared" si="0"/>
        <v>12324124.09152</v>
      </c>
      <c r="H15" s="122" t="s">
        <v>361</v>
      </c>
      <c r="I15" s="52">
        <f t="shared" si="3"/>
        <v>3504204.6214800002</v>
      </c>
      <c r="J15" s="52">
        <f t="shared" si="1"/>
        <v>11430121.530720001</v>
      </c>
      <c r="K15" s="53">
        <f t="shared" si="2"/>
        <v>12394999.310759999</v>
      </c>
    </row>
    <row r="16" spans="1:11" s="16" customFormat="1" ht="18" x14ac:dyDescent="0.55000000000000004">
      <c r="A16" s="40">
        <v>2015</v>
      </c>
      <c r="B16" s="131">
        <v>337408087</v>
      </c>
      <c r="C16" s="122" t="s">
        <v>361</v>
      </c>
      <c r="D16" s="122">
        <v>4716536</v>
      </c>
      <c r="E16" s="122">
        <v>105636949</v>
      </c>
      <c r="F16" s="132">
        <v>227054602</v>
      </c>
      <c r="G16" s="92">
        <f t="shared" si="0"/>
        <v>12376128.631159998</v>
      </c>
      <c r="H16" s="122" t="s">
        <v>361</v>
      </c>
      <c r="I16" s="52">
        <f t="shared" si="3"/>
        <v>3483727.8203199995</v>
      </c>
      <c r="J16" s="52">
        <f t="shared" si="1"/>
        <v>11459496.22752</v>
      </c>
      <c r="K16" s="53">
        <f t="shared" si="2"/>
        <v>12447133.281640001</v>
      </c>
    </row>
    <row r="17" spans="1:11" s="16" customFormat="1" ht="18" x14ac:dyDescent="0.55000000000000004">
      <c r="A17" s="40">
        <v>2016</v>
      </c>
      <c r="B17" s="131">
        <v>337832631</v>
      </c>
      <c r="C17" s="122" t="s">
        <v>361</v>
      </c>
      <c r="D17" s="122">
        <v>4742116</v>
      </c>
      <c r="E17" s="122">
        <v>107879997</v>
      </c>
      <c r="F17" s="132">
        <v>225210518</v>
      </c>
      <c r="G17" s="92">
        <f t="shared" si="0"/>
        <v>12249811.200060001</v>
      </c>
      <c r="H17" s="122" t="s">
        <v>361</v>
      </c>
      <c r="I17" s="52">
        <f t="shared" si="3"/>
        <v>3499966.1349599999</v>
      </c>
      <c r="J17" s="52">
        <f t="shared" si="1"/>
        <v>11733028.473719999</v>
      </c>
      <c r="K17" s="53">
        <f t="shared" si="2"/>
        <v>12539721.642239999</v>
      </c>
    </row>
    <row r="18" spans="1:11" s="16" customFormat="1" ht="18" x14ac:dyDescent="0.55000000000000004">
      <c r="A18" s="40">
        <v>2017</v>
      </c>
      <c r="B18" s="131">
        <v>339375003</v>
      </c>
      <c r="C18" s="122" t="s">
        <v>361</v>
      </c>
      <c r="D18" s="122">
        <v>4727035</v>
      </c>
      <c r="E18" s="122">
        <v>109567657</v>
      </c>
      <c r="F18" s="132">
        <v>225080310</v>
      </c>
      <c r="G18" s="92">
        <f t="shared" si="0"/>
        <v>12312525.10884</v>
      </c>
      <c r="H18" s="122" t="s">
        <v>361</v>
      </c>
      <c r="I18" s="52">
        <f t="shared" si="3"/>
        <v>3490537.1846999996</v>
      </c>
      <c r="J18" s="52">
        <f t="shared" si="1"/>
        <v>11793862.599479999</v>
      </c>
      <c r="K18" s="53">
        <f t="shared" si="2"/>
        <v>12572986.116600001</v>
      </c>
    </row>
    <row r="19" spans="1:11" s="16" customFormat="1" ht="18" x14ac:dyDescent="0.55000000000000004">
      <c r="A19" s="40">
        <v>2018</v>
      </c>
      <c r="B19" s="131">
        <v>340660645</v>
      </c>
      <c r="C19" s="122" t="s">
        <v>361</v>
      </c>
      <c r="D19" s="122">
        <v>4700143</v>
      </c>
      <c r="E19" s="122">
        <v>111050393</v>
      </c>
      <c r="F19" s="132">
        <v>224910109</v>
      </c>
      <c r="G19" s="92">
        <f t="shared" si="0"/>
        <v>12427300.329600001</v>
      </c>
      <c r="H19" s="122" t="s">
        <v>361</v>
      </c>
      <c r="I19" s="52">
        <f t="shared" si="3"/>
        <v>3468141.5168399997</v>
      </c>
      <c r="J19" s="52">
        <f t="shared" si="1"/>
        <v>11944580.27108</v>
      </c>
      <c r="K19" s="53">
        <f t="shared" si="2"/>
        <v>12599464.30618</v>
      </c>
    </row>
    <row r="20" spans="1:11" s="16" customFormat="1" ht="18" x14ac:dyDescent="0.55000000000000004">
      <c r="A20" s="40">
        <v>2019</v>
      </c>
      <c r="B20" s="131">
        <v>341955270</v>
      </c>
      <c r="C20" s="122" t="s">
        <v>361</v>
      </c>
      <c r="D20" s="122">
        <v>4915985</v>
      </c>
      <c r="E20" s="122">
        <v>106062662</v>
      </c>
      <c r="F20" s="132">
        <v>230976624</v>
      </c>
      <c r="G20" s="92">
        <f t="shared" si="0"/>
        <v>13158438.7896</v>
      </c>
      <c r="H20" s="122" t="s">
        <v>361</v>
      </c>
      <c r="I20" s="52">
        <f t="shared" si="3"/>
        <v>3650610.4610000001</v>
      </c>
      <c r="J20" s="52">
        <f t="shared" si="1"/>
        <v>11043244.367440002</v>
      </c>
      <c r="K20" s="53">
        <f t="shared" si="2"/>
        <v>12934690.943999998</v>
      </c>
    </row>
    <row r="21" spans="1:11" s="16" customFormat="1" ht="18" x14ac:dyDescent="0.55000000000000004">
      <c r="A21" s="40">
        <v>2020</v>
      </c>
      <c r="B21" s="131">
        <v>342773305</v>
      </c>
      <c r="C21" s="122" t="s">
        <v>361</v>
      </c>
      <c r="D21" s="122">
        <v>4795737</v>
      </c>
      <c r="E21" s="122">
        <v>106555294</v>
      </c>
      <c r="F21" s="132">
        <v>231422274</v>
      </c>
      <c r="G21" s="92">
        <f t="shared" si="0"/>
        <v>13244760.5052</v>
      </c>
      <c r="H21" s="122" t="s">
        <v>361</v>
      </c>
      <c r="I21" s="52">
        <f t="shared" si="3"/>
        <v>3563712.1647000001</v>
      </c>
      <c r="J21" s="52">
        <f t="shared" si="1"/>
        <v>10619300.60004</v>
      </c>
      <c r="K21" s="53">
        <f t="shared" si="2"/>
        <v>12501431.24148</v>
      </c>
    </row>
    <row r="22" spans="1:11" s="16" customFormat="1" ht="18" x14ac:dyDescent="0.55000000000000004">
      <c r="A22" s="40">
        <v>2021</v>
      </c>
      <c r="B22" s="131">
        <v>343383619</v>
      </c>
      <c r="C22" s="122" t="s">
        <v>361</v>
      </c>
      <c r="D22" s="122">
        <v>4882438</v>
      </c>
      <c r="E22" s="122">
        <v>108455778</v>
      </c>
      <c r="F22" s="132">
        <v>230045403</v>
      </c>
      <c r="G22" s="92">
        <f t="shared" si="0"/>
        <v>13398828.813380001</v>
      </c>
      <c r="H22" s="122" t="s">
        <v>361</v>
      </c>
      <c r="I22" s="52">
        <f t="shared" si="3"/>
        <v>3612027.6324</v>
      </c>
      <c r="J22" s="52">
        <f t="shared" si="1"/>
        <v>10726276.444200002</v>
      </c>
      <c r="K22" s="53">
        <f t="shared" si="2"/>
        <v>12532873.555440001</v>
      </c>
    </row>
    <row r="23" spans="1:11" s="16" customFormat="1" ht="18" x14ac:dyDescent="0.55000000000000004">
      <c r="A23" s="40">
        <v>2022</v>
      </c>
      <c r="B23" s="131">
        <v>346446586</v>
      </c>
      <c r="C23" s="122" t="s">
        <v>361</v>
      </c>
      <c r="D23" s="122">
        <v>4573062</v>
      </c>
      <c r="E23" s="122">
        <v>107638562</v>
      </c>
      <c r="F23" s="132">
        <v>234234962</v>
      </c>
      <c r="G23" s="92">
        <f t="shared" si="0"/>
        <v>13747000.53248</v>
      </c>
      <c r="H23" s="122" t="s">
        <v>361</v>
      </c>
      <c r="I23" s="52">
        <f t="shared" si="3"/>
        <v>3414979.7791200001</v>
      </c>
      <c r="J23" s="52">
        <f t="shared" si="1"/>
        <v>10768161.742479999</v>
      </c>
      <c r="K23" s="53">
        <f t="shared" si="2"/>
        <v>13454456.217279999</v>
      </c>
    </row>
    <row r="24" spans="1:11" s="16" customFormat="1" ht="18" x14ac:dyDescent="0.55000000000000004">
      <c r="A24" s="40">
        <v>2023</v>
      </c>
      <c r="B24" s="131">
        <v>348674268</v>
      </c>
      <c r="C24" s="122" t="s">
        <v>361</v>
      </c>
      <c r="D24" s="122">
        <v>4658638</v>
      </c>
      <c r="E24" s="122">
        <v>108547827</v>
      </c>
      <c r="F24" s="132">
        <v>235467803</v>
      </c>
      <c r="G24" s="92">
        <f t="shared" si="0"/>
        <v>14079466.94184</v>
      </c>
      <c r="H24" s="122" t="s">
        <v>361</v>
      </c>
      <c r="I24" s="52">
        <f t="shared" si="3"/>
        <v>3438168.0167600005</v>
      </c>
      <c r="J24" s="52">
        <f t="shared" si="1"/>
        <v>10765773.481859999</v>
      </c>
      <c r="K24" s="53">
        <f t="shared" si="2"/>
        <v>13690098.06642</v>
      </c>
    </row>
    <row r="25" spans="1:11" s="16" customFormat="1" ht="18.399999999999999" thickBot="1" x14ac:dyDescent="0.6">
      <c r="A25" s="40">
        <v>2024</v>
      </c>
      <c r="B25" s="133">
        <v>348448463</v>
      </c>
      <c r="C25" s="134" t="s">
        <v>361</v>
      </c>
      <c r="D25" s="134">
        <v>4645317</v>
      </c>
      <c r="E25" s="134">
        <v>109269620</v>
      </c>
      <c r="F25" s="135">
        <v>234533526</v>
      </c>
      <c r="G25" s="92">
        <f t="shared" si="0"/>
        <v>14230635.22892</v>
      </c>
      <c r="H25" s="122" t="s">
        <v>361</v>
      </c>
      <c r="I25" s="52">
        <f t="shared" si="3"/>
        <v>3428987.1967199999</v>
      </c>
      <c r="J25" s="52">
        <f t="shared" si="1"/>
        <v>10795838.456000002</v>
      </c>
      <c r="K25" s="53">
        <f t="shared" si="2"/>
        <v>13931291.444400001</v>
      </c>
    </row>
    <row r="26" spans="1:11" s="16" customFormat="1" ht="24.75" customHeight="1" thickBot="1" x14ac:dyDescent="0.6">
      <c r="A26" s="89" t="s">
        <v>373</v>
      </c>
      <c r="B26" s="97"/>
      <c r="C26" s="97"/>
      <c r="D26" s="97"/>
      <c r="E26" s="97"/>
      <c r="F26" s="98"/>
      <c r="G26" s="57"/>
      <c r="H26" s="57"/>
      <c r="I26" s="57"/>
      <c r="J26" s="57"/>
      <c r="K26" s="57"/>
    </row>
    <row r="27" spans="1:11" s="16" customFormat="1" ht="18" x14ac:dyDescent="0.45">
      <c r="A27" s="60">
        <v>2025</v>
      </c>
      <c r="B27" s="42">
        <f>_xlfn.FORECAST.LINEAR(A27,$B$11:B26,$A$11:A26)</f>
        <v>349419281.00952387</v>
      </c>
      <c r="C27" s="118" t="s">
        <v>361</v>
      </c>
      <c r="D27" s="42">
        <f>_xlfn.FORECAST.LINEAR($A27,$D$11:D26,$A$11:$A26)</f>
        <v>4638750.5428571478</v>
      </c>
      <c r="E27" s="42">
        <f>_xlfn.FORECAST.LINEAR($A27,$E$11:E26,$A$11:$A26)</f>
        <v>111942423.28571415</v>
      </c>
      <c r="F27" s="42">
        <f>_xlfn.FORECAST.LINEAR($A27,$F$11:F26,$A$11:$A26)</f>
        <v>232838107.23809516</v>
      </c>
      <c r="G27" s="39"/>
      <c r="H27" s="39"/>
      <c r="I27" s="39"/>
      <c r="J27" s="39"/>
      <c r="K27" s="39"/>
    </row>
    <row r="28" spans="1:11" s="16" customFormat="1" ht="18" x14ac:dyDescent="0.45">
      <c r="A28" s="60">
        <v>2026</v>
      </c>
      <c r="B28" s="42">
        <f>_xlfn.FORECAST.LINEAR(A28,$B$11:B27,$A$11:A27)</f>
        <v>350596507.02738094</v>
      </c>
      <c r="C28" s="118" t="s">
        <v>361</v>
      </c>
      <c r="D28" s="42">
        <f>_xlfn.FORECAST.LINEAR($A28,$D$11:D27,$A$11:$A27)</f>
        <v>4620625.4857142866</v>
      </c>
      <c r="E28" s="42">
        <f>_xlfn.FORECAST.LINEAR($A28,$E$11:E27,$A$11:$A27)</f>
        <v>112750771.09642863</v>
      </c>
      <c r="F28" s="42">
        <f>_xlfn.FORECAST.LINEAR($A28,$F$11:F27,$A$11:$A27)</f>
        <v>233225110.50952375</v>
      </c>
      <c r="G28" s="39"/>
      <c r="H28" s="39"/>
      <c r="I28" s="39"/>
      <c r="J28" s="39"/>
      <c r="K28" s="39"/>
    </row>
    <row r="29" spans="1:11" s="16" customFormat="1" ht="18" x14ac:dyDescent="0.45">
      <c r="A29" s="60">
        <v>2027</v>
      </c>
      <c r="B29" s="42">
        <f>_xlfn.FORECAST.LINEAR(A29,$B$11:B28,$A$11:A28)</f>
        <v>351773733.04523802</v>
      </c>
      <c r="C29" s="118" t="s">
        <v>361</v>
      </c>
      <c r="D29" s="42">
        <f>_xlfn.FORECAST.LINEAR($A29,$D$11:D28,$A$11:$A28)</f>
        <v>4602500.4285714328</v>
      </c>
      <c r="E29" s="42">
        <f>_xlfn.FORECAST.LINEAR($A29,$E$11:E28,$A$11:$A28)</f>
        <v>113559118.90714288</v>
      </c>
      <c r="F29" s="42">
        <f>_xlfn.FORECAST.LINEAR($A29,$F$11:F28,$A$11:$A28)</f>
        <v>233612113.78095233</v>
      </c>
      <c r="G29" s="39"/>
      <c r="H29" s="39"/>
      <c r="I29" s="39"/>
      <c r="J29" s="39"/>
      <c r="K29" s="39"/>
    </row>
    <row r="30" spans="1:11" s="16" customFormat="1" ht="18" x14ac:dyDescent="0.45">
      <c r="A30" s="60">
        <v>2028</v>
      </c>
      <c r="B30" s="42">
        <f>_xlfn.FORECAST.LINEAR(A30,$B$11:B29,$A$11:A29)</f>
        <v>352950959.06309533</v>
      </c>
      <c r="C30" s="118" t="s">
        <v>361</v>
      </c>
      <c r="D30" s="42">
        <f>_xlfn.FORECAST.LINEAR($A30,$D$11:D29,$A$11:$A29)</f>
        <v>4584375.3714285716</v>
      </c>
      <c r="E30" s="42">
        <f>_xlfn.FORECAST.LINEAR($A30,$E$11:E29,$A$11:$A29)</f>
        <v>114367466.71785712</v>
      </c>
      <c r="F30" s="42">
        <f>_xlfn.FORECAST.LINEAR($A30,$F$11:F29,$A$11:$A29)</f>
        <v>233999117.05238104</v>
      </c>
      <c r="G30" s="39"/>
      <c r="H30" s="39"/>
      <c r="I30" s="39"/>
      <c r="J30" s="39"/>
      <c r="K30" s="39"/>
    </row>
    <row r="31" spans="1:11" s="16" customFormat="1" ht="18" x14ac:dyDescent="0.45">
      <c r="A31" s="60">
        <v>2029</v>
      </c>
      <c r="B31" s="42">
        <f>_xlfn.FORECAST.LINEAR(A31,$B$11:B30,$A$11:A30)</f>
        <v>354128185.08095217</v>
      </c>
      <c r="C31" s="118" t="s">
        <v>361</v>
      </c>
      <c r="D31" s="42">
        <f>_xlfn.FORECAST.LINEAR($A31,$D$11:D30,$A$11:$A30)</f>
        <v>4566250.3142857105</v>
      </c>
      <c r="E31" s="42">
        <f>_xlfn.FORECAST.LINEAR($A31,$E$11:E30,$A$11:$A30)</f>
        <v>115175814.52857161</v>
      </c>
      <c r="F31" s="42">
        <f>_xlfn.FORECAST.LINEAR($A31,$F$11:F30,$A$11:$A30)</f>
        <v>234386120.32380939</v>
      </c>
      <c r="G31" s="39"/>
      <c r="H31" s="39"/>
      <c r="I31" s="39"/>
      <c r="J31" s="39"/>
      <c r="K31" s="39"/>
    </row>
    <row r="32" spans="1:11" s="16" customFormat="1" ht="18" x14ac:dyDescent="0.45">
      <c r="A32" s="60">
        <v>2030</v>
      </c>
      <c r="B32" s="42">
        <f>_xlfn.FORECAST.LINEAR(A32,$B$11:B31,$A$11:A31)</f>
        <v>355305411.09880948</v>
      </c>
      <c r="C32" s="118" t="s">
        <v>361</v>
      </c>
      <c r="D32" s="42">
        <f>_xlfn.FORECAST.LINEAR($A32,$D$11:D31,$A$11:$A31)</f>
        <v>4548125.2571428567</v>
      </c>
      <c r="E32" s="42">
        <f>_xlfn.FORECAST.LINEAR($A32,$E$11:E31,$A$11:$A31)</f>
        <v>115984162.33928585</v>
      </c>
      <c r="F32" s="42">
        <f>_xlfn.FORECAST.LINEAR($A32,$F$11:F31,$A$11:$A31)</f>
        <v>234773123.59523809</v>
      </c>
      <c r="G32" s="39"/>
      <c r="H32" s="39"/>
      <c r="I32" s="39"/>
      <c r="J32" s="39"/>
      <c r="K32" s="39"/>
    </row>
    <row r="33" spans="1:11" s="16" customFormat="1" ht="18" x14ac:dyDescent="0.45">
      <c r="A33" s="60">
        <v>2031</v>
      </c>
      <c r="B33" s="42">
        <f>_xlfn.FORECAST.LINEAR(A33,$B$11:B32,$A$11:A32)</f>
        <v>356482637.11666679</v>
      </c>
      <c r="C33" s="118" t="s">
        <v>361</v>
      </c>
      <c r="D33" s="42">
        <f>_xlfn.FORECAST.LINEAR($A33,$D$11:D32,$A$11:$A32)</f>
        <v>4530000.200000003</v>
      </c>
      <c r="E33" s="42">
        <f>_xlfn.FORECAST.LINEAR($A33,$E$11:E32,$A$11:$A32)</f>
        <v>116792510.1500001</v>
      </c>
      <c r="F33" s="42">
        <f>_xlfn.FORECAST.LINEAR($A33,$F$11:F32,$A$11:$A32)</f>
        <v>235160126.86666656</v>
      </c>
      <c r="G33" s="39"/>
      <c r="H33" s="39"/>
      <c r="I33" s="39"/>
      <c r="J33" s="39"/>
      <c r="K33" s="39"/>
    </row>
    <row r="34" spans="1:11" s="16" customFormat="1" ht="18" x14ac:dyDescent="0.45">
      <c r="A34" s="60">
        <v>2032</v>
      </c>
      <c r="B34" s="42">
        <f>_xlfn.FORECAST.LINEAR(A34,$B$11:B33,$A$11:A33)</f>
        <v>357659863.13452363</v>
      </c>
      <c r="C34" s="118" t="s">
        <v>361</v>
      </c>
      <c r="D34" s="42">
        <f>_xlfn.FORECAST.LINEAR($A34,$D$11:D33,$A$11:$A33)</f>
        <v>4511875.1428571492</v>
      </c>
      <c r="E34" s="42">
        <f>_xlfn.FORECAST.LINEAR($A34,$E$11:E33,$A$11:$A33)</f>
        <v>117600857.96071434</v>
      </c>
      <c r="F34" s="42">
        <f>_xlfn.FORECAST.LINEAR($A34,$F$11:F33,$A$11:$A33)</f>
        <v>235547130.13809514</v>
      </c>
      <c r="G34" s="39"/>
      <c r="H34" s="39"/>
      <c r="I34" s="39"/>
      <c r="J34" s="39"/>
      <c r="K34" s="39"/>
    </row>
    <row r="35" spans="1:11" s="16" customFormat="1" ht="18" x14ac:dyDescent="0.45">
      <c r="A35" s="60">
        <v>2033</v>
      </c>
      <c r="B35" s="42">
        <f>_xlfn.FORECAST.LINEAR(A35,$B$11:B34,$A$11:A34)</f>
        <v>358837089.15238094</v>
      </c>
      <c r="C35" s="118" t="s">
        <v>361</v>
      </c>
      <c r="D35" s="42">
        <f>_xlfn.FORECAST.LINEAR($A35,$D$11:D34,$A$11:$A34)</f>
        <v>4493750.0857142881</v>
      </c>
      <c r="E35" s="42">
        <f>_xlfn.FORECAST.LINEAR($A35,$E$11:E34,$A$11:$A34)</f>
        <v>118409205.77142859</v>
      </c>
      <c r="F35" s="42">
        <f>_xlfn.FORECAST.LINEAR($A35,$F$11:F34,$A$11:$A34)</f>
        <v>235934133.40952373</v>
      </c>
      <c r="G35" s="39"/>
      <c r="H35" s="39"/>
      <c r="I35" s="39"/>
      <c r="J35" s="39"/>
      <c r="K35" s="39"/>
    </row>
    <row r="36" spans="1:11" s="16" customFormat="1" ht="18" x14ac:dyDescent="0.45">
      <c r="A36" s="60">
        <v>2034</v>
      </c>
      <c r="B36" s="42">
        <f>_xlfn.FORECAST.LINEAR(A36,$B$11:B35,$A$11:A35)</f>
        <v>360014315.17023778</v>
      </c>
      <c r="C36" s="118" t="s">
        <v>361</v>
      </c>
      <c r="D36" s="42">
        <f>_xlfn.FORECAST.LINEAR($A36,$D$11:D35,$A$11:$A35)</f>
        <v>4475625.0285714269</v>
      </c>
      <c r="E36" s="42">
        <f>_xlfn.FORECAST.LINEAR($A36,$E$11:E35,$A$11:$A35)</f>
        <v>119217553.58214283</v>
      </c>
      <c r="F36" s="42">
        <f>_xlfn.FORECAST.LINEAR($A36,$F$11:F35,$A$11:$A35)</f>
        <v>236321136.68095231</v>
      </c>
      <c r="G36" s="39"/>
      <c r="H36" s="39"/>
      <c r="I36" s="39"/>
      <c r="J36" s="39"/>
      <c r="K36" s="39"/>
    </row>
    <row r="37" spans="1:11" s="16" customFormat="1" ht="18" x14ac:dyDescent="0.45">
      <c r="A37" s="60">
        <v>2035</v>
      </c>
      <c r="B37" s="42">
        <f>_xlfn.FORECAST.LINEAR(A37,$B$11:B36,$A$11:A36)</f>
        <v>361191541.18809462</v>
      </c>
      <c r="C37" s="118" t="s">
        <v>361</v>
      </c>
      <c r="D37" s="42">
        <f>_xlfn.FORECAST.LINEAR($A37,$D$11:D36,$A$11:$A36)</f>
        <v>4457499.9714285731</v>
      </c>
      <c r="E37" s="42">
        <f>_xlfn.FORECAST.LINEAR($A37,$E$11:E36,$A$11:$A36)</f>
        <v>120025901.39285731</v>
      </c>
      <c r="F37" s="42">
        <f>_xlfn.FORECAST.LINEAR($A37,$F$11:F36,$A$11:$A36)</f>
        <v>236708139.9523809</v>
      </c>
      <c r="G37" s="39"/>
      <c r="H37" s="39"/>
      <c r="I37" s="39"/>
      <c r="J37" s="39"/>
      <c r="K37" s="39"/>
    </row>
    <row r="38" spans="1:11" s="16" customFormat="1" ht="18" x14ac:dyDescent="0.45">
      <c r="A38" s="60">
        <v>2036</v>
      </c>
      <c r="B38" s="42">
        <f>_xlfn.FORECAST.LINEAR(A38,$B$11:B37,$A$11:A37)</f>
        <v>362368767.20595264</v>
      </c>
      <c r="C38" s="118" t="s">
        <v>361</v>
      </c>
      <c r="D38" s="42">
        <f>_xlfn.FORECAST.LINEAR($A38,$D$11:D37,$A$11:$A37)</f>
        <v>4439374.9142857194</v>
      </c>
      <c r="E38" s="42">
        <f>_xlfn.FORECAST.LINEAR($A38,$E$11:E37,$A$11:$A37)</f>
        <v>120834249.20357156</v>
      </c>
      <c r="F38" s="42">
        <f>_xlfn.FORECAST.LINEAR($A38,$F$11:F37,$A$11:$A37)</f>
        <v>237095143.22380948</v>
      </c>
      <c r="G38" s="39"/>
      <c r="H38" s="39"/>
      <c r="I38" s="39"/>
      <c r="J38" s="39"/>
      <c r="K38" s="39"/>
    </row>
    <row r="39" spans="1:11" s="16" customFormat="1" ht="18" x14ac:dyDescent="0.45">
      <c r="A39" s="60">
        <v>2037</v>
      </c>
      <c r="B39" s="42">
        <f>_xlfn.FORECAST.LINEAR(A39,$B$11:B38,$A$11:A38)</f>
        <v>363545993.22380948</v>
      </c>
      <c r="C39" s="118" t="s">
        <v>361</v>
      </c>
      <c r="D39" s="42">
        <f>_xlfn.FORECAST.LINEAR($A39,$D$11:D38,$A$11:$A38)</f>
        <v>4421249.8571428582</v>
      </c>
      <c r="E39" s="42">
        <f>_xlfn.FORECAST.LINEAR($A39,$E$11:E38,$A$11:$A38)</f>
        <v>121642597.0142858</v>
      </c>
      <c r="F39" s="42">
        <f>_xlfn.FORECAST.LINEAR($A39,$F$11:F38,$A$11:$A38)</f>
        <v>237482146.49523807</v>
      </c>
      <c r="G39" s="39"/>
      <c r="H39" s="39"/>
      <c r="I39" s="39"/>
      <c r="J39" s="39"/>
      <c r="K39" s="39"/>
    </row>
    <row r="40" spans="1:11" s="16" customFormat="1" ht="18" x14ac:dyDescent="0.45">
      <c r="A40" s="60">
        <v>2038</v>
      </c>
      <c r="B40" s="42">
        <f>_xlfn.FORECAST.LINEAR(A40,$B$11:B39,$A$11:A39)</f>
        <v>364723219.24166679</v>
      </c>
      <c r="C40" s="118" t="s">
        <v>361</v>
      </c>
      <c r="D40" s="42">
        <f>_xlfn.FORECAST.LINEAR($A40,$D$11:D39,$A$11:$A39)</f>
        <v>4403124.799999997</v>
      </c>
      <c r="E40" s="42">
        <f>_xlfn.FORECAST.LINEAR($A40,$E$11:E39,$A$11:$A39)</f>
        <v>122450944.82500005</v>
      </c>
      <c r="F40" s="42">
        <f>_xlfn.FORECAST.LINEAR($A40,$F$11:F39,$A$11:$A39)</f>
        <v>237869149.76666665</v>
      </c>
      <c r="G40" s="39"/>
      <c r="H40" s="39"/>
      <c r="I40" s="39"/>
      <c r="J40" s="39"/>
      <c r="K40" s="39"/>
    </row>
    <row r="41" spans="1:11" s="16" customFormat="1" ht="18" x14ac:dyDescent="0.45">
      <c r="A41" s="60">
        <v>2039</v>
      </c>
      <c r="B41" s="42">
        <f>_xlfn.FORECAST.LINEAR(A41,$B$11:B40,$A$11:A40)</f>
        <v>365900445.25952363</v>
      </c>
      <c r="C41" s="118" t="s">
        <v>361</v>
      </c>
      <c r="D41" s="42">
        <f>_xlfn.FORECAST.LINEAR($A41,$D$11:D40,$A$11:$A40)</f>
        <v>4384999.7428571433</v>
      </c>
      <c r="E41" s="42">
        <f>_xlfn.FORECAST.LINEAR($A41,$E$11:E40,$A$11:$A40)</f>
        <v>123259292.63571405</v>
      </c>
      <c r="F41" s="42">
        <f>_xlfn.FORECAST.LINEAR($A41,$F$11:F40,$A$11:$A40)</f>
        <v>238256153.03809524</v>
      </c>
      <c r="G41" s="39"/>
      <c r="H41" s="39"/>
      <c r="I41" s="39"/>
      <c r="J41" s="39"/>
      <c r="K41" s="39"/>
    </row>
    <row r="42" spans="1:11" s="16" customFormat="1" ht="18" x14ac:dyDescent="0.45">
      <c r="A42" s="60">
        <v>2040</v>
      </c>
      <c r="B42" s="42">
        <f>_xlfn.FORECAST.LINEAR(A42,$B$11:B41,$A$11:A41)</f>
        <v>367077671.27738094</v>
      </c>
      <c r="C42" s="118" t="s">
        <v>361</v>
      </c>
      <c r="D42" s="42">
        <f>_xlfn.FORECAST.LINEAR($A42,$D$11:D41,$A$11:$A41)</f>
        <v>4366874.6857142895</v>
      </c>
      <c r="E42" s="42">
        <f>_xlfn.FORECAST.LINEAR($A42,$E$11:E41,$A$11:$A41)</f>
        <v>124067640.44642878</v>
      </c>
      <c r="F42" s="42">
        <f>_xlfn.FORECAST.LINEAR($A42,$F$11:F41,$A$11:$A41)</f>
        <v>238643156.30952382</v>
      </c>
      <c r="G42" s="39"/>
      <c r="H42" s="39"/>
      <c r="I42" s="39"/>
      <c r="J42" s="39"/>
      <c r="K42" s="39"/>
    </row>
    <row r="43" spans="1:11" s="16" customFormat="1" ht="18" x14ac:dyDescent="0.45">
      <c r="A43" s="60">
        <v>2041</v>
      </c>
      <c r="B43" s="42">
        <f>_xlfn.FORECAST.LINEAR(A43,$B$11:B42,$A$11:A42)</f>
        <v>368254897.29523778</v>
      </c>
      <c r="C43" s="118" t="s">
        <v>361</v>
      </c>
      <c r="D43" s="42">
        <f>_xlfn.FORECAST.LINEAR($A43,$D$11:D42,$A$11:$A42)</f>
        <v>4348749.6285714358</v>
      </c>
      <c r="E43" s="42">
        <f>_xlfn.FORECAST.LINEAR($A43,$E$11:E42,$A$11:$A42)</f>
        <v>124875988.25714302</v>
      </c>
      <c r="F43" s="42">
        <f>_xlfn.FORECAST.LINEAR($A43,$F$11:F42,$A$11:$A42)</f>
        <v>239030159.58095229</v>
      </c>
      <c r="G43" s="39"/>
      <c r="H43" s="39"/>
      <c r="I43" s="39"/>
      <c r="J43" s="39"/>
      <c r="K43" s="39"/>
    </row>
    <row r="44" spans="1:11" s="16" customFormat="1" ht="18" x14ac:dyDescent="0.45">
      <c r="A44" s="60">
        <v>2042</v>
      </c>
      <c r="B44" s="42">
        <f>_xlfn.FORECAST.LINEAR(A44,$B$11:B43,$A$11:A43)</f>
        <v>369432123.31309462</v>
      </c>
      <c r="C44" s="118" t="s">
        <v>361</v>
      </c>
      <c r="D44" s="42">
        <f>_xlfn.FORECAST.LINEAR($A44,$D$11:D43,$A$11:$A43)</f>
        <v>4330624.5714285746</v>
      </c>
      <c r="E44" s="42">
        <f>_xlfn.FORECAST.LINEAR($A44,$E$11:E43,$A$11:$A43)</f>
        <v>125684336.06785727</v>
      </c>
      <c r="F44" s="42">
        <f>_xlfn.FORECAST.LINEAR($A44,$F$11:F43,$A$11:$A43)</f>
        <v>239417162.85238087</v>
      </c>
      <c r="G44" s="39"/>
      <c r="H44" s="39"/>
      <c r="I44" s="39"/>
      <c r="J44" s="39"/>
      <c r="K44" s="39"/>
    </row>
    <row r="45" spans="1:11" s="16" customFormat="1" ht="18" x14ac:dyDescent="0.45">
      <c r="A45" s="60">
        <v>2043</v>
      </c>
      <c r="B45" s="42">
        <f>_xlfn.FORECAST.LINEAR(A45,$B$11:B44,$A$11:A44)</f>
        <v>370609349.33095217</v>
      </c>
      <c r="C45" s="118" t="s">
        <v>361</v>
      </c>
      <c r="D45" s="42">
        <f>_xlfn.FORECAST.LINEAR($A45,$D$11:D44,$A$11:$A44)</f>
        <v>4312499.5142857134</v>
      </c>
      <c r="E45" s="42">
        <f>_xlfn.FORECAST.LINEAR($A45,$E$11:E44,$A$11:$A44)</f>
        <v>126492683.87857151</v>
      </c>
      <c r="F45" s="42">
        <f>_xlfn.FORECAST.LINEAR($A45,$F$11:F44,$A$11:$A44)</f>
        <v>239804166.12380946</v>
      </c>
      <c r="G45" s="39"/>
      <c r="H45" s="39"/>
      <c r="I45" s="39"/>
      <c r="J45" s="39"/>
      <c r="K45" s="39"/>
    </row>
    <row r="46" spans="1:11" s="16" customFormat="1" ht="18" x14ac:dyDescent="0.45">
      <c r="A46" s="60">
        <v>2044</v>
      </c>
      <c r="B46" s="42">
        <f>_xlfn.FORECAST.LINEAR(A46,$B$11:B45,$A$11:A45)</f>
        <v>371786575.348809</v>
      </c>
      <c r="C46" s="118" t="s">
        <v>361</v>
      </c>
      <c r="D46" s="42">
        <f>_xlfn.FORECAST.LINEAR($A46,$D$11:D45,$A$11:$A45)</f>
        <v>4294374.4571428597</v>
      </c>
      <c r="E46" s="42">
        <f>_xlfn.FORECAST.LINEAR($A46,$E$11:E45,$A$11:$A45)</f>
        <v>127301031.68928576</v>
      </c>
      <c r="F46" s="42">
        <f>_xlfn.FORECAST.LINEAR($A46,$F$11:F45,$A$11:$A45)</f>
        <v>240191169.39523804</v>
      </c>
      <c r="G46" s="39"/>
      <c r="H46" s="39"/>
      <c r="I46" s="39"/>
      <c r="J46" s="39"/>
      <c r="K46" s="39"/>
    </row>
    <row r="47" spans="1:11" s="16" customFormat="1" ht="18" x14ac:dyDescent="0.45">
      <c r="A47" s="60">
        <v>2045</v>
      </c>
      <c r="B47" s="42">
        <f>_xlfn.FORECAST.LINEAR(A47,$B$11:B46,$A$11:A46)</f>
        <v>372963801.36666679</v>
      </c>
      <c r="C47" s="118" t="s">
        <v>361</v>
      </c>
      <c r="D47" s="42">
        <f>_xlfn.FORECAST.LINEAR($A47,$D$11:D46,$A$11:$A46)</f>
        <v>4276249.400000006</v>
      </c>
      <c r="E47" s="42">
        <f>_xlfn.FORECAST.LINEAR($A47,$E$11:E46,$A$11:$A46)</f>
        <v>128109379.5</v>
      </c>
      <c r="F47" s="42">
        <f>_xlfn.FORECAST.LINEAR($A47,$F$11:F46,$A$11:$A46)</f>
        <v>240578172.66666651</v>
      </c>
      <c r="G47" s="39"/>
      <c r="H47" s="39"/>
      <c r="I47" s="39"/>
      <c r="J47" s="39"/>
      <c r="K47" s="39"/>
    </row>
    <row r="48" spans="1:11" s="16" customFormat="1" ht="18" x14ac:dyDescent="0.45">
      <c r="A48" s="60">
        <v>2046</v>
      </c>
      <c r="B48" s="42">
        <f>_xlfn.FORECAST.LINEAR(A48,$B$11:B47,$A$11:A47)</f>
        <v>374141027.38452363</v>
      </c>
      <c r="C48" s="118" t="s">
        <v>361</v>
      </c>
      <c r="D48" s="42">
        <f>_xlfn.FORECAST.LINEAR($A48,$D$11:D47,$A$11:$A47)</f>
        <v>4258124.3428571448</v>
      </c>
      <c r="E48" s="42">
        <f>_xlfn.FORECAST.LINEAR($A48,$E$11:E47,$A$11:$A47)</f>
        <v>128917727.31071448</v>
      </c>
      <c r="F48" s="42">
        <f>_xlfn.FORECAST.LINEAR($A48,$F$11:F47,$A$11:$A47)</f>
        <v>240965175.93809509</v>
      </c>
      <c r="G48" s="39"/>
      <c r="H48" s="39"/>
      <c r="I48" s="39"/>
      <c r="J48" s="39"/>
      <c r="K48" s="39"/>
    </row>
    <row r="49" spans="1:11" s="16" customFormat="1" ht="18" x14ac:dyDescent="0.45">
      <c r="A49" s="60">
        <v>2047</v>
      </c>
      <c r="B49" s="42">
        <f>_xlfn.FORECAST.LINEAR(A49,$B$11:B48,$A$11:A48)</f>
        <v>375318253.40238094</v>
      </c>
      <c r="C49" s="118" t="s">
        <v>361</v>
      </c>
      <c r="D49" s="42">
        <f>_xlfn.FORECAST.LINEAR($A49,$D$11:D48,$A$11:$A48)</f>
        <v>4239999.2857142836</v>
      </c>
      <c r="E49" s="42">
        <f>_xlfn.FORECAST.LINEAR($A49,$E$11:E48,$A$11:$A48)</f>
        <v>129726075.12142873</v>
      </c>
      <c r="F49" s="42">
        <f>_xlfn.FORECAST.LINEAR($A49,$F$11:F48,$A$11:$A48)</f>
        <v>241352179.20952368</v>
      </c>
      <c r="G49" s="39"/>
      <c r="H49" s="39"/>
      <c r="I49" s="39"/>
      <c r="J49" s="39"/>
      <c r="K49" s="39"/>
    </row>
    <row r="50" spans="1:11" s="16" customFormat="1" ht="18" x14ac:dyDescent="0.45">
      <c r="A50" s="60">
        <v>2048</v>
      </c>
      <c r="B50" s="42">
        <f>_xlfn.FORECAST.LINEAR(A50,$B$11:B49,$A$11:A49)</f>
        <v>376495479.42023778</v>
      </c>
      <c r="C50" s="118" t="s">
        <v>361</v>
      </c>
      <c r="D50" s="42">
        <f>_xlfn.FORECAST.LINEAR($A50,$D$11:D49,$A$11:$A49)</f>
        <v>4221874.2285714298</v>
      </c>
      <c r="E50" s="42">
        <f>_xlfn.FORECAST.LINEAR($A50,$E$11:E49,$A$11:$A49)</f>
        <v>130534422.93214297</v>
      </c>
      <c r="F50" s="42">
        <f>_xlfn.FORECAST.LINEAR($A50,$F$11:F49,$A$11:$A49)</f>
        <v>241739182.48095226</v>
      </c>
      <c r="G50" s="39"/>
      <c r="H50" s="39"/>
      <c r="I50" s="39"/>
      <c r="J50" s="39"/>
      <c r="K50" s="39"/>
    </row>
    <row r="51" spans="1:11" s="16" customFormat="1" ht="18" x14ac:dyDescent="0.45">
      <c r="A51" s="60">
        <v>2049</v>
      </c>
      <c r="B51" s="42">
        <f>_xlfn.FORECAST.LINEAR(A51,$B$11:B50,$A$11:A50)</f>
        <v>377672705.43809462</v>
      </c>
      <c r="C51" s="118" t="s">
        <v>361</v>
      </c>
      <c r="D51" s="42">
        <f>_xlfn.FORECAST.LINEAR($A51,$D$11:D50,$A$11:$A50)</f>
        <v>4203749.1714285761</v>
      </c>
      <c r="E51" s="42">
        <f>_xlfn.FORECAST.LINEAR($A51,$E$11:E50,$A$11:$A50)</f>
        <v>131342770.74285722</v>
      </c>
      <c r="F51" s="42">
        <f>_xlfn.FORECAST.LINEAR($A51,$F$11:F50,$A$11:$A50)</f>
        <v>242126185.75238085</v>
      </c>
      <c r="G51" s="39"/>
      <c r="H51" s="39"/>
      <c r="I51" s="39"/>
      <c r="J51" s="39"/>
      <c r="K51" s="39"/>
    </row>
    <row r="52" spans="1:11" s="16" customFormat="1" ht="18" x14ac:dyDescent="0.45">
      <c r="A52" s="60">
        <v>2050</v>
      </c>
      <c r="B52" s="42">
        <f>_xlfn.FORECAST.LINEAR(A52,$B$11:B51,$A$11:A51)</f>
        <v>378849931.45595217</v>
      </c>
      <c r="C52" s="118" t="s">
        <v>361</v>
      </c>
      <c r="D52" s="42">
        <f>_xlfn.FORECAST.LINEAR($A52,$D$11:D51,$A$11:$A51)</f>
        <v>4185624.1142857224</v>
      </c>
      <c r="E52" s="42">
        <f>_xlfn.FORECAST.LINEAR($A52,$E$11:E51,$A$11:$A51)</f>
        <v>132151118.55357122</v>
      </c>
      <c r="F52" s="42">
        <f>_xlfn.FORECAST.LINEAR($A52,$F$11:F51,$A$11:$A51)</f>
        <v>242513189.02380943</v>
      </c>
      <c r="G52" s="39"/>
      <c r="H52" s="39"/>
      <c r="I52" s="39"/>
      <c r="J52" s="39"/>
      <c r="K52" s="39"/>
    </row>
    <row r="53" spans="1:11" s="16" customFormat="1" ht="18" x14ac:dyDescent="0.45">
      <c r="A53" s="60">
        <v>2051</v>
      </c>
      <c r="B53" s="42">
        <f>_xlfn.FORECAST.LINEAR(A53,$B$11:B52,$A$11:A52)</f>
        <v>380027157.473809</v>
      </c>
      <c r="C53" s="118" t="s">
        <v>361</v>
      </c>
      <c r="D53" s="42">
        <f>_xlfn.FORECAST.LINEAR($A53,$D$11:D52,$A$11:$A52)</f>
        <v>4167499.0571428612</v>
      </c>
      <c r="E53" s="42">
        <f>_xlfn.FORECAST.LINEAR($A53,$E$11:E52,$A$11:$A52)</f>
        <v>132959466.36428571</v>
      </c>
      <c r="F53" s="42">
        <f>_xlfn.FORECAST.LINEAR($A53,$F$11:F52,$A$11:$A52)</f>
        <v>242900192.29523802</v>
      </c>
      <c r="G53" s="39"/>
      <c r="H53" s="39"/>
      <c r="I53" s="39"/>
      <c r="J53" s="39"/>
      <c r="K53" s="39"/>
    </row>
    <row r="54" spans="1:11" s="16" customFormat="1" ht="18" x14ac:dyDescent="0.45">
      <c r="A54" s="60">
        <v>2052</v>
      </c>
      <c r="B54" s="42">
        <f>_xlfn.FORECAST.LINEAR(A54,$B$11:B53,$A$11:A53)</f>
        <v>381204383.49166632</v>
      </c>
      <c r="C54" s="118" t="s">
        <v>361</v>
      </c>
      <c r="D54" s="42">
        <f>_xlfn.FORECAST.LINEAR($A54,$D$11:D53,$A$11:$A53)</f>
        <v>4149374</v>
      </c>
      <c r="E54" s="42">
        <f>_xlfn.FORECAST.LINEAR($A54,$E$11:E53,$A$11:$A53)</f>
        <v>133767814.17500019</v>
      </c>
      <c r="F54" s="42">
        <f>_xlfn.FORECAST.LINEAR($A54,$F$11:F53,$A$11:$A53)</f>
        <v>243287195.5666666</v>
      </c>
      <c r="G54" s="39"/>
      <c r="H54" s="39"/>
      <c r="I54" s="39"/>
      <c r="J54" s="39"/>
      <c r="K54" s="39"/>
    </row>
    <row r="55" spans="1:11" s="16" customFormat="1" ht="18" x14ac:dyDescent="0.45">
      <c r="A55" s="60">
        <v>2053</v>
      </c>
      <c r="B55" s="42">
        <f>_xlfn.FORECAST.LINEAR(A55,$B$11:B54,$A$11:A54)</f>
        <v>382381609.50952363</v>
      </c>
      <c r="C55" s="118" t="s">
        <v>361</v>
      </c>
      <c r="D55" s="42">
        <f>_xlfn.FORECAST.LINEAR($A55,$D$11:D54,$A$11:$A54)</f>
        <v>4131248.9428571463</v>
      </c>
      <c r="E55" s="42">
        <f>_xlfn.FORECAST.LINEAR($A55,$E$11:E54,$A$11:$A54)</f>
        <v>134576161.98571444</v>
      </c>
      <c r="F55" s="42">
        <f>_xlfn.FORECAST.LINEAR($A55,$F$11:F54,$A$11:$A54)</f>
        <v>243674198.83809519</v>
      </c>
      <c r="G55" s="39"/>
      <c r="H55" s="39"/>
      <c r="I55" s="39"/>
      <c r="J55" s="39"/>
      <c r="K55" s="39"/>
    </row>
    <row r="56" spans="1:11" s="16" customFormat="1" ht="18" x14ac:dyDescent="0.45">
      <c r="A56" s="60">
        <v>2054</v>
      </c>
      <c r="B56" s="42">
        <f>_xlfn.FORECAST.LINEAR(A56,$B$11:B54,$A$11:A54)</f>
        <v>383558835.5273807</v>
      </c>
      <c r="C56" s="118" t="s">
        <v>361</v>
      </c>
      <c r="D56" s="42">
        <f>_xlfn.FORECAST.LINEAR($A56,$D$11:D54,$A$11:$A54)</f>
        <v>4113123.8857142851</v>
      </c>
      <c r="E56" s="42">
        <f>_xlfn.FORECAST.LINEAR($A56,$E$11:E54,$A$11:$A54)</f>
        <v>135384509.79642868</v>
      </c>
      <c r="F56" s="42">
        <f>_xlfn.FORECAST.LINEAR($A56,$F$11:F54,$A$11:$A54)</f>
        <v>244061202.10952377</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399999999999999" thickBot="1" x14ac:dyDescent="0.5">
      <c r="A62" s="312"/>
      <c r="B62" s="442" t="s">
        <v>377</v>
      </c>
      <c r="C62" s="443"/>
      <c r="D62" s="443"/>
      <c r="E62" s="443"/>
      <c r="F62" s="443"/>
      <c r="G62" s="300" t="s">
        <v>377</v>
      </c>
      <c r="H62" s="301"/>
      <c r="I62" s="301"/>
      <c r="J62" s="301"/>
      <c r="K62" s="302"/>
    </row>
    <row r="63" spans="1:11" s="16" customFormat="1" ht="42.75" customHeight="1" thickBot="1" x14ac:dyDescent="0.5">
      <c r="A63" s="288" t="s">
        <v>365</v>
      </c>
      <c r="B63" s="158" t="s">
        <v>355</v>
      </c>
      <c r="C63" s="158" t="s">
        <v>378</v>
      </c>
      <c r="D63" s="158" t="s">
        <v>379</v>
      </c>
      <c r="E63" s="158" t="s">
        <v>380</v>
      </c>
      <c r="F63" s="310" t="s">
        <v>359</v>
      </c>
      <c r="G63" s="181" t="s">
        <v>355</v>
      </c>
      <c r="H63" s="182" t="s">
        <v>378</v>
      </c>
      <c r="I63" s="182" t="s">
        <v>379</v>
      </c>
      <c r="J63" s="182" t="s">
        <v>380</v>
      </c>
      <c r="K63" s="183" t="s">
        <v>359</v>
      </c>
    </row>
    <row r="64" spans="1:11" s="16" customFormat="1" ht="18" x14ac:dyDescent="0.45">
      <c r="A64" s="206">
        <f t="shared" ref="A64:A83" si="4">A6</f>
        <v>2005</v>
      </c>
      <c r="B64" s="195">
        <v>3.8889999999999998</v>
      </c>
      <c r="C64" s="160" t="s">
        <v>361</v>
      </c>
      <c r="D64" s="151">
        <v>46.396000000000001</v>
      </c>
      <c r="E64" s="151">
        <v>12.56</v>
      </c>
      <c r="F64" s="307">
        <v>5.57</v>
      </c>
      <c r="G64" s="290"/>
      <c r="H64" s="286"/>
      <c r="I64" s="286"/>
      <c r="J64" s="286"/>
      <c r="K64" s="291"/>
    </row>
    <row r="65" spans="1:11" s="16" customFormat="1" ht="18" x14ac:dyDescent="0.45">
      <c r="A65" s="206">
        <f t="shared" si="4"/>
        <v>2006</v>
      </c>
      <c r="B65" s="196">
        <v>2.4870000000000001</v>
      </c>
      <c r="C65" s="118" t="s">
        <v>361</v>
      </c>
      <c r="D65" s="127">
        <v>50.302</v>
      </c>
      <c r="E65" s="127">
        <v>8.9350000000000005</v>
      </c>
      <c r="F65" s="308">
        <v>3.573</v>
      </c>
      <c r="G65" s="290">
        <f>IF(ABS(B7 - B6) &gt; SQRT(G7^2 + G6^2), 1, 0)</f>
        <v>0</v>
      </c>
      <c r="H65" s="286" t="e">
        <f>IF(ABS(C7 - C6) &gt; SQRT(H7^2 + H6^2), 1, 0)</f>
        <v>#VALUE!</v>
      </c>
      <c r="I65" s="286">
        <f>IF(ABS(D7 - D6) &gt; SQRT(I7^2 + I6^2), 1, 0)</f>
        <v>0</v>
      </c>
      <c r="J65" s="286">
        <f>IF(ABS(E7 - E6) &gt; SQRT(J7^2 + J6^2), 1, 0)</f>
        <v>0</v>
      </c>
      <c r="K65" s="291">
        <f>IF(ABS(F7 - F6) &gt; SQRT(K7^2 + K6^2), 1, 0)</f>
        <v>0</v>
      </c>
    </row>
    <row r="66" spans="1:11" s="16" customFormat="1" ht="18" x14ac:dyDescent="0.45">
      <c r="A66" s="206">
        <f t="shared" si="4"/>
        <v>2007</v>
      </c>
      <c r="B66" s="196">
        <v>1.962</v>
      </c>
      <c r="C66" s="118" t="s">
        <v>361</v>
      </c>
      <c r="D66" s="127">
        <v>36.987000000000002</v>
      </c>
      <c r="E66" s="127">
        <v>6.3179999999999996</v>
      </c>
      <c r="F66" s="308">
        <v>2.827</v>
      </c>
      <c r="G66" s="290">
        <f t="shared" ref="G66:G83" si="5">IF(ABS(B8 - B7) &gt; SQRT(G8^2 + G7^2), 1, 0)</f>
        <v>0</v>
      </c>
      <c r="H66" s="286" t="e">
        <f t="shared" ref="H66:H83" si="6">IF(ABS(C8 - C7) &gt; SQRT(H8^2 + H7^2), 1, 0)</f>
        <v>#VALUE!</v>
      </c>
      <c r="I66" s="286">
        <f t="shared" ref="I66:I83" si="7">IF(ABS(D8 - D7) &gt; SQRT(I8^2 + I7^2), 1, 0)</f>
        <v>0</v>
      </c>
      <c r="J66" s="286">
        <f t="shared" ref="J66:J83" si="8">IF(ABS(E8 - E7) &gt; SQRT(J8^2 + J7^2), 1, 0)</f>
        <v>0</v>
      </c>
      <c r="K66" s="291">
        <f t="shared" ref="K66:K83" si="9">IF(ABS(F8 - F7) &gt; SQRT(K8^2 + K7^2), 1, 0)</f>
        <v>0</v>
      </c>
    </row>
    <row r="67" spans="1:11" s="16" customFormat="1" ht="18" x14ac:dyDescent="0.45">
      <c r="A67" s="206">
        <f t="shared" si="4"/>
        <v>2008</v>
      </c>
      <c r="B67" s="196">
        <v>1.994</v>
      </c>
      <c r="C67" s="118" t="s">
        <v>361</v>
      </c>
      <c r="D67" s="127">
        <v>36.411000000000001</v>
      </c>
      <c r="E67" s="127">
        <v>6.2160000000000002</v>
      </c>
      <c r="F67" s="308">
        <v>2.9430000000000001</v>
      </c>
      <c r="G67" s="290">
        <f t="shared" si="5"/>
        <v>0</v>
      </c>
      <c r="H67" s="286" t="e">
        <f t="shared" si="6"/>
        <v>#VALUE!</v>
      </c>
      <c r="I67" s="286">
        <f t="shared" si="7"/>
        <v>0</v>
      </c>
      <c r="J67" s="286">
        <f t="shared" si="8"/>
        <v>0</v>
      </c>
      <c r="K67" s="291">
        <f t="shared" si="9"/>
        <v>0</v>
      </c>
    </row>
    <row r="68" spans="1:11" s="16" customFormat="1" ht="18" x14ac:dyDescent="0.45">
      <c r="A68" s="206">
        <f t="shared" si="4"/>
        <v>2009</v>
      </c>
      <c r="B68" s="196">
        <v>2.0409999999999999</v>
      </c>
      <c r="C68" s="118" t="s">
        <v>361</v>
      </c>
      <c r="D68" s="127">
        <v>35.755000000000003</v>
      </c>
      <c r="E68" s="127">
        <v>6.06</v>
      </c>
      <c r="F68" s="308">
        <v>2.9790000000000001</v>
      </c>
      <c r="G68" s="290">
        <f t="shared" si="5"/>
        <v>0</v>
      </c>
      <c r="H68" s="286" t="e">
        <f t="shared" si="6"/>
        <v>#VALUE!</v>
      </c>
      <c r="I68" s="286">
        <f t="shared" si="7"/>
        <v>0</v>
      </c>
      <c r="J68" s="286">
        <f t="shared" si="8"/>
        <v>0</v>
      </c>
      <c r="K68" s="291">
        <f t="shared" si="9"/>
        <v>0</v>
      </c>
    </row>
    <row r="69" spans="1:11" s="16" customFormat="1" ht="18" x14ac:dyDescent="0.45">
      <c r="A69" s="206">
        <f t="shared" si="4"/>
        <v>2010</v>
      </c>
      <c r="B69" s="196">
        <v>2.0569999999999999</v>
      </c>
      <c r="C69" s="118" t="s">
        <v>361</v>
      </c>
      <c r="D69" s="127">
        <v>35.212000000000003</v>
      </c>
      <c r="E69" s="127">
        <v>5.93</v>
      </c>
      <c r="F69" s="308">
        <v>3.0470000000000002</v>
      </c>
      <c r="G69" s="290">
        <f t="shared" si="5"/>
        <v>0</v>
      </c>
      <c r="H69" s="286" t="e">
        <f t="shared" si="6"/>
        <v>#VALUE!</v>
      </c>
      <c r="I69" s="286">
        <f t="shared" si="7"/>
        <v>0</v>
      </c>
      <c r="J69" s="286">
        <f t="shared" si="8"/>
        <v>0</v>
      </c>
      <c r="K69" s="291">
        <f t="shared" si="9"/>
        <v>0</v>
      </c>
    </row>
    <row r="70" spans="1:11" s="16" customFormat="1" ht="18" x14ac:dyDescent="0.45">
      <c r="A70" s="206">
        <f t="shared" si="4"/>
        <v>2011</v>
      </c>
      <c r="B70" s="196">
        <v>2.0470000000000002</v>
      </c>
      <c r="C70" s="118" t="s">
        <v>361</v>
      </c>
      <c r="D70" s="127">
        <v>35.152000000000001</v>
      </c>
      <c r="E70" s="127">
        <v>5.8390000000000004</v>
      </c>
      <c r="F70" s="308">
        <v>3.069</v>
      </c>
      <c r="G70" s="290">
        <f t="shared" si="5"/>
        <v>0</v>
      </c>
      <c r="H70" s="286" t="e">
        <f t="shared" si="6"/>
        <v>#VALUE!</v>
      </c>
      <c r="I70" s="286">
        <f t="shared" si="7"/>
        <v>0</v>
      </c>
      <c r="J70" s="286">
        <f t="shared" si="8"/>
        <v>0</v>
      </c>
      <c r="K70" s="291">
        <f t="shared" si="9"/>
        <v>0</v>
      </c>
    </row>
    <row r="71" spans="1:11" s="16" customFormat="1" ht="18" x14ac:dyDescent="0.45">
      <c r="A71" s="206">
        <f t="shared" si="4"/>
        <v>2012</v>
      </c>
      <c r="B71" s="196">
        <v>2.052</v>
      </c>
      <c r="C71" s="118" t="s">
        <v>361</v>
      </c>
      <c r="D71" s="127">
        <v>35.174999999999997</v>
      </c>
      <c r="E71" s="127">
        <v>5.6550000000000002</v>
      </c>
      <c r="F71" s="308">
        <v>3.0840000000000001</v>
      </c>
      <c r="G71" s="290">
        <f t="shared" si="5"/>
        <v>0</v>
      </c>
      <c r="H71" s="286" t="e">
        <f t="shared" si="6"/>
        <v>#VALUE!</v>
      </c>
      <c r="I71" s="286">
        <f t="shared" si="7"/>
        <v>0</v>
      </c>
      <c r="J71" s="286">
        <f t="shared" si="8"/>
        <v>0</v>
      </c>
      <c r="K71" s="291">
        <f t="shared" si="9"/>
        <v>0</v>
      </c>
    </row>
    <row r="72" spans="1:11" s="16" customFormat="1" ht="18" x14ac:dyDescent="0.45">
      <c r="A72" s="206">
        <f t="shared" si="4"/>
        <v>2013</v>
      </c>
      <c r="B72" s="196">
        <v>1.7809999999999999</v>
      </c>
      <c r="C72" s="118" t="s">
        <v>361</v>
      </c>
      <c r="D72" s="127">
        <v>36.935000000000002</v>
      </c>
      <c r="E72" s="127">
        <v>5.5060000000000002</v>
      </c>
      <c r="F72" s="308">
        <v>2.6619999999999999</v>
      </c>
      <c r="G72" s="290">
        <f t="shared" si="5"/>
        <v>0</v>
      </c>
      <c r="H72" s="286" t="e">
        <f t="shared" si="6"/>
        <v>#VALUE!</v>
      </c>
      <c r="I72" s="286">
        <f t="shared" si="7"/>
        <v>0</v>
      </c>
      <c r="J72" s="286">
        <f t="shared" si="8"/>
        <v>0</v>
      </c>
      <c r="K72" s="291">
        <f t="shared" si="9"/>
        <v>0</v>
      </c>
    </row>
    <row r="73" spans="1:11" s="16" customFormat="1" ht="18" x14ac:dyDescent="0.45">
      <c r="A73" s="206">
        <f t="shared" si="4"/>
        <v>2014</v>
      </c>
      <c r="B73" s="196">
        <v>1.8240000000000001</v>
      </c>
      <c r="C73" s="118" t="s">
        <v>361</v>
      </c>
      <c r="D73" s="127">
        <v>36.942999999999998</v>
      </c>
      <c r="E73" s="127">
        <v>5.492</v>
      </c>
      <c r="F73" s="308">
        <v>2.706</v>
      </c>
      <c r="G73" s="290">
        <f t="shared" si="5"/>
        <v>0</v>
      </c>
      <c r="H73" s="286" t="e">
        <f t="shared" si="6"/>
        <v>#VALUE!</v>
      </c>
      <c r="I73" s="286">
        <f t="shared" si="7"/>
        <v>0</v>
      </c>
      <c r="J73" s="286">
        <f t="shared" si="8"/>
        <v>0</v>
      </c>
      <c r="K73" s="291">
        <f t="shared" si="9"/>
        <v>0</v>
      </c>
    </row>
    <row r="74" spans="1:11" s="16" customFormat="1" ht="18" x14ac:dyDescent="0.45">
      <c r="A74" s="206">
        <f t="shared" si="4"/>
        <v>2015</v>
      </c>
      <c r="B74" s="196">
        <v>1.8340000000000001</v>
      </c>
      <c r="C74" s="118" t="s">
        <v>361</v>
      </c>
      <c r="D74" s="127">
        <v>36.930999999999997</v>
      </c>
      <c r="E74" s="127">
        <v>5.4240000000000004</v>
      </c>
      <c r="F74" s="308">
        <v>2.7410000000000001</v>
      </c>
      <c r="G74" s="290">
        <f t="shared" si="5"/>
        <v>0</v>
      </c>
      <c r="H74" s="286" t="e">
        <f t="shared" si="6"/>
        <v>#VALUE!</v>
      </c>
      <c r="I74" s="286">
        <f t="shared" si="7"/>
        <v>0</v>
      </c>
      <c r="J74" s="286">
        <f t="shared" si="8"/>
        <v>0</v>
      </c>
      <c r="K74" s="291">
        <f t="shared" si="9"/>
        <v>0</v>
      </c>
    </row>
    <row r="75" spans="1:11" s="16" customFormat="1" ht="18" x14ac:dyDescent="0.45">
      <c r="A75" s="206">
        <f t="shared" si="4"/>
        <v>2016</v>
      </c>
      <c r="B75" s="196">
        <v>1.8129999999999999</v>
      </c>
      <c r="C75" s="118" t="s">
        <v>361</v>
      </c>
      <c r="D75" s="127">
        <v>36.902999999999999</v>
      </c>
      <c r="E75" s="127">
        <v>5.4379999999999997</v>
      </c>
      <c r="F75" s="308">
        <v>2.7839999999999998</v>
      </c>
      <c r="G75" s="290">
        <f t="shared" si="5"/>
        <v>0</v>
      </c>
      <c r="H75" s="286" t="e">
        <f t="shared" si="6"/>
        <v>#VALUE!</v>
      </c>
      <c r="I75" s="286">
        <f t="shared" si="7"/>
        <v>0</v>
      </c>
      <c r="J75" s="286">
        <f t="shared" si="8"/>
        <v>0</v>
      </c>
      <c r="K75" s="291">
        <f t="shared" si="9"/>
        <v>0</v>
      </c>
    </row>
    <row r="76" spans="1:11" s="16" customFormat="1" ht="18" x14ac:dyDescent="0.45">
      <c r="A76" s="206">
        <f t="shared" si="4"/>
        <v>2017</v>
      </c>
      <c r="B76" s="196">
        <v>1.8140000000000001</v>
      </c>
      <c r="C76" s="118" t="s">
        <v>361</v>
      </c>
      <c r="D76" s="127">
        <v>36.920999999999999</v>
      </c>
      <c r="E76" s="127">
        <v>5.3819999999999997</v>
      </c>
      <c r="F76" s="308">
        <v>2.7930000000000001</v>
      </c>
      <c r="G76" s="290">
        <f t="shared" si="5"/>
        <v>0</v>
      </c>
      <c r="H76" s="286" t="e">
        <f t="shared" si="6"/>
        <v>#VALUE!</v>
      </c>
      <c r="I76" s="286">
        <f t="shared" si="7"/>
        <v>0</v>
      </c>
      <c r="J76" s="286">
        <f t="shared" si="8"/>
        <v>0</v>
      </c>
      <c r="K76" s="291">
        <f t="shared" si="9"/>
        <v>0</v>
      </c>
    </row>
    <row r="77" spans="1:11" s="16" customFormat="1" ht="18" x14ac:dyDescent="0.45">
      <c r="A77" s="206">
        <f t="shared" si="4"/>
        <v>2018</v>
      </c>
      <c r="B77" s="196">
        <v>1.8240000000000001</v>
      </c>
      <c r="C77" s="118" t="s">
        <v>361</v>
      </c>
      <c r="D77" s="127">
        <v>36.893999999999998</v>
      </c>
      <c r="E77" s="127">
        <v>5.3780000000000001</v>
      </c>
      <c r="F77" s="308">
        <v>2.8010000000000002</v>
      </c>
      <c r="G77" s="290">
        <f t="shared" si="5"/>
        <v>0</v>
      </c>
      <c r="H77" s="286" t="e">
        <f t="shared" si="6"/>
        <v>#VALUE!</v>
      </c>
      <c r="I77" s="286">
        <f t="shared" si="7"/>
        <v>0</v>
      </c>
      <c r="J77" s="286">
        <f t="shared" si="8"/>
        <v>0</v>
      </c>
      <c r="K77" s="291">
        <f t="shared" si="9"/>
        <v>0</v>
      </c>
    </row>
    <row r="78" spans="1:11" s="16" customFormat="1" ht="18" x14ac:dyDescent="0.45">
      <c r="A78" s="206">
        <f t="shared" si="4"/>
        <v>2019</v>
      </c>
      <c r="B78" s="196">
        <v>1.9239999999999999</v>
      </c>
      <c r="C78" s="118" t="s">
        <v>361</v>
      </c>
      <c r="D78" s="127">
        <v>37.130000000000003</v>
      </c>
      <c r="E78" s="127">
        <v>5.2060000000000004</v>
      </c>
      <c r="F78" s="308">
        <v>2.8</v>
      </c>
      <c r="G78" s="290">
        <f t="shared" si="5"/>
        <v>0</v>
      </c>
      <c r="H78" s="286" t="e">
        <f t="shared" si="6"/>
        <v>#VALUE!</v>
      </c>
      <c r="I78" s="286">
        <f t="shared" si="7"/>
        <v>0</v>
      </c>
      <c r="J78" s="286">
        <f t="shared" si="8"/>
        <v>0</v>
      </c>
      <c r="K78" s="291">
        <f t="shared" si="9"/>
        <v>0</v>
      </c>
    </row>
    <row r="79" spans="1:11" s="16" customFormat="1" ht="18" x14ac:dyDescent="0.45">
      <c r="A79" s="206">
        <f t="shared" si="4"/>
        <v>2020</v>
      </c>
      <c r="B79" s="196">
        <v>1.9319999999999999</v>
      </c>
      <c r="C79" s="118" t="s">
        <v>361</v>
      </c>
      <c r="D79" s="127">
        <v>37.155000000000001</v>
      </c>
      <c r="E79" s="127">
        <v>4.9829999999999997</v>
      </c>
      <c r="F79" s="308">
        <v>2.7010000000000001</v>
      </c>
      <c r="G79" s="290">
        <f t="shared" si="5"/>
        <v>0</v>
      </c>
      <c r="H79" s="286" t="e">
        <f t="shared" si="6"/>
        <v>#VALUE!</v>
      </c>
      <c r="I79" s="286">
        <f t="shared" si="7"/>
        <v>0</v>
      </c>
      <c r="J79" s="286">
        <f t="shared" si="8"/>
        <v>0</v>
      </c>
      <c r="K79" s="291">
        <f t="shared" si="9"/>
        <v>0</v>
      </c>
    </row>
    <row r="80" spans="1:11" s="16" customFormat="1" ht="18" x14ac:dyDescent="0.45">
      <c r="A80" s="206">
        <f t="shared" si="4"/>
        <v>2021</v>
      </c>
      <c r="B80" s="196">
        <v>1.9510000000000001</v>
      </c>
      <c r="C80" s="118" t="s">
        <v>361</v>
      </c>
      <c r="D80" s="127">
        <v>36.99</v>
      </c>
      <c r="E80" s="127">
        <v>4.9450000000000003</v>
      </c>
      <c r="F80" s="308">
        <v>2.7240000000000002</v>
      </c>
      <c r="G80" s="290">
        <f t="shared" si="5"/>
        <v>0</v>
      </c>
      <c r="H80" s="286" t="e">
        <f t="shared" si="6"/>
        <v>#VALUE!</v>
      </c>
      <c r="I80" s="286">
        <f t="shared" si="7"/>
        <v>0</v>
      </c>
      <c r="J80" s="286">
        <f t="shared" si="8"/>
        <v>0</v>
      </c>
      <c r="K80" s="291">
        <f t="shared" si="9"/>
        <v>0</v>
      </c>
    </row>
    <row r="81" spans="1:41" s="16" customFormat="1" ht="18" x14ac:dyDescent="0.45">
      <c r="A81" s="206">
        <f t="shared" si="4"/>
        <v>2022</v>
      </c>
      <c r="B81" s="196">
        <v>1.984</v>
      </c>
      <c r="C81" s="118" t="s">
        <v>361</v>
      </c>
      <c r="D81" s="127">
        <v>37.338000000000001</v>
      </c>
      <c r="E81" s="127">
        <v>5.0019999999999998</v>
      </c>
      <c r="F81" s="308">
        <v>2.8719999999999999</v>
      </c>
      <c r="G81" s="290">
        <f t="shared" si="5"/>
        <v>0</v>
      </c>
      <c r="H81" s="286" t="e">
        <f t="shared" si="6"/>
        <v>#VALUE!</v>
      </c>
      <c r="I81" s="286">
        <f t="shared" si="7"/>
        <v>0</v>
      </c>
      <c r="J81" s="286">
        <f t="shared" si="8"/>
        <v>0</v>
      </c>
      <c r="K81" s="291">
        <f t="shared" si="9"/>
        <v>0</v>
      </c>
    </row>
    <row r="82" spans="1:41" s="16" customFormat="1" ht="18" x14ac:dyDescent="0.45">
      <c r="A82" s="206">
        <f t="shared" si="4"/>
        <v>2023</v>
      </c>
      <c r="B82" s="196">
        <v>2.0190000000000001</v>
      </c>
      <c r="C82" s="118" t="s">
        <v>361</v>
      </c>
      <c r="D82" s="127">
        <v>36.901000000000003</v>
      </c>
      <c r="E82" s="127">
        <v>4.9589999999999996</v>
      </c>
      <c r="F82" s="308">
        <v>2.907</v>
      </c>
      <c r="G82" s="290">
        <f t="shared" si="5"/>
        <v>0</v>
      </c>
      <c r="H82" s="286" t="e">
        <f t="shared" si="6"/>
        <v>#VALUE!</v>
      </c>
      <c r="I82" s="286">
        <f t="shared" si="7"/>
        <v>0</v>
      </c>
      <c r="J82" s="286">
        <f t="shared" si="8"/>
        <v>0</v>
      </c>
      <c r="K82" s="291">
        <f t="shared" si="9"/>
        <v>0</v>
      </c>
    </row>
    <row r="83" spans="1:41" s="16" customFormat="1" ht="18.399999999999999" thickBot="1" x14ac:dyDescent="0.5">
      <c r="A83" s="260">
        <f t="shared" si="4"/>
        <v>2024</v>
      </c>
      <c r="B83" s="197">
        <v>2.0419999999999998</v>
      </c>
      <c r="C83" s="164" t="s">
        <v>361</v>
      </c>
      <c r="D83" s="163">
        <v>36.908000000000001</v>
      </c>
      <c r="E83" s="163">
        <v>4.9400000000000004</v>
      </c>
      <c r="F83" s="309">
        <v>2.97</v>
      </c>
      <c r="G83" s="290">
        <f t="shared" si="5"/>
        <v>0</v>
      </c>
      <c r="H83" s="286" t="e">
        <f t="shared" si="6"/>
        <v>#VALUE!</v>
      </c>
      <c r="I83" s="286">
        <f t="shared" si="7"/>
        <v>0</v>
      </c>
      <c r="J83" s="286">
        <f t="shared" si="8"/>
        <v>0</v>
      </c>
      <c r="K83" s="291">
        <f t="shared" si="9"/>
        <v>0</v>
      </c>
    </row>
    <row r="84" spans="1:41" s="16" customFormat="1" x14ac:dyDescent="0.45"/>
    <row r="85" spans="1:41" s="16" customFormat="1" x14ac:dyDescent="0.45"/>
    <row r="86" spans="1:41" s="16" customFormat="1" x14ac:dyDescent="0.45"/>
    <row r="87" spans="1:41" s="16" customFormat="1" ht="14.65" thickBot="1" x14ac:dyDescent="0.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1:41" s="16" customFormat="1" ht="27.4" thickTop="1" thickBot="1" x14ac:dyDescent="0.9">
      <c r="B88" s="432" t="s">
        <v>420</v>
      </c>
      <c r="C88" s="433"/>
      <c r="D88" s="433"/>
      <c r="E88" s="433"/>
      <c r="F88" s="433"/>
      <c r="G88" s="433"/>
      <c r="H88" s="434"/>
    </row>
    <row r="89" spans="1:41" s="16" customFormat="1" ht="14.65" thickBot="1" x14ac:dyDescent="0.5">
      <c r="B89" s="141"/>
      <c r="C89" s="142"/>
      <c r="D89" s="142"/>
      <c r="E89" s="142"/>
      <c r="F89" s="143"/>
    </row>
    <row r="90" spans="1:41" s="43" customFormat="1" ht="21.4" thickBot="1" x14ac:dyDescent="0.7">
      <c r="A90" s="44"/>
      <c r="B90" s="45" t="s">
        <v>1</v>
      </c>
      <c r="C90" s="46"/>
      <c r="D90" s="46"/>
      <c r="E90" s="46"/>
      <c r="F90" s="47"/>
      <c r="G90" s="137" t="s">
        <v>2</v>
      </c>
      <c r="H90" s="46"/>
      <c r="I90" s="46"/>
      <c r="J90" s="46"/>
      <c r="K90" s="47"/>
      <c r="L90" s="45" t="s">
        <v>3</v>
      </c>
      <c r="M90" s="46"/>
      <c r="N90" s="46"/>
      <c r="O90" s="46"/>
      <c r="P90" s="47"/>
      <c r="Q90" s="45" t="s">
        <v>4</v>
      </c>
      <c r="R90" s="46"/>
      <c r="S90" s="46"/>
      <c r="T90" s="46"/>
      <c r="U90" s="47"/>
      <c r="V90" s="45" t="s">
        <v>5</v>
      </c>
      <c r="W90" s="46"/>
      <c r="X90" s="46"/>
      <c r="Y90" s="46"/>
      <c r="Z90" s="47"/>
    </row>
    <row r="91" spans="1:41" s="16" customFormat="1" ht="57.75" customHeight="1" thickBot="1" x14ac:dyDescent="0.5">
      <c r="A91" s="136" t="s">
        <v>382</v>
      </c>
      <c r="B91" s="129" t="s">
        <v>355</v>
      </c>
      <c r="C91" s="94" t="s">
        <v>378</v>
      </c>
      <c r="D91" s="94" t="s">
        <v>379</v>
      </c>
      <c r="E91" s="94" t="s">
        <v>380</v>
      </c>
      <c r="F91" s="130" t="s">
        <v>359</v>
      </c>
      <c r="G91" s="138" t="s">
        <v>355</v>
      </c>
      <c r="H91" s="94" t="s">
        <v>378</v>
      </c>
      <c r="I91" s="94" t="s">
        <v>379</v>
      </c>
      <c r="J91" s="94" t="s">
        <v>380</v>
      </c>
      <c r="K91" s="130" t="s">
        <v>359</v>
      </c>
      <c r="L91" s="129" t="s">
        <v>355</v>
      </c>
      <c r="M91" s="94" t="s">
        <v>378</v>
      </c>
      <c r="N91" s="94" t="s">
        <v>379</v>
      </c>
      <c r="O91" s="94" t="s">
        <v>380</v>
      </c>
      <c r="P91" s="130" t="s">
        <v>359</v>
      </c>
      <c r="Q91" s="129" t="s">
        <v>355</v>
      </c>
      <c r="R91" s="94" t="s">
        <v>378</v>
      </c>
      <c r="S91" s="94" t="s">
        <v>379</v>
      </c>
      <c r="T91" s="94" t="s">
        <v>380</v>
      </c>
      <c r="U91" s="130" t="s">
        <v>359</v>
      </c>
      <c r="V91" s="129" t="s">
        <v>355</v>
      </c>
      <c r="W91" s="94" t="s">
        <v>378</v>
      </c>
      <c r="X91" s="94" t="s">
        <v>379</v>
      </c>
      <c r="Y91" s="94" t="s">
        <v>380</v>
      </c>
      <c r="Z91" s="130" t="s">
        <v>359</v>
      </c>
    </row>
    <row r="92" spans="1:41" s="16" customFormat="1" ht="18" x14ac:dyDescent="0.45">
      <c r="A92" s="40">
        <v>2005</v>
      </c>
      <c r="B92" s="131">
        <v>96918861</v>
      </c>
      <c r="C92" s="122" t="s">
        <v>361</v>
      </c>
      <c r="D92" s="122">
        <v>1964922</v>
      </c>
      <c r="E92" s="122">
        <v>23181638</v>
      </c>
      <c r="F92" s="132">
        <v>71772301</v>
      </c>
      <c r="G92" s="139">
        <v>18050585</v>
      </c>
      <c r="H92" s="122" t="s">
        <v>361</v>
      </c>
      <c r="I92" s="122">
        <v>363622</v>
      </c>
      <c r="J92" s="122">
        <v>4350075</v>
      </c>
      <c r="K92" s="132">
        <v>13336888</v>
      </c>
      <c r="L92" s="131">
        <v>19598023</v>
      </c>
      <c r="M92" s="122" t="s">
        <v>361</v>
      </c>
      <c r="N92" s="122">
        <v>372381</v>
      </c>
      <c r="O92" s="122">
        <v>4881656</v>
      </c>
      <c r="P92" s="132">
        <v>14343986</v>
      </c>
      <c r="Q92" s="131">
        <v>18844751</v>
      </c>
      <c r="R92" s="122" t="s">
        <v>361</v>
      </c>
      <c r="S92" s="122">
        <v>320258</v>
      </c>
      <c r="T92" s="122">
        <v>4888135</v>
      </c>
      <c r="U92" s="132">
        <v>13636357</v>
      </c>
      <c r="V92" s="131">
        <v>185291719</v>
      </c>
      <c r="W92" s="122" t="s">
        <v>361</v>
      </c>
      <c r="X92" s="122">
        <v>3133514</v>
      </c>
      <c r="Y92" s="122">
        <v>45734436</v>
      </c>
      <c r="Z92" s="132">
        <v>136423769</v>
      </c>
    </row>
    <row r="93" spans="1:41" s="16" customFormat="1" ht="18" x14ac:dyDescent="0.45">
      <c r="A93" s="40">
        <v>2006</v>
      </c>
      <c r="B93" s="131">
        <v>94923745</v>
      </c>
      <c r="C93" s="122" t="s">
        <v>361</v>
      </c>
      <c r="D93" s="122">
        <v>1448613</v>
      </c>
      <c r="E93" s="122">
        <v>24852836</v>
      </c>
      <c r="F93" s="132">
        <v>68622296</v>
      </c>
      <c r="G93" s="139">
        <v>17685137</v>
      </c>
      <c r="H93" s="122" t="s">
        <v>361</v>
      </c>
      <c r="I93" s="122">
        <v>263354</v>
      </c>
      <c r="J93" s="122">
        <v>4717070</v>
      </c>
      <c r="K93" s="132">
        <v>12704713</v>
      </c>
      <c r="L93" s="131">
        <v>19572265</v>
      </c>
      <c r="M93" s="122" t="s">
        <v>361</v>
      </c>
      <c r="N93" s="122">
        <v>287529</v>
      </c>
      <c r="O93" s="122">
        <v>5388937</v>
      </c>
      <c r="P93" s="132">
        <v>13895799</v>
      </c>
      <c r="Q93" s="131">
        <v>18896317</v>
      </c>
      <c r="R93" s="122" t="s">
        <v>361</v>
      </c>
      <c r="S93" s="122">
        <v>245384</v>
      </c>
      <c r="T93" s="122">
        <v>5099075</v>
      </c>
      <c r="U93" s="132">
        <v>13551858</v>
      </c>
      <c r="V93" s="131">
        <v>179154820</v>
      </c>
      <c r="W93" s="122" t="s">
        <v>361</v>
      </c>
      <c r="X93" s="122">
        <v>2184523</v>
      </c>
      <c r="Y93" s="122">
        <v>46866059</v>
      </c>
      <c r="Z93" s="132">
        <v>130104237</v>
      </c>
    </row>
    <row r="94" spans="1:41" s="16" customFormat="1" ht="18" x14ac:dyDescent="0.45">
      <c r="A94" s="40">
        <v>2007</v>
      </c>
      <c r="B94" s="131">
        <v>93694053</v>
      </c>
      <c r="C94" s="122" t="s">
        <v>361</v>
      </c>
      <c r="D94" s="122">
        <v>1502255</v>
      </c>
      <c r="E94" s="122">
        <v>25096230</v>
      </c>
      <c r="F94" s="132">
        <v>67095568</v>
      </c>
      <c r="G94" s="139">
        <v>17422603</v>
      </c>
      <c r="H94" s="122" t="s">
        <v>361</v>
      </c>
      <c r="I94" s="122">
        <v>283340</v>
      </c>
      <c r="J94" s="122">
        <v>4692028</v>
      </c>
      <c r="K94" s="132">
        <v>12447235</v>
      </c>
      <c r="L94" s="131">
        <v>19390958</v>
      </c>
      <c r="M94" s="122" t="s">
        <v>361</v>
      </c>
      <c r="N94" s="122">
        <v>281426</v>
      </c>
      <c r="O94" s="122">
        <v>5394742</v>
      </c>
      <c r="P94" s="132">
        <v>13714789</v>
      </c>
      <c r="Q94" s="131">
        <v>18592141</v>
      </c>
      <c r="R94" s="122" t="s">
        <v>361</v>
      </c>
      <c r="S94" s="122">
        <v>257097</v>
      </c>
      <c r="T94" s="122">
        <v>5172490</v>
      </c>
      <c r="U94" s="132">
        <v>13162554</v>
      </c>
      <c r="V94" s="131">
        <v>178719798</v>
      </c>
      <c r="W94" s="122" t="s">
        <v>361</v>
      </c>
      <c r="X94" s="122">
        <v>2292599</v>
      </c>
      <c r="Y94" s="122">
        <v>50182221</v>
      </c>
      <c r="Z94" s="132">
        <v>126244979</v>
      </c>
    </row>
    <row r="95" spans="1:41" s="16" customFormat="1" ht="18" x14ac:dyDescent="0.45">
      <c r="A95" s="40">
        <v>2008</v>
      </c>
      <c r="B95" s="131">
        <v>94223835</v>
      </c>
      <c r="C95" s="122" t="s">
        <v>361</v>
      </c>
      <c r="D95" s="122">
        <v>1427798</v>
      </c>
      <c r="E95" s="122">
        <v>25187876</v>
      </c>
      <c r="F95" s="132">
        <v>67608162</v>
      </c>
      <c r="G95" s="139">
        <v>17482727</v>
      </c>
      <c r="H95" s="122" t="s">
        <v>361</v>
      </c>
      <c r="I95" s="122">
        <v>262818</v>
      </c>
      <c r="J95" s="122">
        <v>4704238</v>
      </c>
      <c r="K95" s="132">
        <v>12515671</v>
      </c>
      <c r="L95" s="131">
        <v>19474125</v>
      </c>
      <c r="M95" s="122" t="s">
        <v>361</v>
      </c>
      <c r="N95" s="122">
        <v>285254</v>
      </c>
      <c r="O95" s="122">
        <v>5405165</v>
      </c>
      <c r="P95" s="132">
        <v>13783705</v>
      </c>
      <c r="Q95" s="131">
        <v>18595477</v>
      </c>
      <c r="R95" s="122" t="s">
        <v>361</v>
      </c>
      <c r="S95" s="122">
        <v>259403</v>
      </c>
      <c r="T95" s="122">
        <v>5189051</v>
      </c>
      <c r="U95" s="132">
        <v>13147022</v>
      </c>
      <c r="V95" s="131">
        <v>177986269</v>
      </c>
      <c r="W95" s="122" t="s">
        <v>361</v>
      </c>
      <c r="X95" s="122">
        <v>2347274</v>
      </c>
      <c r="Y95" s="122">
        <v>50147525</v>
      </c>
      <c r="Z95" s="132">
        <v>125491470</v>
      </c>
    </row>
    <row r="96" spans="1:41" s="16" customFormat="1" ht="18" x14ac:dyDescent="0.45">
      <c r="A96" s="40">
        <v>2009</v>
      </c>
      <c r="B96" s="131">
        <v>95565193</v>
      </c>
      <c r="C96" s="122" t="s">
        <v>361</v>
      </c>
      <c r="D96" s="122">
        <v>1569662</v>
      </c>
      <c r="E96" s="122">
        <v>26010906</v>
      </c>
      <c r="F96" s="132">
        <v>67984625</v>
      </c>
      <c r="G96" s="139">
        <v>17773340</v>
      </c>
      <c r="H96" s="122" t="s">
        <v>361</v>
      </c>
      <c r="I96" s="122">
        <v>289824</v>
      </c>
      <c r="J96" s="122">
        <v>4865306</v>
      </c>
      <c r="K96" s="132">
        <v>12618211</v>
      </c>
      <c r="L96" s="131">
        <v>19614054</v>
      </c>
      <c r="M96" s="122" t="s">
        <v>361</v>
      </c>
      <c r="N96" s="122">
        <v>375012</v>
      </c>
      <c r="O96" s="122">
        <v>5534130</v>
      </c>
      <c r="P96" s="132">
        <v>13704911</v>
      </c>
      <c r="Q96" s="131">
        <v>18622868</v>
      </c>
      <c r="R96" s="122" t="s">
        <v>361</v>
      </c>
      <c r="S96" s="122">
        <v>273781</v>
      </c>
      <c r="T96" s="122">
        <v>5270622</v>
      </c>
      <c r="U96" s="132">
        <v>13078465</v>
      </c>
      <c r="V96" s="131">
        <v>176358083</v>
      </c>
      <c r="W96" s="122" t="s">
        <v>361</v>
      </c>
      <c r="X96" s="122">
        <v>2408851</v>
      </c>
      <c r="Y96" s="122">
        <v>50791410</v>
      </c>
      <c r="Z96" s="132">
        <v>123157822</v>
      </c>
    </row>
    <row r="97" spans="1:26" s="16" customFormat="1" ht="18" x14ac:dyDescent="0.45">
      <c r="A97" s="40">
        <v>2010</v>
      </c>
      <c r="B97" s="131">
        <v>97290028</v>
      </c>
      <c r="C97" s="122" t="s">
        <v>361</v>
      </c>
      <c r="D97" s="122">
        <v>1560505</v>
      </c>
      <c r="E97" s="122">
        <v>27159185</v>
      </c>
      <c r="F97" s="132">
        <v>68570338</v>
      </c>
      <c r="G97" s="139">
        <v>18085241</v>
      </c>
      <c r="H97" s="122" t="s">
        <v>361</v>
      </c>
      <c r="I97" s="122">
        <v>287875</v>
      </c>
      <c r="J97" s="122">
        <v>5074188</v>
      </c>
      <c r="K97" s="132">
        <v>12723178</v>
      </c>
      <c r="L97" s="131">
        <v>19977532</v>
      </c>
      <c r="M97" s="122" t="s">
        <v>361</v>
      </c>
      <c r="N97" s="122">
        <v>372046</v>
      </c>
      <c r="O97" s="122">
        <v>5724772</v>
      </c>
      <c r="P97" s="132">
        <v>13880714</v>
      </c>
      <c r="Q97" s="131">
        <v>18832438</v>
      </c>
      <c r="R97" s="122" t="s">
        <v>361</v>
      </c>
      <c r="S97" s="122">
        <v>277236</v>
      </c>
      <c r="T97" s="122">
        <v>5498512</v>
      </c>
      <c r="U97" s="132">
        <v>13056691</v>
      </c>
      <c r="V97" s="131">
        <v>177012646</v>
      </c>
      <c r="W97" s="122" t="s">
        <v>361</v>
      </c>
      <c r="X97" s="122">
        <v>2476683</v>
      </c>
      <c r="Y97" s="122">
        <v>52450988</v>
      </c>
      <c r="Z97" s="132">
        <v>122084974</v>
      </c>
    </row>
    <row r="98" spans="1:26" s="16" customFormat="1" ht="18" x14ac:dyDescent="0.45">
      <c r="A98" s="40">
        <v>2011</v>
      </c>
      <c r="B98" s="131">
        <v>98272597</v>
      </c>
      <c r="C98" s="122" t="s">
        <v>361</v>
      </c>
      <c r="D98" s="122">
        <v>1552809</v>
      </c>
      <c r="E98" s="122">
        <v>28120839</v>
      </c>
      <c r="F98" s="132">
        <v>68598949</v>
      </c>
      <c r="G98" s="139">
        <v>18291130</v>
      </c>
      <c r="H98" s="122" t="s">
        <v>361</v>
      </c>
      <c r="I98" s="122">
        <v>287714</v>
      </c>
      <c r="J98" s="122">
        <v>5275242</v>
      </c>
      <c r="K98" s="132">
        <v>12728175</v>
      </c>
      <c r="L98" s="131">
        <v>20002194</v>
      </c>
      <c r="M98" s="122" t="s">
        <v>361</v>
      </c>
      <c r="N98" s="122">
        <v>371051</v>
      </c>
      <c r="O98" s="122">
        <v>5823659</v>
      </c>
      <c r="P98" s="132">
        <v>13807484</v>
      </c>
      <c r="Q98" s="131">
        <v>18936882</v>
      </c>
      <c r="R98" s="122" t="s">
        <v>361</v>
      </c>
      <c r="S98" s="122">
        <v>277324</v>
      </c>
      <c r="T98" s="122">
        <v>5650490</v>
      </c>
      <c r="U98" s="132">
        <v>13009067</v>
      </c>
      <c r="V98" s="131">
        <v>177218587</v>
      </c>
      <c r="W98" s="122" t="s">
        <v>361</v>
      </c>
      <c r="X98" s="122">
        <v>2480048</v>
      </c>
      <c r="Y98" s="122">
        <v>53304795</v>
      </c>
      <c r="Z98" s="132">
        <v>121433744</v>
      </c>
    </row>
    <row r="99" spans="1:26" s="16" customFormat="1" ht="18" x14ac:dyDescent="0.45">
      <c r="A99" s="40">
        <v>2012</v>
      </c>
      <c r="B99" s="131">
        <v>99075981</v>
      </c>
      <c r="C99" s="122" t="s">
        <v>361</v>
      </c>
      <c r="D99" s="122">
        <v>1569541</v>
      </c>
      <c r="E99" s="122">
        <v>28675373</v>
      </c>
      <c r="F99" s="132">
        <v>68831067</v>
      </c>
      <c r="G99" s="139">
        <v>18384897</v>
      </c>
      <c r="H99" s="122" t="s">
        <v>361</v>
      </c>
      <c r="I99" s="122">
        <v>290569</v>
      </c>
      <c r="J99" s="122">
        <v>5347185</v>
      </c>
      <c r="K99" s="132">
        <v>12747143</v>
      </c>
      <c r="L99" s="131">
        <v>20248969</v>
      </c>
      <c r="M99" s="122" t="s">
        <v>361</v>
      </c>
      <c r="N99" s="122">
        <v>376122</v>
      </c>
      <c r="O99" s="122">
        <v>6012414</v>
      </c>
      <c r="P99" s="132">
        <v>13860434</v>
      </c>
      <c r="Q99" s="131">
        <v>19008318</v>
      </c>
      <c r="R99" s="122" t="s">
        <v>361</v>
      </c>
      <c r="S99" s="122">
        <v>282401</v>
      </c>
      <c r="T99" s="122">
        <v>5704664</v>
      </c>
      <c r="U99" s="132">
        <v>13021252</v>
      </c>
      <c r="V99" s="131">
        <v>177392150</v>
      </c>
      <c r="W99" s="122" t="s">
        <v>361</v>
      </c>
      <c r="X99" s="122">
        <v>2449385</v>
      </c>
      <c r="Y99" s="122">
        <v>53909988</v>
      </c>
      <c r="Z99" s="132">
        <v>121032777</v>
      </c>
    </row>
    <row r="100" spans="1:26" s="16" customFormat="1" ht="18" x14ac:dyDescent="0.45">
      <c r="A100" s="40">
        <v>2013</v>
      </c>
      <c r="B100" s="131">
        <v>101230044</v>
      </c>
      <c r="C100" s="122" t="s">
        <v>361</v>
      </c>
      <c r="D100" s="122">
        <v>1614967</v>
      </c>
      <c r="E100" s="122">
        <v>30302083</v>
      </c>
      <c r="F100" s="132">
        <v>69312993</v>
      </c>
      <c r="G100" s="139">
        <v>18766256</v>
      </c>
      <c r="H100" s="122" t="s">
        <v>361</v>
      </c>
      <c r="I100" s="122">
        <v>297770</v>
      </c>
      <c r="J100" s="122">
        <v>5645758</v>
      </c>
      <c r="K100" s="132">
        <v>12822728</v>
      </c>
      <c r="L100" s="131">
        <v>20675781</v>
      </c>
      <c r="M100" s="122" t="s">
        <v>361</v>
      </c>
      <c r="N100" s="122">
        <v>367924</v>
      </c>
      <c r="O100" s="122">
        <v>6274474</v>
      </c>
      <c r="P100" s="132">
        <v>14033383</v>
      </c>
      <c r="Q100" s="131">
        <v>19112419</v>
      </c>
      <c r="R100" s="122" t="s">
        <v>361</v>
      </c>
      <c r="S100" s="122">
        <v>277156</v>
      </c>
      <c r="T100" s="122">
        <v>5881726</v>
      </c>
      <c r="U100" s="132">
        <v>12953537</v>
      </c>
      <c r="V100" s="131">
        <v>177417777</v>
      </c>
      <c r="W100" s="122" t="s">
        <v>361</v>
      </c>
      <c r="X100" s="122">
        <v>2187414</v>
      </c>
      <c r="Y100" s="122">
        <v>55571980</v>
      </c>
      <c r="Z100" s="132">
        <v>119658384</v>
      </c>
    </row>
    <row r="101" spans="1:26" s="16" customFormat="1" ht="18" x14ac:dyDescent="0.45">
      <c r="A101" s="40">
        <v>2014</v>
      </c>
      <c r="B101" s="131">
        <v>101876798</v>
      </c>
      <c r="C101" s="122" t="s">
        <v>361</v>
      </c>
      <c r="D101" s="122">
        <v>1628664</v>
      </c>
      <c r="E101" s="122">
        <v>30515300</v>
      </c>
      <c r="F101" s="132">
        <v>69732833</v>
      </c>
      <c r="G101" s="139">
        <v>18868723</v>
      </c>
      <c r="H101" s="122" t="s">
        <v>361</v>
      </c>
      <c r="I101" s="122">
        <v>300153</v>
      </c>
      <c r="J101" s="122">
        <v>5668612</v>
      </c>
      <c r="K101" s="132">
        <v>12899958</v>
      </c>
      <c r="L101" s="131">
        <v>20829948</v>
      </c>
      <c r="M101" s="122" t="s">
        <v>361</v>
      </c>
      <c r="N101" s="122">
        <v>366273</v>
      </c>
      <c r="O101" s="122">
        <v>6336578</v>
      </c>
      <c r="P101" s="132">
        <v>14127097</v>
      </c>
      <c r="Q101" s="131">
        <v>19097058</v>
      </c>
      <c r="R101" s="122" t="s">
        <v>361</v>
      </c>
      <c r="S101" s="122">
        <v>274671</v>
      </c>
      <c r="T101" s="122">
        <v>5861039</v>
      </c>
      <c r="U101" s="132">
        <v>12961347</v>
      </c>
      <c r="V101" s="131">
        <v>177159823</v>
      </c>
      <c r="W101" s="122" t="s">
        <v>361</v>
      </c>
      <c r="X101" s="122">
        <v>2172956</v>
      </c>
      <c r="Y101" s="122">
        <v>55680028</v>
      </c>
      <c r="Z101" s="132">
        <v>119306838</v>
      </c>
    </row>
    <row r="102" spans="1:26" s="16" customFormat="1" ht="18" x14ac:dyDescent="0.45">
      <c r="A102" s="40">
        <v>2015</v>
      </c>
      <c r="B102" s="131">
        <v>101969258</v>
      </c>
      <c r="C102" s="122" t="s">
        <v>361</v>
      </c>
      <c r="D102" s="122">
        <v>1634796</v>
      </c>
      <c r="E102" s="122">
        <v>30833442</v>
      </c>
      <c r="F102" s="132">
        <v>69501020</v>
      </c>
      <c r="G102" s="139">
        <v>18887261</v>
      </c>
      <c r="H102" s="122" t="s">
        <v>361</v>
      </c>
      <c r="I102" s="122">
        <v>300017</v>
      </c>
      <c r="J102" s="122">
        <v>5720703</v>
      </c>
      <c r="K102" s="132">
        <v>12866541</v>
      </c>
      <c r="L102" s="131">
        <v>20844314</v>
      </c>
      <c r="M102" s="122" t="s">
        <v>361</v>
      </c>
      <c r="N102" s="122">
        <v>343924</v>
      </c>
      <c r="O102" s="122">
        <v>6454384</v>
      </c>
      <c r="P102" s="132">
        <v>14046006</v>
      </c>
      <c r="Q102" s="131">
        <v>19054447</v>
      </c>
      <c r="R102" s="122" t="s">
        <v>361</v>
      </c>
      <c r="S102" s="122">
        <v>273170</v>
      </c>
      <c r="T102" s="122">
        <v>5925116</v>
      </c>
      <c r="U102" s="132">
        <v>12856161</v>
      </c>
      <c r="V102" s="131">
        <v>176652808</v>
      </c>
      <c r="W102" s="122" t="s">
        <v>361</v>
      </c>
      <c r="X102" s="122">
        <v>2164629</v>
      </c>
      <c r="Y102" s="122">
        <v>56703304</v>
      </c>
      <c r="Z102" s="132">
        <v>117784875</v>
      </c>
    </row>
    <row r="103" spans="1:26" s="16" customFormat="1" ht="18" x14ac:dyDescent="0.45">
      <c r="A103" s="40">
        <v>2016</v>
      </c>
      <c r="B103" s="131">
        <v>102612571</v>
      </c>
      <c r="C103" s="122" t="s">
        <v>361</v>
      </c>
      <c r="D103" s="122">
        <v>1644887</v>
      </c>
      <c r="E103" s="122">
        <v>31747426</v>
      </c>
      <c r="F103" s="132">
        <v>69220258</v>
      </c>
      <c r="G103" s="139">
        <v>19003635</v>
      </c>
      <c r="H103" s="122" t="s">
        <v>361</v>
      </c>
      <c r="I103" s="122">
        <v>301894</v>
      </c>
      <c r="J103" s="122">
        <v>5899420</v>
      </c>
      <c r="K103" s="132">
        <v>12802321</v>
      </c>
      <c r="L103" s="131">
        <v>21050077</v>
      </c>
      <c r="M103" s="122" t="s">
        <v>361</v>
      </c>
      <c r="N103" s="122">
        <v>350120</v>
      </c>
      <c r="O103" s="122">
        <v>6606220</v>
      </c>
      <c r="P103" s="132">
        <v>14093738</v>
      </c>
      <c r="Q103" s="131">
        <v>18968072</v>
      </c>
      <c r="R103" s="122" t="s">
        <v>361</v>
      </c>
      <c r="S103" s="122">
        <v>276105</v>
      </c>
      <c r="T103" s="122">
        <v>6031503</v>
      </c>
      <c r="U103" s="132">
        <v>12660464</v>
      </c>
      <c r="V103" s="131">
        <v>176198276</v>
      </c>
      <c r="W103" s="122" t="s">
        <v>361</v>
      </c>
      <c r="X103" s="122">
        <v>2169110</v>
      </c>
      <c r="Y103" s="122">
        <v>57595429</v>
      </c>
      <c r="Z103" s="132">
        <v>116433737</v>
      </c>
    </row>
    <row r="104" spans="1:26" s="16" customFormat="1" ht="18" x14ac:dyDescent="0.45">
      <c r="A104" s="40">
        <v>2017</v>
      </c>
      <c r="B104" s="131">
        <v>103661507</v>
      </c>
      <c r="C104" s="122" t="s">
        <v>361</v>
      </c>
      <c r="D104" s="122">
        <v>1641973</v>
      </c>
      <c r="E104" s="122">
        <v>32371913</v>
      </c>
      <c r="F104" s="132">
        <v>69647621</v>
      </c>
      <c r="G104" s="139">
        <v>19195435</v>
      </c>
      <c r="H104" s="122" t="s">
        <v>361</v>
      </c>
      <c r="I104" s="122">
        <v>301693</v>
      </c>
      <c r="J104" s="122">
        <v>6024012</v>
      </c>
      <c r="K104" s="132">
        <v>12869729</v>
      </c>
      <c r="L104" s="131">
        <v>21378632</v>
      </c>
      <c r="M104" s="122" t="s">
        <v>361</v>
      </c>
      <c r="N104" s="122">
        <v>349485</v>
      </c>
      <c r="O104" s="122">
        <v>6770671</v>
      </c>
      <c r="P104" s="132">
        <v>14258476</v>
      </c>
      <c r="Q104" s="131">
        <v>18983026</v>
      </c>
      <c r="R104" s="122" t="s">
        <v>361</v>
      </c>
      <c r="S104" s="122">
        <v>275475</v>
      </c>
      <c r="T104" s="122">
        <v>6099717</v>
      </c>
      <c r="U104" s="132">
        <v>12607834</v>
      </c>
      <c r="V104" s="131">
        <v>176156403</v>
      </c>
      <c r="W104" s="122" t="s">
        <v>361</v>
      </c>
      <c r="X104" s="122">
        <v>2158409</v>
      </c>
      <c r="Y104" s="122">
        <v>58301343</v>
      </c>
      <c r="Z104" s="132">
        <v>115696651</v>
      </c>
    </row>
    <row r="105" spans="1:26" s="16" customFormat="1" ht="18" x14ac:dyDescent="0.45">
      <c r="A105" s="40">
        <v>2018</v>
      </c>
      <c r="B105" s="131">
        <v>104695854</v>
      </c>
      <c r="C105" s="122" t="s">
        <v>361</v>
      </c>
      <c r="D105" s="122">
        <v>1634213</v>
      </c>
      <c r="E105" s="122">
        <v>33314252</v>
      </c>
      <c r="F105" s="132">
        <v>69747389</v>
      </c>
      <c r="G105" s="139">
        <v>19413549</v>
      </c>
      <c r="H105" s="122" t="s">
        <v>361</v>
      </c>
      <c r="I105" s="122">
        <v>300818</v>
      </c>
      <c r="J105" s="122">
        <v>6212986</v>
      </c>
      <c r="K105" s="132">
        <v>12899746</v>
      </c>
      <c r="L105" s="131">
        <v>21693666</v>
      </c>
      <c r="M105" s="122" t="s">
        <v>361</v>
      </c>
      <c r="N105" s="122">
        <v>349215</v>
      </c>
      <c r="O105" s="122">
        <v>6920310</v>
      </c>
      <c r="P105" s="132">
        <v>14424141</v>
      </c>
      <c r="Q105" s="131">
        <v>18957051</v>
      </c>
      <c r="R105" s="122" t="s">
        <v>361</v>
      </c>
      <c r="S105" s="122">
        <v>272174</v>
      </c>
      <c r="T105" s="122">
        <v>6133788</v>
      </c>
      <c r="U105" s="132">
        <v>12551088</v>
      </c>
      <c r="V105" s="131">
        <v>175900525</v>
      </c>
      <c r="W105" s="122" t="s">
        <v>361</v>
      </c>
      <c r="X105" s="122">
        <v>2143723</v>
      </c>
      <c r="Y105" s="122">
        <v>58469057</v>
      </c>
      <c r="Z105" s="132">
        <v>115287745</v>
      </c>
    </row>
    <row r="106" spans="1:26" s="16" customFormat="1" ht="18" x14ac:dyDescent="0.45">
      <c r="A106" s="40">
        <v>2019</v>
      </c>
      <c r="B106" s="131">
        <v>106272427</v>
      </c>
      <c r="C106" s="122" t="s">
        <v>361</v>
      </c>
      <c r="D106" s="122">
        <v>1733701</v>
      </c>
      <c r="E106" s="122">
        <v>31845560</v>
      </c>
      <c r="F106" s="132">
        <v>72693166</v>
      </c>
      <c r="G106" s="139">
        <v>19755818</v>
      </c>
      <c r="H106" s="122" t="s">
        <v>361</v>
      </c>
      <c r="I106" s="122">
        <v>325371</v>
      </c>
      <c r="J106" s="122">
        <v>5963858</v>
      </c>
      <c r="K106" s="132">
        <v>13466589</v>
      </c>
      <c r="L106" s="131">
        <v>22272670</v>
      </c>
      <c r="M106" s="122" t="s">
        <v>361</v>
      </c>
      <c r="N106" s="122">
        <v>381723</v>
      </c>
      <c r="O106" s="122">
        <v>6698691</v>
      </c>
      <c r="P106" s="132">
        <v>15192256</v>
      </c>
      <c r="Q106" s="131">
        <v>18923166</v>
      </c>
      <c r="R106" s="122" t="s">
        <v>361</v>
      </c>
      <c r="S106" s="122">
        <v>280280</v>
      </c>
      <c r="T106" s="122">
        <v>5873074</v>
      </c>
      <c r="U106" s="132">
        <v>12769812</v>
      </c>
      <c r="V106" s="131">
        <v>174731191</v>
      </c>
      <c r="W106" s="122" t="s">
        <v>361</v>
      </c>
      <c r="X106" s="122">
        <v>2194909</v>
      </c>
      <c r="Y106" s="122">
        <v>55681479</v>
      </c>
      <c r="Z106" s="132">
        <v>116854802</v>
      </c>
    </row>
    <row r="107" spans="1:26" s="16" customFormat="1" ht="18" x14ac:dyDescent="0.45">
      <c r="A107" s="40">
        <v>2020</v>
      </c>
      <c r="B107" s="131">
        <v>106862863</v>
      </c>
      <c r="C107" s="122" t="s">
        <v>361</v>
      </c>
      <c r="D107" s="122">
        <v>1722818</v>
      </c>
      <c r="E107" s="122">
        <v>32337796</v>
      </c>
      <c r="F107" s="132">
        <v>72802250</v>
      </c>
      <c r="G107" s="139">
        <v>19895582</v>
      </c>
      <c r="H107" s="122" t="s">
        <v>361</v>
      </c>
      <c r="I107" s="122">
        <v>320745</v>
      </c>
      <c r="J107" s="122">
        <v>6077564</v>
      </c>
      <c r="K107" s="132">
        <v>13497273</v>
      </c>
      <c r="L107" s="131">
        <v>22520471</v>
      </c>
      <c r="M107" s="122" t="s">
        <v>361</v>
      </c>
      <c r="N107" s="122">
        <v>406004</v>
      </c>
      <c r="O107" s="122">
        <v>6736862</v>
      </c>
      <c r="P107" s="132">
        <v>15377605</v>
      </c>
      <c r="Q107" s="131">
        <v>18945157</v>
      </c>
      <c r="R107" s="122" t="s">
        <v>361</v>
      </c>
      <c r="S107" s="122">
        <v>272990</v>
      </c>
      <c r="T107" s="122">
        <v>5872652</v>
      </c>
      <c r="U107" s="132">
        <v>12799515</v>
      </c>
      <c r="V107" s="131">
        <v>174549232</v>
      </c>
      <c r="W107" s="122" t="s">
        <v>361</v>
      </c>
      <c r="X107" s="122">
        <v>2073181</v>
      </c>
      <c r="Y107" s="122">
        <v>55530420</v>
      </c>
      <c r="Z107" s="132">
        <v>116945631</v>
      </c>
    </row>
    <row r="108" spans="1:26" s="16" customFormat="1" ht="18" x14ac:dyDescent="0.45">
      <c r="A108" s="40">
        <v>2021</v>
      </c>
      <c r="B108" s="131">
        <v>107660141</v>
      </c>
      <c r="C108" s="122" t="s">
        <v>361</v>
      </c>
      <c r="D108" s="122">
        <v>1754011</v>
      </c>
      <c r="E108" s="122">
        <v>33091032</v>
      </c>
      <c r="F108" s="132">
        <v>72815098</v>
      </c>
      <c r="G108" s="139">
        <v>20082531</v>
      </c>
      <c r="H108" s="122" t="s">
        <v>361</v>
      </c>
      <c r="I108" s="122">
        <v>327572</v>
      </c>
      <c r="J108" s="122">
        <v>6224061</v>
      </c>
      <c r="K108" s="132">
        <v>13530899</v>
      </c>
      <c r="L108" s="131">
        <v>22941760</v>
      </c>
      <c r="M108" s="122" t="s">
        <v>361</v>
      </c>
      <c r="N108" s="122">
        <v>414919</v>
      </c>
      <c r="O108" s="122">
        <v>6975710</v>
      </c>
      <c r="P108" s="132">
        <v>15551131</v>
      </c>
      <c r="Q108" s="131">
        <v>18947744</v>
      </c>
      <c r="R108" s="122" t="s">
        <v>361</v>
      </c>
      <c r="S108" s="122">
        <v>273737</v>
      </c>
      <c r="T108" s="122">
        <v>5950166</v>
      </c>
      <c r="U108" s="132">
        <v>12723841</v>
      </c>
      <c r="V108" s="131">
        <v>173751443</v>
      </c>
      <c r="W108" s="122" t="s">
        <v>361</v>
      </c>
      <c r="X108" s="122">
        <v>2112199</v>
      </c>
      <c r="Y108" s="122">
        <v>56214809</v>
      </c>
      <c r="Z108" s="132">
        <v>115424435</v>
      </c>
    </row>
    <row r="109" spans="1:26" s="16" customFormat="1" ht="18" x14ac:dyDescent="0.45">
      <c r="A109" s="40">
        <v>2022</v>
      </c>
      <c r="B109" s="131">
        <v>109145128</v>
      </c>
      <c r="C109" s="122" t="s">
        <v>361</v>
      </c>
      <c r="D109" s="122">
        <v>1650494</v>
      </c>
      <c r="E109" s="122">
        <v>33125662</v>
      </c>
      <c r="F109" s="132">
        <v>74368972</v>
      </c>
      <c r="G109" s="139">
        <v>20386306</v>
      </c>
      <c r="H109" s="122" t="s">
        <v>361</v>
      </c>
      <c r="I109" s="122">
        <v>307379</v>
      </c>
      <c r="J109" s="122">
        <v>6262065</v>
      </c>
      <c r="K109" s="132">
        <v>13816862</v>
      </c>
      <c r="L109" s="131">
        <v>23644421</v>
      </c>
      <c r="M109" s="122" t="s">
        <v>361</v>
      </c>
      <c r="N109" s="122">
        <v>387475</v>
      </c>
      <c r="O109" s="122">
        <v>7059852</v>
      </c>
      <c r="P109" s="132">
        <v>16197094</v>
      </c>
      <c r="Q109" s="131">
        <v>19116861</v>
      </c>
      <c r="R109" s="122" t="s">
        <v>361</v>
      </c>
      <c r="S109" s="122">
        <v>252509</v>
      </c>
      <c r="T109" s="122">
        <v>5902134</v>
      </c>
      <c r="U109" s="132">
        <v>12962218</v>
      </c>
      <c r="V109" s="131">
        <v>174153869</v>
      </c>
      <c r="W109" s="122" t="s">
        <v>361</v>
      </c>
      <c r="X109" s="122">
        <v>1975205</v>
      </c>
      <c r="Y109" s="122">
        <v>55288849</v>
      </c>
      <c r="Z109" s="132">
        <v>116889816</v>
      </c>
    </row>
    <row r="110" spans="1:26" s="16" customFormat="1" ht="18" x14ac:dyDescent="0.45">
      <c r="A110" s="40">
        <v>2023</v>
      </c>
      <c r="B110" s="131">
        <v>110483328</v>
      </c>
      <c r="C110" s="122" t="s">
        <v>361</v>
      </c>
      <c r="D110" s="122">
        <v>1668617</v>
      </c>
      <c r="E110" s="122">
        <v>33498841</v>
      </c>
      <c r="F110" s="132">
        <v>75315869</v>
      </c>
      <c r="G110" s="139">
        <v>20649768</v>
      </c>
      <c r="H110" s="122" t="s">
        <v>361</v>
      </c>
      <c r="I110" s="122">
        <v>311145</v>
      </c>
      <c r="J110" s="122">
        <v>6315226</v>
      </c>
      <c r="K110" s="132">
        <v>14023397</v>
      </c>
      <c r="L110" s="131">
        <v>24271964</v>
      </c>
      <c r="M110" s="122" t="s">
        <v>361</v>
      </c>
      <c r="N110" s="122">
        <v>391221</v>
      </c>
      <c r="O110" s="122">
        <v>7296716</v>
      </c>
      <c r="P110" s="132">
        <v>16584027</v>
      </c>
      <c r="Q110" s="131">
        <v>19095606</v>
      </c>
      <c r="R110" s="122" t="s">
        <v>361</v>
      </c>
      <c r="S110" s="122">
        <v>258170</v>
      </c>
      <c r="T110" s="122">
        <v>5928012</v>
      </c>
      <c r="U110" s="132">
        <v>12909424</v>
      </c>
      <c r="V110" s="131">
        <v>174173602</v>
      </c>
      <c r="W110" s="122" t="s">
        <v>361</v>
      </c>
      <c r="X110" s="122">
        <v>2029485</v>
      </c>
      <c r="Y110" s="122">
        <v>55509032</v>
      </c>
      <c r="Z110" s="132">
        <v>116635085</v>
      </c>
    </row>
    <row r="111" spans="1:26" s="16" customFormat="1" ht="18.399999999999999" thickBot="1" x14ac:dyDescent="0.5">
      <c r="A111" s="40">
        <v>2024</v>
      </c>
      <c r="B111" s="133">
        <v>110307043</v>
      </c>
      <c r="C111" s="134" t="s">
        <v>361</v>
      </c>
      <c r="D111" s="134">
        <v>1665002</v>
      </c>
      <c r="E111" s="134">
        <v>33754336</v>
      </c>
      <c r="F111" s="135">
        <v>74887704</v>
      </c>
      <c r="G111" s="140">
        <v>20655868</v>
      </c>
      <c r="H111" s="134" t="s">
        <v>361</v>
      </c>
      <c r="I111" s="134">
        <v>310765</v>
      </c>
      <c r="J111" s="134">
        <v>6376969</v>
      </c>
      <c r="K111" s="135">
        <v>13968134</v>
      </c>
      <c r="L111" s="133">
        <v>24687773</v>
      </c>
      <c r="M111" s="134" t="s">
        <v>361</v>
      </c>
      <c r="N111" s="134">
        <v>390493</v>
      </c>
      <c r="O111" s="134">
        <v>7438184</v>
      </c>
      <c r="P111" s="135">
        <v>16859096</v>
      </c>
      <c r="Q111" s="133">
        <v>19006898</v>
      </c>
      <c r="R111" s="134" t="s">
        <v>361</v>
      </c>
      <c r="S111" s="134">
        <v>257521</v>
      </c>
      <c r="T111" s="134">
        <v>5934722</v>
      </c>
      <c r="U111" s="135">
        <v>12814654</v>
      </c>
      <c r="V111" s="133">
        <v>173790881</v>
      </c>
      <c r="W111" s="134" t="s">
        <v>361</v>
      </c>
      <c r="X111" s="134">
        <v>2021536</v>
      </c>
      <c r="Y111" s="134">
        <v>55765408</v>
      </c>
      <c r="Z111" s="135">
        <v>116003937</v>
      </c>
    </row>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sheetData>
  <sheetProtection algorithmName="SHA-512" hashValue="17cEhKVeBx8AZeQ2ol8znYkyhjDyBY1i2qaZ4MMJMKPbbD88pyd2wTDp3x/rvbfe3PK3qRic5E8sM/f8DlRoyw==" saltValue="W2WXhWeKNb1Ir3BMfYYfAg==" spinCount="100000" sheet="1" objects="1" scenarios="1"/>
  <mergeCells count="5">
    <mergeCell ref="A1:K1"/>
    <mergeCell ref="A3:F3"/>
    <mergeCell ref="G3:K3"/>
    <mergeCell ref="B62:F62"/>
    <mergeCell ref="B88:H88"/>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827E2-B68B-47AA-9B12-F6EFE699FE28}">
  <dimension ref="A1:AO184"/>
  <sheetViews>
    <sheetView zoomScale="55" zoomScaleNormal="55" workbookViewId="0">
      <selection activeCell="AB62" sqref="AB62"/>
    </sheetView>
  </sheetViews>
  <sheetFormatPr defaultColWidth="20.33203125" defaultRowHeight="14.25" x14ac:dyDescent="0.45"/>
  <cols>
    <col min="2" max="2" width="20.33203125" customWidth="1"/>
    <col min="3" max="3" width="23.53125" customWidth="1"/>
    <col min="6" max="6" width="22.796875" customWidth="1"/>
    <col min="7" max="7" width="20.33203125" customWidth="1"/>
  </cols>
  <sheetData>
    <row r="1" spans="1:11" s="16" customFormat="1" ht="25.9" thickBot="1" x14ac:dyDescent="0.8">
      <c r="A1" s="421" t="s">
        <v>421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1566118997</v>
      </c>
      <c r="C6" s="150">
        <v>208723686</v>
      </c>
      <c r="D6" s="150">
        <v>1777529</v>
      </c>
      <c r="E6" s="150">
        <v>330387954</v>
      </c>
      <c r="F6" s="152">
        <v>1025229828</v>
      </c>
      <c r="G6" s="207">
        <f>B6*2*B66/100</f>
        <v>16882762.787659999</v>
      </c>
      <c r="H6" s="49">
        <f>C6*2*C66/100</f>
        <v>6462085.3185600005</v>
      </c>
      <c r="I6" s="49">
        <f>D6*2*D66/100</f>
        <v>1104840.92524</v>
      </c>
      <c r="J6" s="49">
        <f>E6*2*E66/100</f>
        <v>9746444.6430000011</v>
      </c>
      <c r="K6" s="50">
        <f>F6*2*F66/100</f>
        <v>15132392.26128</v>
      </c>
    </row>
    <row r="7" spans="1:11" s="16" customFormat="1" ht="18" x14ac:dyDescent="0.55000000000000004">
      <c r="A7" s="206">
        <v>2004</v>
      </c>
      <c r="B7" s="131">
        <v>1571463456</v>
      </c>
      <c r="C7" s="122">
        <v>210794190</v>
      </c>
      <c r="D7" s="122">
        <v>2234040</v>
      </c>
      <c r="E7" s="122">
        <v>333063565</v>
      </c>
      <c r="F7" s="132">
        <v>1025371661</v>
      </c>
      <c r="G7" s="92">
        <f t="shared" ref="G7:K9" si="0">B7*2*B67/100</f>
        <v>15054619.90848</v>
      </c>
      <c r="H7" s="52">
        <f t="shared" si="0"/>
        <v>5720954.3165999996</v>
      </c>
      <c r="I7" s="52">
        <f t="shared" si="0"/>
        <v>1201153.9464</v>
      </c>
      <c r="J7" s="52">
        <f t="shared" si="0"/>
        <v>8792878.1160000004</v>
      </c>
      <c r="K7" s="53">
        <f t="shared" si="0"/>
        <v>13596428.224860001</v>
      </c>
    </row>
    <row r="8" spans="1:11" s="16" customFormat="1" ht="18" x14ac:dyDescent="0.55000000000000004">
      <c r="A8" s="206">
        <v>2005</v>
      </c>
      <c r="B8" s="131">
        <v>1577709291</v>
      </c>
      <c r="C8" s="122">
        <v>211563229</v>
      </c>
      <c r="D8" s="122">
        <v>2457206</v>
      </c>
      <c r="E8" s="122">
        <v>333353568</v>
      </c>
      <c r="F8" s="132">
        <v>1030335288</v>
      </c>
      <c r="G8" s="92">
        <f t="shared" si="0"/>
        <v>16313514.068940001</v>
      </c>
      <c r="H8" s="52">
        <f t="shared" si="0"/>
        <v>6143796.1701600002</v>
      </c>
      <c r="I8" s="52">
        <f t="shared" si="0"/>
        <v>1368663.7420000001</v>
      </c>
      <c r="J8" s="52">
        <f t="shared" si="0"/>
        <v>9407237.6889600009</v>
      </c>
      <c r="K8" s="53">
        <f t="shared" si="0"/>
        <v>14775008.029919999</v>
      </c>
    </row>
    <row r="9" spans="1:11" s="16" customFormat="1" ht="18" x14ac:dyDescent="0.55000000000000004">
      <c r="A9" s="206">
        <v>2006</v>
      </c>
      <c r="B9" s="131">
        <v>1597111424</v>
      </c>
      <c r="C9" s="122">
        <v>210105546</v>
      </c>
      <c r="D9" s="122">
        <v>2817464</v>
      </c>
      <c r="E9" s="122">
        <v>335996598</v>
      </c>
      <c r="F9" s="132">
        <v>1048191816</v>
      </c>
      <c r="G9" s="92">
        <f t="shared" si="0"/>
        <v>15651691.9552</v>
      </c>
      <c r="H9" s="52">
        <f t="shared" si="0"/>
        <v>6492261.3713999996</v>
      </c>
      <c r="I9" s="52">
        <f t="shared" si="0"/>
        <v>1605841.78144</v>
      </c>
      <c r="J9" s="52">
        <f t="shared" si="0"/>
        <v>10019418.55236</v>
      </c>
      <c r="K9" s="53">
        <f t="shared" si="0"/>
        <v>14171553.352320001</v>
      </c>
    </row>
    <row r="10" spans="1:11" s="16" customFormat="1" ht="18" x14ac:dyDescent="0.55000000000000004">
      <c r="A10" s="206">
        <v>2007</v>
      </c>
      <c r="B10" s="131">
        <v>1613311070</v>
      </c>
      <c r="C10" s="122">
        <v>211863676</v>
      </c>
      <c r="D10" s="122">
        <v>2039571</v>
      </c>
      <c r="E10" s="122">
        <v>340809673</v>
      </c>
      <c r="F10" s="132">
        <v>1058598150</v>
      </c>
      <c r="G10" s="92">
        <f t="shared" ref="G10:G27" si="1">B10*2*B70/100</f>
        <v>15745916.043199999</v>
      </c>
      <c r="H10" s="52">
        <f t="shared" ref="H10:H27" si="2">C10*2*C70/100</f>
        <v>6245741.1684800005</v>
      </c>
      <c r="I10" s="52">
        <f t="shared" ref="I10:I27" si="3">D10*2*D70/100</f>
        <v>1393026.9929999998</v>
      </c>
      <c r="J10" s="52">
        <f t="shared" ref="J10:J27" si="4">E10*2*E70/100</f>
        <v>10026620.57966</v>
      </c>
      <c r="K10" s="53">
        <f t="shared" ref="K10:K27" si="5">F10*2*F70/100</f>
        <v>14227559.136000002</v>
      </c>
    </row>
    <row r="11" spans="1:11" s="16" customFormat="1" ht="18" x14ac:dyDescent="0.55000000000000004">
      <c r="A11" s="206">
        <v>2008</v>
      </c>
      <c r="B11" s="218">
        <v>1622837047</v>
      </c>
      <c r="C11" s="145">
        <v>213448547</v>
      </c>
      <c r="D11" s="145">
        <v>2698795</v>
      </c>
      <c r="E11" s="145">
        <v>342058547</v>
      </c>
      <c r="F11" s="219">
        <v>1064631158</v>
      </c>
      <c r="G11" s="92">
        <f t="shared" si="1"/>
        <v>14313422.75454</v>
      </c>
      <c r="H11" s="52">
        <f t="shared" si="2"/>
        <v>5635041.6408000002</v>
      </c>
      <c r="I11" s="52">
        <f t="shared" si="3"/>
        <v>1474027.8530999999</v>
      </c>
      <c r="J11" s="52">
        <f t="shared" si="4"/>
        <v>8934569.2476400007</v>
      </c>
      <c r="K11" s="53">
        <f t="shared" si="5"/>
        <v>13307889.475</v>
      </c>
    </row>
    <row r="12" spans="1:11" s="16" customFormat="1" ht="18" x14ac:dyDescent="0.55000000000000004">
      <c r="A12" s="206">
        <v>2009</v>
      </c>
      <c r="B12" s="211">
        <v>1632711606</v>
      </c>
      <c r="C12" s="80">
        <v>215255135</v>
      </c>
      <c r="D12" s="80">
        <v>1839024</v>
      </c>
      <c r="E12" s="80">
        <v>343360830</v>
      </c>
      <c r="F12" s="212">
        <v>1072256617</v>
      </c>
      <c r="G12" s="92">
        <f t="shared" si="1"/>
        <v>15771994.11396</v>
      </c>
      <c r="H12" s="52">
        <f t="shared" si="2"/>
        <v>6009923.3691999996</v>
      </c>
      <c r="I12" s="52">
        <f t="shared" si="3"/>
        <v>1215705.2054399999</v>
      </c>
      <c r="J12" s="52">
        <f t="shared" si="4"/>
        <v>10211551.0842</v>
      </c>
      <c r="K12" s="53">
        <f t="shared" si="5"/>
        <v>14261013.006100001</v>
      </c>
    </row>
    <row r="13" spans="1:11" s="16" customFormat="1" ht="18" x14ac:dyDescent="0.55000000000000004">
      <c r="A13" s="206">
        <v>2010</v>
      </c>
      <c r="B13" s="211">
        <v>1647373909</v>
      </c>
      <c r="C13" s="80">
        <v>217576792</v>
      </c>
      <c r="D13" s="80">
        <v>2332801</v>
      </c>
      <c r="E13" s="80">
        <v>345171917</v>
      </c>
      <c r="F13" s="212">
        <v>1082292398</v>
      </c>
      <c r="G13" s="92">
        <f t="shared" si="1"/>
        <v>17495110.91358</v>
      </c>
      <c r="H13" s="52">
        <f t="shared" si="2"/>
        <v>6079095.5684800008</v>
      </c>
      <c r="I13" s="52">
        <f t="shared" si="3"/>
        <v>1529804.2397800002</v>
      </c>
      <c r="J13" s="52">
        <f t="shared" si="4"/>
        <v>11528742.027799999</v>
      </c>
      <c r="K13" s="53">
        <f t="shared" si="5"/>
        <v>16082865.03428</v>
      </c>
    </row>
    <row r="14" spans="1:11" s="16" customFormat="1" ht="18" x14ac:dyDescent="0.55000000000000004">
      <c r="A14" s="206">
        <v>2011</v>
      </c>
      <c r="B14" s="211">
        <v>1666386445</v>
      </c>
      <c r="C14" s="80">
        <v>220620908</v>
      </c>
      <c r="D14" s="80">
        <v>2749227</v>
      </c>
      <c r="E14" s="80">
        <v>347266503</v>
      </c>
      <c r="F14" s="212">
        <v>1095749806</v>
      </c>
      <c r="G14" s="92">
        <f t="shared" si="1"/>
        <v>20029965.0689</v>
      </c>
      <c r="H14" s="52">
        <f t="shared" si="2"/>
        <v>6446542.9317600001</v>
      </c>
      <c r="I14" s="52">
        <f t="shared" si="3"/>
        <v>1889543.7171</v>
      </c>
      <c r="J14" s="52">
        <f t="shared" si="4"/>
        <v>13258635.08454</v>
      </c>
      <c r="K14" s="53">
        <f t="shared" si="5"/>
        <v>18715406.686480001</v>
      </c>
    </row>
    <row r="15" spans="1:11" s="16" customFormat="1" ht="18" x14ac:dyDescent="0.55000000000000004">
      <c r="A15" s="206">
        <v>2012</v>
      </c>
      <c r="B15" s="211">
        <v>1693773973</v>
      </c>
      <c r="C15" s="80">
        <v>222152915</v>
      </c>
      <c r="D15" s="80">
        <v>1376646</v>
      </c>
      <c r="E15" s="80">
        <v>357311309</v>
      </c>
      <c r="F15" s="212">
        <v>1112933104</v>
      </c>
      <c r="G15" s="92">
        <f t="shared" si="1"/>
        <v>23882213.019299999</v>
      </c>
      <c r="H15" s="52">
        <f t="shared" si="2"/>
        <v>6695688.8580999998</v>
      </c>
      <c r="I15" s="52">
        <f t="shared" si="3"/>
        <v>1571771.8040400001</v>
      </c>
      <c r="J15" s="52">
        <f t="shared" si="4"/>
        <v>15643089.10802</v>
      </c>
      <c r="K15" s="53">
        <f t="shared" si="5"/>
        <v>22548024.687040001</v>
      </c>
    </row>
    <row r="16" spans="1:11" s="16" customFormat="1" ht="18" x14ac:dyDescent="0.55000000000000004">
      <c r="A16" s="206">
        <v>2013</v>
      </c>
      <c r="B16" s="211">
        <v>1708584902</v>
      </c>
      <c r="C16" s="80">
        <v>225615091</v>
      </c>
      <c r="D16" s="80">
        <v>1408326</v>
      </c>
      <c r="E16" s="80">
        <v>361852120</v>
      </c>
      <c r="F16" s="212">
        <v>1119709364</v>
      </c>
      <c r="G16" s="92">
        <f t="shared" si="1"/>
        <v>24193562.21232</v>
      </c>
      <c r="H16" s="52">
        <f t="shared" si="2"/>
        <v>6430030.0935000004</v>
      </c>
      <c r="I16" s="52">
        <f t="shared" si="3"/>
        <v>1614955.59072</v>
      </c>
      <c r="J16" s="52">
        <f t="shared" si="4"/>
        <v>15928730.3224</v>
      </c>
      <c r="K16" s="53">
        <f t="shared" si="5"/>
        <v>22954041.961999997</v>
      </c>
    </row>
    <row r="17" spans="1:11" s="16" customFormat="1" ht="18" x14ac:dyDescent="0.55000000000000004">
      <c r="A17" s="206">
        <v>2014</v>
      </c>
      <c r="B17" s="211">
        <v>1710129013</v>
      </c>
      <c r="C17" s="80">
        <v>227856416</v>
      </c>
      <c r="D17" s="80">
        <v>1369032</v>
      </c>
      <c r="E17" s="80">
        <v>358964424</v>
      </c>
      <c r="F17" s="212">
        <v>1121939141</v>
      </c>
      <c r="G17" s="92">
        <f t="shared" si="1"/>
        <v>23291957.157060005</v>
      </c>
      <c r="H17" s="52">
        <f t="shared" si="2"/>
        <v>6247822.9267200008</v>
      </c>
      <c r="I17" s="52">
        <f t="shared" si="3"/>
        <v>1580848.6310400001</v>
      </c>
      <c r="J17" s="52">
        <f t="shared" si="4"/>
        <v>15636490.30944</v>
      </c>
      <c r="K17" s="53">
        <f t="shared" si="5"/>
        <v>22147078.643340003</v>
      </c>
    </row>
    <row r="18" spans="1:11" s="16" customFormat="1" ht="18" x14ac:dyDescent="0.55000000000000004">
      <c r="A18" s="206">
        <v>2015</v>
      </c>
      <c r="B18" s="211">
        <v>1715608113</v>
      </c>
      <c r="C18" s="80">
        <v>230415042</v>
      </c>
      <c r="D18" s="80">
        <v>1353874</v>
      </c>
      <c r="E18" s="80">
        <v>359559927</v>
      </c>
      <c r="F18" s="212">
        <v>1124279271</v>
      </c>
      <c r="G18" s="92">
        <f t="shared" si="1"/>
        <v>23538143.310360003</v>
      </c>
      <c r="H18" s="52">
        <f t="shared" si="2"/>
        <v>6428579.6718000006</v>
      </c>
      <c r="I18" s="52">
        <f t="shared" si="3"/>
        <v>1579970.9580000001</v>
      </c>
      <c r="J18" s="52">
        <f t="shared" si="4"/>
        <v>15612092.030339999</v>
      </c>
      <c r="K18" s="53">
        <f t="shared" si="5"/>
        <v>22598013.347099997</v>
      </c>
    </row>
    <row r="19" spans="1:11" s="16" customFormat="1" ht="18" x14ac:dyDescent="0.55000000000000004">
      <c r="A19" s="206">
        <v>2016</v>
      </c>
      <c r="B19" s="211">
        <v>1723675615</v>
      </c>
      <c r="C19" s="80">
        <v>232359270</v>
      </c>
      <c r="D19" s="80">
        <v>1349056</v>
      </c>
      <c r="E19" s="80">
        <v>362992127</v>
      </c>
      <c r="F19" s="212">
        <v>1126975162</v>
      </c>
      <c r="G19" s="92">
        <f t="shared" si="1"/>
        <v>23614355.925500002</v>
      </c>
      <c r="H19" s="52">
        <f t="shared" si="2"/>
        <v>6306230.5877999999</v>
      </c>
      <c r="I19" s="52">
        <f t="shared" si="3"/>
        <v>1579987.4060799999</v>
      </c>
      <c r="J19" s="52">
        <f t="shared" si="4"/>
        <v>15804677.209579999</v>
      </c>
      <c r="K19" s="53">
        <f t="shared" si="5"/>
        <v>22562042.743239999</v>
      </c>
    </row>
    <row r="20" spans="1:11" s="16" customFormat="1" ht="18" x14ac:dyDescent="0.55000000000000004">
      <c r="A20" s="206">
        <v>2017</v>
      </c>
      <c r="B20" s="211">
        <v>1726008547</v>
      </c>
      <c r="C20" s="80">
        <v>233068157</v>
      </c>
      <c r="D20" s="80">
        <v>1396563</v>
      </c>
      <c r="E20" s="80">
        <v>364665075</v>
      </c>
      <c r="F20" s="212">
        <v>1126878752</v>
      </c>
      <c r="G20" s="92">
        <f t="shared" si="1"/>
        <v>23887958.290479999</v>
      </c>
      <c r="H20" s="52">
        <f t="shared" si="2"/>
        <v>6274194.7864400009</v>
      </c>
      <c r="I20" s="52">
        <f t="shared" si="3"/>
        <v>1620124.80504</v>
      </c>
      <c r="J20" s="52">
        <f t="shared" si="4"/>
        <v>15994210.1895</v>
      </c>
      <c r="K20" s="53">
        <f t="shared" si="5"/>
        <v>22898176.24064</v>
      </c>
    </row>
    <row r="21" spans="1:11" s="16" customFormat="1" ht="18" x14ac:dyDescent="0.55000000000000004">
      <c r="A21" s="206">
        <v>2018</v>
      </c>
      <c r="B21" s="211">
        <v>1729295474</v>
      </c>
      <c r="C21" s="80">
        <v>236905021</v>
      </c>
      <c r="D21" s="80">
        <v>1396656</v>
      </c>
      <c r="E21" s="80">
        <v>362237479</v>
      </c>
      <c r="F21" s="212">
        <v>1128756318</v>
      </c>
      <c r="G21" s="92">
        <f t="shared" si="1"/>
        <v>24071792.998079997</v>
      </c>
      <c r="H21" s="52">
        <f t="shared" si="2"/>
        <v>6936579.0148800006</v>
      </c>
      <c r="I21" s="52">
        <f t="shared" si="3"/>
        <v>1622551.1414400002</v>
      </c>
      <c r="J21" s="52">
        <f t="shared" si="4"/>
        <v>15264687.36506</v>
      </c>
      <c r="K21" s="53">
        <f t="shared" si="5"/>
        <v>22710577.118159998</v>
      </c>
    </row>
    <row r="22" spans="1:11" s="16" customFormat="1" ht="18" x14ac:dyDescent="0.55000000000000004">
      <c r="A22" s="206">
        <v>2019</v>
      </c>
      <c r="B22" s="211">
        <v>1719788063</v>
      </c>
      <c r="C22" s="80">
        <v>240084610</v>
      </c>
      <c r="D22" s="80">
        <v>1252968</v>
      </c>
      <c r="E22" s="80">
        <v>363065466</v>
      </c>
      <c r="F22" s="212">
        <v>1115385019</v>
      </c>
      <c r="G22" s="92">
        <f t="shared" si="1"/>
        <v>24936926.9135</v>
      </c>
      <c r="H22" s="52">
        <f t="shared" si="2"/>
        <v>7144917.9935999997</v>
      </c>
      <c r="I22" s="52">
        <f t="shared" si="3"/>
        <v>1574905.5979199999</v>
      </c>
      <c r="J22" s="52">
        <f t="shared" si="4"/>
        <v>15430282.305</v>
      </c>
      <c r="K22" s="53">
        <f t="shared" si="5"/>
        <v>23266931.496339999</v>
      </c>
    </row>
    <row r="23" spans="1:11" s="16" customFormat="1" ht="18" x14ac:dyDescent="0.55000000000000004">
      <c r="A23" s="206">
        <v>2020</v>
      </c>
      <c r="B23" s="211">
        <v>1720524946</v>
      </c>
      <c r="C23" s="80">
        <v>239519599</v>
      </c>
      <c r="D23" s="80">
        <v>1189752</v>
      </c>
      <c r="E23" s="80">
        <v>359580572</v>
      </c>
      <c r="F23" s="212">
        <v>1120235023</v>
      </c>
      <c r="G23" s="92">
        <f t="shared" si="1"/>
        <v>25016432.714839999</v>
      </c>
      <c r="H23" s="52">
        <f t="shared" si="2"/>
        <v>6534094.66072</v>
      </c>
      <c r="I23" s="52">
        <f t="shared" si="3"/>
        <v>1529212.04064</v>
      </c>
      <c r="J23" s="52">
        <f t="shared" si="4"/>
        <v>15569838.7676</v>
      </c>
      <c r="K23" s="53">
        <f t="shared" si="5"/>
        <v>23412911.980699997</v>
      </c>
    </row>
    <row r="24" spans="1:11" s="16" customFormat="1" ht="18" x14ac:dyDescent="0.55000000000000004">
      <c r="A24" s="206">
        <v>2021</v>
      </c>
      <c r="B24" s="211">
        <v>1721839733</v>
      </c>
      <c r="C24" s="80">
        <v>242095928</v>
      </c>
      <c r="D24" s="80">
        <v>1217668</v>
      </c>
      <c r="E24" s="80">
        <v>362145121</v>
      </c>
      <c r="F24" s="212">
        <v>1116381016</v>
      </c>
      <c r="G24" s="92">
        <f t="shared" si="1"/>
        <v>25379917.664419997</v>
      </c>
      <c r="H24" s="52">
        <f t="shared" si="2"/>
        <v>6938469.29648</v>
      </c>
      <c r="I24" s="52">
        <f t="shared" si="3"/>
        <v>1563412.6519200001</v>
      </c>
      <c r="J24" s="52">
        <f t="shared" si="4"/>
        <v>15948871.128840001</v>
      </c>
      <c r="K24" s="53">
        <f t="shared" si="5"/>
        <v>23868226.122079998</v>
      </c>
    </row>
    <row r="25" spans="1:11" s="16" customFormat="1" ht="18" x14ac:dyDescent="0.55000000000000004">
      <c r="A25" s="206">
        <v>2022</v>
      </c>
      <c r="B25" s="211">
        <v>1727568975</v>
      </c>
      <c r="C25" s="80">
        <v>241426938</v>
      </c>
      <c r="D25" s="80">
        <v>1477440</v>
      </c>
      <c r="E25" s="80">
        <v>360414726</v>
      </c>
      <c r="F25" s="212">
        <v>1124249872</v>
      </c>
      <c r="G25" s="92">
        <f t="shared" si="1"/>
        <v>26120842.901999999</v>
      </c>
      <c r="H25" s="52">
        <f t="shared" si="2"/>
        <v>6359185.5469200006</v>
      </c>
      <c r="I25" s="52">
        <f t="shared" si="3"/>
        <v>1771657.4016</v>
      </c>
      <c r="J25" s="52">
        <f t="shared" si="4"/>
        <v>15620374.22484</v>
      </c>
      <c r="K25" s="53">
        <f t="shared" si="5"/>
        <v>24013977.265919998</v>
      </c>
    </row>
    <row r="26" spans="1:11" s="16" customFormat="1" ht="18" x14ac:dyDescent="0.55000000000000004">
      <c r="A26" s="206">
        <v>2023</v>
      </c>
      <c r="B26" s="211">
        <v>1732225096</v>
      </c>
      <c r="C26" s="80">
        <v>243762095</v>
      </c>
      <c r="D26" s="80">
        <v>1508758</v>
      </c>
      <c r="E26" s="80">
        <v>361270226</v>
      </c>
      <c r="F26" s="212">
        <v>1125684016</v>
      </c>
      <c r="G26" s="92">
        <f t="shared" si="1"/>
        <v>26329821.459200002</v>
      </c>
      <c r="H26" s="52">
        <f t="shared" si="2"/>
        <v>6761960.5153000001</v>
      </c>
      <c r="I26" s="52">
        <f t="shared" si="3"/>
        <v>1808005.0617199999</v>
      </c>
      <c r="J26" s="52">
        <f t="shared" si="4"/>
        <v>15643000.785799999</v>
      </c>
      <c r="K26" s="53">
        <f t="shared" si="5"/>
        <v>24517397.868480001</v>
      </c>
    </row>
    <row r="27" spans="1:11" s="16" customFormat="1" ht="24.75" customHeight="1" thickBot="1" x14ac:dyDescent="0.6">
      <c r="A27" s="206">
        <v>2024</v>
      </c>
      <c r="B27" s="213">
        <v>1734283527</v>
      </c>
      <c r="C27" s="214">
        <v>245509328</v>
      </c>
      <c r="D27" s="214">
        <v>1475571</v>
      </c>
      <c r="E27" s="214">
        <v>365350110</v>
      </c>
      <c r="F27" s="215">
        <v>1121948518</v>
      </c>
      <c r="G27" s="112">
        <f t="shared" si="1"/>
        <v>26499852.29256</v>
      </c>
      <c r="H27" s="55">
        <f t="shared" si="2"/>
        <v>6795698.1990399994</v>
      </c>
      <c r="I27" s="55">
        <f t="shared" si="3"/>
        <v>1772514.9080399999</v>
      </c>
      <c r="J27" s="55">
        <f t="shared" si="4"/>
        <v>15834273.767399998</v>
      </c>
      <c r="K27" s="56">
        <f t="shared" si="5"/>
        <v>24705306.366360001</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1748106168.4666662</v>
      </c>
      <c r="C29" s="42">
        <f>_xlfn.FORECAST.LINEAR($A29,C$13:C28,$A$13:$A28)</f>
        <v>249137191.32380962</v>
      </c>
      <c r="D29" s="42">
        <f>_xlfn.FORECAST.LINEAR($A29,D$13:D28,A$13:A28)</f>
        <v>1112361.4476190358</v>
      </c>
      <c r="E29" s="42">
        <f>_xlfn.FORECAST.LINEAR($A29,$E$13:E28,$A$13:$A28)</f>
        <v>366601149.23809528</v>
      </c>
      <c r="F29" s="42">
        <f>_xlfn.FORECAST.LINEAR($A29,F$13:F28,$A$13:A28)</f>
        <v>1131255466.6476188</v>
      </c>
      <c r="G29" s="39"/>
      <c r="H29" s="39"/>
      <c r="I29" s="39"/>
      <c r="J29" s="39"/>
      <c r="K29" s="39"/>
    </row>
    <row r="30" spans="1:11" s="16" customFormat="1" ht="18" x14ac:dyDescent="0.45">
      <c r="A30" s="60">
        <v>2026</v>
      </c>
      <c r="B30" s="42">
        <f>_xlfn.FORECAST.LINEAR($A30,B$13:B29,$A$13:$A29)</f>
        <v>1752643886.7666664</v>
      </c>
      <c r="C30" s="42">
        <f>_xlfn.FORECAST.LINEAR($A30,C$13:C29,$A$13:$A29)</f>
        <v>251121272.65595245</v>
      </c>
      <c r="D30" s="42">
        <f>_xlfn.FORECAST.LINEAR($A30,D$13:D29,A$13:A29)</f>
        <v>1060953.8119047433</v>
      </c>
      <c r="E30" s="42">
        <f>_xlfn.FORECAST.LINEAR($A30,$E$13:E29,$A$13:$A29)</f>
        <v>367494233.70952392</v>
      </c>
      <c r="F30" s="42">
        <f>_xlfn.FORECAST.LINEAR($A30,F$13:F29,$A$13:A29)</f>
        <v>1132967426.8119049</v>
      </c>
      <c r="G30" s="39"/>
      <c r="H30" s="39"/>
      <c r="I30" s="39"/>
      <c r="J30" s="39"/>
      <c r="K30" s="39"/>
    </row>
    <row r="31" spans="1:11" s="16" customFormat="1" ht="18" x14ac:dyDescent="0.45">
      <c r="A31" s="60">
        <v>2027</v>
      </c>
      <c r="B31" s="42">
        <f>_xlfn.FORECAST.LINEAR($A31,B$13:B30,$A$13:$A30)</f>
        <v>1757181605.0666676</v>
      </c>
      <c r="C31" s="42">
        <f>_xlfn.FORECAST.LINEAR($A31,C$13:C30,$A$13:$A30)</f>
        <v>253105353.98809528</v>
      </c>
      <c r="D31" s="42">
        <f>_xlfn.FORECAST.LINEAR($A31,D$13:D30,A$13:A30)</f>
        <v>1009546.1761904657</v>
      </c>
      <c r="E31" s="42">
        <f>_xlfn.FORECAST.LINEAR($A31,$E$13:E30,$A$13:$A30)</f>
        <v>368387318.18095255</v>
      </c>
      <c r="F31" s="42">
        <f>_xlfn.FORECAST.LINEAR($A31,F$13:F30,$A$13:A30)</f>
        <v>1134679386.9761906</v>
      </c>
      <c r="G31" s="39"/>
      <c r="H31" s="39"/>
      <c r="I31" s="39"/>
      <c r="J31" s="39"/>
      <c r="K31" s="39"/>
    </row>
    <row r="32" spans="1:11" s="16" customFormat="1" ht="18" x14ac:dyDescent="0.45">
      <c r="A32" s="60">
        <v>2028</v>
      </c>
      <c r="B32" s="42">
        <f>_xlfn.FORECAST.LINEAR($A32,B$13:B31,$A$13:$A31)</f>
        <v>1761719323.3666668</v>
      </c>
      <c r="C32" s="42">
        <f>_xlfn.FORECAST.LINEAR($A32,C$13:C31,$A$13:$A31)</f>
        <v>255089435.32023811</v>
      </c>
      <c r="D32" s="42">
        <f>_xlfn.FORECAST.LINEAR($A32,D$13:D31,A$13:A31)</f>
        <v>958138.54047618806</v>
      </c>
      <c r="E32" s="42">
        <f>_xlfn.FORECAST.LINEAR($A32,$E$13:E31,$A$13:$A31)</f>
        <v>369280402.65238118</v>
      </c>
      <c r="F32" s="42">
        <f>_xlfn.FORECAST.LINEAR($A32,F$13:F31,$A$13:A31)</f>
        <v>1136391347.1404762</v>
      </c>
      <c r="G32" s="39"/>
      <c r="H32" s="39"/>
      <c r="I32" s="39"/>
      <c r="J32" s="39"/>
      <c r="K32" s="39"/>
    </row>
    <row r="33" spans="1:11" s="16" customFormat="1" ht="18" x14ac:dyDescent="0.45">
      <c r="A33" s="60">
        <v>2029</v>
      </c>
      <c r="B33" s="42">
        <f>_xlfn.FORECAST.LINEAR($A33,B$13:B32,$A$13:$A32)</f>
        <v>1766257041.666667</v>
      </c>
      <c r="C33" s="42">
        <f>_xlfn.FORECAST.LINEAR($A33,C$13:C32,$A$13:$A32)</f>
        <v>257073516.65238094</v>
      </c>
      <c r="D33" s="42">
        <f>_xlfn.FORECAST.LINEAR($A33,D$13:D32,A$13:A32)</f>
        <v>906730.90476189554</v>
      </c>
      <c r="E33" s="42">
        <f>_xlfn.FORECAST.LINEAR($A33,$E$13:E32,$A$13:$A32)</f>
        <v>370173487.12380958</v>
      </c>
      <c r="F33" s="42">
        <f>_xlfn.FORECAST.LINEAR($A33,F$13:F32,$A$13:A32)</f>
        <v>1138103307.3047619</v>
      </c>
      <c r="G33" s="39"/>
      <c r="H33" s="39"/>
      <c r="I33" s="39"/>
      <c r="J33" s="39"/>
      <c r="K33" s="39"/>
    </row>
    <row r="34" spans="1:11" s="16" customFormat="1" ht="18" x14ac:dyDescent="0.45">
      <c r="A34" s="60">
        <v>2030</v>
      </c>
      <c r="B34" s="42">
        <f>_xlfn.FORECAST.LINEAR($A34,B$13:B33,$A$13:$A33)</f>
        <v>1770794759.9666681</v>
      </c>
      <c r="C34" s="42">
        <f>_xlfn.FORECAST.LINEAR($A34,C$13:C33,$A$13:$A33)</f>
        <v>259057597.98452425</v>
      </c>
      <c r="D34" s="42">
        <f>_xlfn.FORECAST.LINEAR($A34,D$13:D33,A$13:A33)</f>
        <v>855323.26904760301</v>
      </c>
      <c r="E34" s="42">
        <f>_xlfn.FORECAST.LINEAR($A34,$E$13:E33,$A$13:$A33)</f>
        <v>371066571.59523821</v>
      </c>
      <c r="F34" s="42">
        <f>_xlfn.FORECAST.LINEAR($A34,F$13:F33,$A$13:A33)</f>
        <v>1139815267.4690475</v>
      </c>
      <c r="G34" s="39"/>
      <c r="H34" s="39"/>
      <c r="I34" s="39"/>
      <c r="J34" s="39"/>
      <c r="K34" s="39"/>
    </row>
    <row r="35" spans="1:11" s="16" customFormat="1" ht="18" x14ac:dyDescent="0.45">
      <c r="A35" s="60">
        <v>2031</v>
      </c>
      <c r="B35" s="42">
        <f>_xlfn.FORECAST.LINEAR($A35,B$13:B34,$A$13:$A34)</f>
        <v>1775332478.2666683</v>
      </c>
      <c r="C35" s="42">
        <f>_xlfn.FORECAST.LINEAR($A35,C$13:C34,$A$13:$A34)</f>
        <v>261041679.31666708</v>
      </c>
      <c r="D35" s="42">
        <f>_xlfn.FORECAST.LINEAR($A35,D$13:D34,A$13:A34)</f>
        <v>803915.63333332539</v>
      </c>
      <c r="E35" s="42">
        <f>_xlfn.FORECAST.LINEAR($A35,$E$13:E34,$A$13:$A34)</f>
        <v>371959656.06666708</v>
      </c>
      <c r="F35" s="42">
        <f>_xlfn.FORECAST.LINEAR($A35,F$13:F34,$A$13:A34)</f>
        <v>1141527227.6333332</v>
      </c>
      <c r="G35" s="39"/>
      <c r="H35" s="39"/>
      <c r="I35" s="39"/>
      <c r="J35" s="39"/>
      <c r="K35" s="39"/>
    </row>
    <row r="36" spans="1:11" s="16" customFormat="1" ht="18" x14ac:dyDescent="0.45">
      <c r="A36" s="60">
        <v>2032</v>
      </c>
      <c r="B36" s="42">
        <f>_xlfn.FORECAST.LINEAR($A36,B$13:B35,$A$13:$A35)</f>
        <v>1779870196.5666676</v>
      </c>
      <c r="C36" s="42">
        <f>_xlfn.FORECAST.LINEAR($A36,C$13:C35,$A$13:$A35)</f>
        <v>263025760.64880991</v>
      </c>
      <c r="D36" s="42">
        <f>_xlfn.FORECAST.LINEAR($A36,D$13:D35,A$13:A35)</f>
        <v>752507.99761903286</v>
      </c>
      <c r="E36" s="42">
        <f>_xlfn.FORECAST.LINEAR($A36,$E$13:E35,$A$13:$A35)</f>
        <v>372852740.53809547</v>
      </c>
      <c r="F36" s="42">
        <f>_xlfn.FORECAST.LINEAR($A36,F$13:F35,$A$13:A35)</f>
        <v>1143239187.7976184</v>
      </c>
      <c r="G36" s="39"/>
      <c r="H36" s="39"/>
      <c r="I36" s="39"/>
      <c r="J36" s="39"/>
      <c r="K36" s="39"/>
    </row>
    <row r="37" spans="1:11" s="16" customFormat="1" ht="18" x14ac:dyDescent="0.45">
      <c r="A37" s="60">
        <v>2033</v>
      </c>
      <c r="B37" s="42">
        <f>_xlfn.FORECAST.LINEAR($A37,B$13:B36,$A$13:$A36)</f>
        <v>1784407914.8666668</v>
      </c>
      <c r="C37" s="42">
        <f>_xlfn.FORECAST.LINEAR($A37,C$13:C36,$A$13:$A36)</f>
        <v>265009841.98095274</v>
      </c>
      <c r="D37" s="42">
        <f>_xlfn.FORECAST.LINEAR($A37,D$13:D36,A$13:A36)</f>
        <v>701100.36190475523</v>
      </c>
      <c r="E37" s="42">
        <f>_xlfn.FORECAST.LINEAR($A37,$E$13:E36,$A$13:$A36)</f>
        <v>373745825.00952411</v>
      </c>
      <c r="F37" s="42">
        <f>_xlfn.FORECAST.LINEAR($A37,F$13:F36,$A$13:A36)</f>
        <v>1144951147.961905</v>
      </c>
      <c r="G37" s="39"/>
      <c r="H37" s="39"/>
      <c r="I37" s="39"/>
      <c r="J37" s="39"/>
      <c r="K37" s="39"/>
    </row>
    <row r="38" spans="1:11" s="16" customFormat="1" ht="18" x14ac:dyDescent="0.45">
      <c r="A38" s="60">
        <v>2034</v>
      </c>
      <c r="B38" s="42">
        <f>_xlfn.FORECAST.LINEAR($A38,B$13:B37,$A$13:$A37)</f>
        <v>1788945633.166667</v>
      </c>
      <c r="C38" s="42">
        <f>_xlfn.FORECAST.LINEAR($A38,C$13:C37,$A$13:$A37)</f>
        <v>266993923.31309557</v>
      </c>
      <c r="D38" s="42">
        <f>_xlfn.FORECAST.LINEAR($A38,D$13:D37,A$13:A37)</f>
        <v>649692.72619046271</v>
      </c>
      <c r="E38" s="42">
        <f>_xlfn.FORECAST.LINEAR($A38,$E$13:E37,$A$13:$A37)</f>
        <v>374638909.48095274</v>
      </c>
      <c r="F38" s="42">
        <f>_xlfn.FORECAST.LINEAR($A38,F$13:F37,$A$13:A37)</f>
        <v>1146663108.1261907</v>
      </c>
      <c r="G38" s="39"/>
      <c r="H38" s="39"/>
      <c r="I38" s="39"/>
      <c r="J38" s="39"/>
      <c r="K38" s="39"/>
    </row>
    <row r="39" spans="1:11" s="16" customFormat="1" ht="18" x14ac:dyDescent="0.45">
      <c r="A39" s="60">
        <v>2035</v>
      </c>
      <c r="B39" s="42">
        <f>_xlfn.FORECAST.LINEAR($A39,B$13:B38,$A$13:$A38)</f>
        <v>1793483351.4666681</v>
      </c>
      <c r="C39" s="42">
        <f>_xlfn.FORECAST.LINEAR($A39,C$13:C38,$A$13:$A38)</f>
        <v>268978004.6452384</v>
      </c>
      <c r="D39" s="42">
        <f>_xlfn.FORECAST.LINEAR($A39,D$13:D38,A$13:A38)</f>
        <v>598285.09047618508</v>
      </c>
      <c r="E39" s="42">
        <f>_xlfn.FORECAST.LINEAR($A39,$E$13:E38,$A$13:$A38)</f>
        <v>375531993.95238137</v>
      </c>
      <c r="F39" s="42">
        <f>_xlfn.FORECAST.LINEAR($A39,F$13:F38,$A$13:A38)</f>
        <v>1148375068.2904763</v>
      </c>
      <c r="G39" s="39"/>
      <c r="H39" s="39"/>
      <c r="I39" s="39"/>
      <c r="J39" s="39"/>
      <c r="K39" s="39"/>
    </row>
    <row r="40" spans="1:11" s="16" customFormat="1" ht="18" x14ac:dyDescent="0.45">
      <c r="A40" s="60">
        <v>2036</v>
      </c>
      <c r="B40" s="42">
        <f>_xlfn.FORECAST.LINEAR($A40,B$13:B39,$A$13:$A39)</f>
        <v>1798021069.7666683</v>
      </c>
      <c r="C40" s="42">
        <f>_xlfn.FORECAST.LINEAR($A40,C$13:C39,$A$13:$A39)</f>
        <v>270962085.97738123</v>
      </c>
      <c r="D40" s="42">
        <f>_xlfn.FORECAST.LINEAR($A40,D$13:D39,A$13:A39)</f>
        <v>546877.45476189256</v>
      </c>
      <c r="E40" s="42">
        <f>_xlfn.FORECAST.LINEAR($A40,$E$13:E39,$A$13:$A39)</f>
        <v>376425078.42380977</v>
      </c>
      <c r="F40" s="42">
        <f>_xlfn.FORECAST.LINEAR($A40,F$13:F39,$A$13:A39)</f>
        <v>1150087028.454762</v>
      </c>
      <c r="G40" s="39"/>
      <c r="H40" s="39"/>
      <c r="I40" s="39"/>
      <c r="J40" s="39"/>
      <c r="K40" s="39"/>
    </row>
    <row r="41" spans="1:11" s="16" customFormat="1" ht="18" x14ac:dyDescent="0.45">
      <c r="A41" s="60">
        <v>2037</v>
      </c>
      <c r="B41" s="42">
        <f>_xlfn.FORECAST.LINEAR($A41,B$13:B40,$A$13:$A40)</f>
        <v>1802558788.0666676</v>
      </c>
      <c r="C41" s="42">
        <f>_xlfn.FORECAST.LINEAR($A41,C$13:C40,$A$13:$A40)</f>
        <v>272946167.30952406</v>
      </c>
      <c r="D41" s="42">
        <f>_xlfn.FORECAST.LINEAR($A41,D$13:D40,A$13:A40)</f>
        <v>495469.81904760003</v>
      </c>
      <c r="E41" s="42">
        <f>_xlfn.FORECAST.LINEAR($A41,$E$13:E40,$A$13:$A40)</f>
        <v>377318162.8952384</v>
      </c>
      <c r="F41" s="42">
        <f>_xlfn.FORECAST.LINEAR($A41,F$13:F40,$A$13:A40)</f>
        <v>1151798988.6190481</v>
      </c>
      <c r="G41" s="39"/>
      <c r="H41" s="39"/>
      <c r="I41" s="39"/>
      <c r="J41" s="39"/>
      <c r="K41" s="39"/>
    </row>
    <row r="42" spans="1:11" s="16" customFormat="1" ht="18" x14ac:dyDescent="0.45">
      <c r="A42" s="60">
        <v>2038</v>
      </c>
      <c r="B42" s="42">
        <f>_xlfn.FORECAST.LINEAR($A42,B$13:B41,$A$13:$A41)</f>
        <v>1807096506.3666668</v>
      </c>
      <c r="C42" s="42">
        <f>_xlfn.FORECAST.LINEAR($A42,C$13:C41,$A$13:$A41)</f>
        <v>274930248.64166689</v>
      </c>
      <c r="D42" s="42">
        <f>_xlfn.FORECAST.LINEAR($A42,D$13:D41,A$13:A41)</f>
        <v>444062.18333332241</v>
      </c>
      <c r="E42" s="42">
        <f>_xlfn.FORECAST.LINEAR($A42,$E$13:E41,$A$13:$A41)</f>
        <v>378211247.36666703</v>
      </c>
      <c r="F42" s="42">
        <f>_xlfn.FORECAST.LINEAR($A42,F$13:F41,$A$13:A41)</f>
        <v>1153510948.7833333</v>
      </c>
      <c r="G42" s="39"/>
      <c r="H42" s="39"/>
      <c r="I42" s="39"/>
      <c r="J42" s="39"/>
      <c r="K42" s="39"/>
    </row>
    <row r="43" spans="1:11" s="16" customFormat="1" ht="18" x14ac:dyDescent="0.45">
      <c r="A43" s="60">
        <v>2039</v>
      </c>
      <c r="B43" s="42">
        <f>_xlfn.FORECAST.LINEAR($A43,B$13:B42,$A$13:$A42)</f>
        <v>1811634224.666667</v>
      </c>
      <c r="C43" s="42">
        <f>_xlfn.FORECAST.LINEAR($A43,C$13:C42,$A$13:$A42)</f>
        <v>276914329.97380972</v>
      </c>
      <c r="D43" s="42">
        <f>_xlfn.FORECAST.LINEAR($A43,D$13:D42,A$13:A42)</f>
        <v>392654.54761902988</v>
      </c>
      <c r="E43" s="42">
        <f>_xlfn.FORECAST.LINEAR($A43,$E$13:E42,$A$13:$A42)</f>
        <v>379104331.83809566</v>
      </c>
      <c r="F43" s="42">
        <f>_xlfn.FORECAST.LINEAR($A43,F$13:F42,$A$13:A42)</f>
        <v>1155222908.9476194</v>
      </c>
      <c r="G43" s="39"/>
      <c r="H43" s="39"/>
      <c r="I43" s="39"/>
      <c r="J43" s="39"/>
      <c r="K43" s="39"/>
    </row>
    <row r="44" spans="1:11" s="16" customFormat="1" ht="18" x14ac:dyDescent="0.45">
      <c r="A44" s="60">
        <v>2040</v>
      </c>
      <c r="B44" s="42">
        <f>_xlfn.FORECAST.LINEAR($A44,B$13:B43,$A$13:$A43)</f>
        <v>1816171942.9666681</v>
      </c>
      <c r="C44" s="42">
        <f>_xlfn.FORECAST.LINEAR($A44,C$13:C43,$A$13:$A43)</f>
        <v>278898411.30595255</v>
      </c>
      <c r="D44" s="42">
        <f>_xlfn.FORECAST.LINEAR($A44,D$13:D43,A$13:A43)</f>
        <v>341246.91190475225</v>
      </c>
      <c r="E44" s="42">
        <f>_xlfn.FORECAST.LINEAR($A44,$E$13:E43,$A$13:$A43)</f>
        <v>379997416.3095243</v>
      </c>
      <c r="F44" s="42">
        <f>_xlfn.FORECAST.LINEAR($A44,F$13:F43,$A$13:A43)</f>
        <v>1156934869.1119046</v>
      </c>
      <c r="G44" s="39"/>
      <c r="H44" s="39"/>
      <c r="I44" s="39"/>
      <c r="J44" s="39"/>
      <c r="K44" s="39"/>
    </row>
    <row r="45" spans="1:11" s="16" customFormat="1" ht="18" x14ac:dyDescent="0.45">
      <c r="A45" s="60">
        <v>2041</v>
      </c>
      <c r="B45" s="42">
        <f>_xlfn.FORECAST.LINEAR($A45,B$13:B44,$A$13:$A44)</f>
        <v>1820709661.2666683</v>
      </c>
      <c r="C45" s="42">
        <f>_xlfn.FORECAST.LINEAR($A45,C$13:C44,$A$13:$A44)</f>
        <v>280882492.63809538</v>
      </c>
      <c r="D45" s="42">
        <f>_xlfn.FORECAST.LINEAR($A45,D$13:D44,A$13:A44)</f>
        <v>289839.27619045973</v>
      </c>
      <c r="E45" s="42">
        <f>_xlfn.FORECAST.LINEAR($A45,$E$13:E44,$A$13:$A44)</f>
        <v>380890500.78095293</v>
      </c>
      <c r="F45" s="42">
        <f>_xlfn.FORECAST.LINEAR($A45,F$13:F44,$A$13:A44)</f>
        <v>1158646829.2761908</v>
      </c>
      <c r="G45" s="39"/>
      <c r="H45" s="39"/>
      <c r="I45" s="39"/>
      <c r="J45" s="39"/>
      <c r="K45" s="39"/>
    </row>
    <row r="46" spans="1:11" s="16" customFormat="1" ht="18" x14ac:dyDescent="0.45">
      <c r="A46" s="60">
        <v>2042</v>
      </c>
      <c r="B46" s="42">
        <f>_xlfn.FORECAST.LINEAR($A46,B$13:B45,$A$13:$A45)</f>
        <v>1825247379.5666676</v>
      </c>
      <c r="C46" s="42">
        <f>_xlfn.FORECAST.LINEAR($A46,C$13:C45,$A$13:$A45)</f>
        <v>282866573.97023869</v>
      </c>
      <c r="D46" s="42">
        <f>_xlfn.FORECAST.LINEAR($A46,D$13:D45,A$13:A45)</f>
        <v>238431.6404761672</v>
      </c>
      <c r="E46" s="42">
        <f>_xlfn.FORECAST.LINEAR($A46,$E$13:E45,$A$13:$A45)</f>
        <v>381783585.25238132</v>
      </c>
      <c r="F46" s="42">
        <f>_xlfn.FORECAST.LINEAR($A46,F$13:F45,$A$13:A45)</f>
        <v>1160358789.4404764</v>
      </c>
      <c r="G46" s="39"/>
      <c r="H46" s="39"/>
      <c r="I46" s="39"/>
      <c r="J46" s="39"/>
      <c r="K46" s="39"/>
    </row>
    <row r="47" spans="1:11" s="16" customFormat="1" ht="18" x14ac:dyDescent="0.45">
      <c r="A47" s="60">
        <v>2043</v>
      </c>
      <c r="B47" s="42">
        <f>_xlfn.FORECAST.LINEAR($A47,B$13:B46,$A$13:$A46)</f>
        <v>1829785097.8666668</v>
      </c>
      <c r="C47" s="42">
        <f>_xlfn.FORECAST.LINEAR($A47,C$13:C46,$A$13:$A46)</f>
        <v>284850655.30238152</v>
      </c>
      <c r="D47" s="42">
        <f>_xlfn.FORECAST.LINEAR($A47,D$13:D46,A$13:A46)</f>
        <v>187024.00476188958</v>
      </c>
      <c r="E47" s="42">
        <f>_xlfn.FORECAST.LINEAR($A47,$E$13:E46,$A$13:$A46)</f>
        <v>382676669.72380996</v>
      </c>
      <c r="F47" s="42">
        <f>_xlfn.FORECAST.LINEAR($A47,F$13:F46,$A$13:A46)</f>
        <v>1162070749.6047621</v>
      </c>
      <c r="G47" s="39"/>
      <c r="H47" s="39"/>
      <c r="I47" s="39"/>
      <c r="J47" s="39"/>
      <c r="K47" s="39"/>
    </row>
    <row r="48" spans="1:11" s="16" customFormat="1" ht="18" x14ac:dyDescent="0.45">
      <c r="A48" s="60">
        <v>2044</v>
      </c>
      <c r="B48" s="42">
        <f>_xlfn.FORECAST.LINEAR($A48,B$13:B47,$A$13:$A47)</f>
        <v>1834322816.166667</v>
      </c>
      <c r="C48" s="42">
        <f>_xlfn.FORECAST.LINEAR($A48,C$13:C47,$A$13:$A47)</f>
        <v>286834736.63452435</v>
      </c>
      <c r="D48" s="42">
        <f>_xlfn.FORECAST.LINEAR($A48,D$13:D47,A$13:A47)</f>
        <v>135616.36904759705</v>
      </c>
      <c r="E48" s="42">
        <f>_xlfn.FORECAST.LINEAR($A48,$E$13:E47,$A$13:$A47)</f>
        <v>383569754.19523859</v>
      </c>
      <c r="F48" s="42">
        <f>_xlfn.FORECAST.LINEAR($A48,F$13:F47,$A$13:A47)</f>
        <v>1163782709.7690477</v>
      </c>
      <c r="G48" s="39"/>
      <c r="H48" s="39"/>
      <c r="I48" s="39"/>
      <c r="J48" s="39"/>
      <c r="K48" s="39"/>
    </row>
    <row r="49" spans="1:11" s="16" customFormat="1" ht="18" x14ac:dyDescent="0.45">
      <c r="A49" s="60">
        <v>2045</v>
      </c>
      <c r="B49" s="42">
        <f>_xlfn.FORECAST.LINEAR($A49,B$13:B48,$A$13:$A48)</f>
        <v>1838860534.4666681</v>
      </c>
      <c r="C49" s="42">
        <f>_xlfn.FORECAST.LINEAR($A49,C$13:C48,$A$13:$A48)</f>
        <v>288818817.96666718</v>
      </c>
      <c r="D49" s="42">
        <f>_xlfn.FORECAST.LINEAR($A49,D$13:D48,A$13:A48)</f>
        <v>84208.733333319426</v>
      </c>
      <c r="E49" s="42">
        <f>_xlfn.FORECAST.LINEAR($A49,$E$13:E48,$A$13:$A48)</f>
        <v>384462838.66666722</v>
      </c>
      <c r="F49" s="42">
        <f>_xlfn.FORECAST.LINEAR($A49,F$13:F48,$A$13:A48)</f>
        <v>1165494669.9333339</v>
      </c>
      <c r="G49" s="39"/>
      <c r="H49" s="39"/>
      <c r="I49" s="39"/>
      <c r="J49" s="39"/>
      <c r="K49" s="39"/>
    </row>
    <row r="50" spans="1:11" s="16" customFormat="1" ht="18" x14ac:dyDescent="0.45">
      <c r="A50" s="60">
        <v>2046</v>
      </c>
      <c r="B50" s="42">
        <f>_xlfn.FORECAST.LINEAR($A50,B$13:B49,$A$13:$A49)</f>
        <v>1843398252.7666683</v>
      </c>
      <c r="C50" s="42">
        <f>_xlfn.FORECAST.LINEAR($A50,C$13:C49,$A$13:$A49)</f>
        <v>290802899.29881001</v>
      </c>
      <c r="D50" s="42">
        <f>_xlfn.FORECAST.LINEAR($A50,D$13:D49,A$13:A49)</f>
        <v>32801.097619026899</v>
      </c>
      <c r="E50" s="42">
        <f>_xlfn.FORECAST.LINEAR($A50,$E$13:E49,$A$13:$A49)</f>
        <v>385355923.13809586</v>
      </c>
      <c r="F50" s="42">
        <f>_xlfn.FORECAST.LINEAR($A50,F$13:F49,$A$13:A49)</f>
        <v>1167206630.0976195</v>
      </c>
      <c r="G50" s="39"/>
      <c r="H50" s="39"/>
      <c r="I50" s="39"/>
      <c r="J50" s="39"/>
      <c r="K50" s="39"/>
    </row>
    <row r="51" spans="1:11" s="16" customFormat="1" ht="18" x14ac:dyDescent="0.45">
      <c r="A51" s="60">
        <v>2047</v>
      </c>
      <c r="B51" s="42">
        <f>_xlfn.FORECAST.LINEAR($A51,B$13:B50,$A$13:$A50)</f>
        <v>1847935971.0666676</v>
      </c>
      <c r="C51" s="42">
        <f>_xlfn.FORECAST.LINEAR($A51,C$13:C50,$A$13:$A50)</f>
        <v>292786980.63095284</v>
      </c>
      <c r="D51" s="42">
        <f>_xlfn.FORECAST.LINEAR($A51,D$13:D50,A$13:A50)</f>
        <v>-18606.538095250726</v>
      </c>
      <c r="E51" s="42">
        <f>_xlfn.FORECAST.LINEAR($A51,$E$13:E50,$A$13:$A50)</f>
        <v>386249007.60952425</v>
      </c>
      <c r="F51" s="42">
        <f>_xlfn.FORECAST.LINEAR($A51,F$13:F50,$A$13:A50)</f>
        <v>1168918590.2619052</v>
      </c>
      <c r="G51" s="39"/>
      <c r="H51" s="39"/>
      <c r="I51" s="39"/>
      <c r="J51" s="39"/>
      <c r="K51" s="39"/>
    </row>
    <row r="52" spans="1:11" s="16" customFormat="1" ht="18" x14ac:dyDescent="0.45">
      <c r="A52" s="60">
        <v>2048</v>
      </c>
      <c r="B52" s="42">
        <f>_xlfn.FORECAST.LINEAR($A52,B$13:B51,$A$13:$A51)</f>
        <v>1852473689.3666677</v>
      </c>
      <c r="C52" s="42">
        <f>_xlfn.FORECAST.LINEAR($A52,C$13:C51,$A$13:$A51)</f>
        <v>294771061.96309566</v>
      </c>
      <c r="D52" s="42">
        <f>_xlfn.FORECAST.LINEAR($A52,D$13:D51,A$13:A51)</f>
        <v>-70014.173809543252</v>
      </c>
      <c r="E52" s="42">
        <f>_xlfn.FORECAST.LINEAR($A52,$E$13:E51,$A$13:$A51)</f>
        <v>387142092.08095288</v>
      </c>
      <c r="F52" s="42">
        <f>_xlfn.FORECAST.LINEAR($A52,F$13:F51,$A$13:A51)</f>
        <v>1170630550.4261909</v>
      </c>
      <c r="G52" s="39"/>
      <c r="H52" s="39"/>
      <c r="I52" s="39"/>
      <c r="J52" s="39"/>
      <c r="K52" s="39"/>
    </row>
    <row r="53" spans="1:11" s="16" customFormat="1" ht="18" x14ac:dyDescent="0.45">
      <c r="A53" s="60">
        <v>2049</v>
      </c>
      <c r="B53" s="42">
        <f>_xlfn.FORECAST.LINEAR($A53,B$13:B52,$A$13:$A52)</f>
        <v>1857011407.666667</v>
      </c>
      <c r="C53" s="42">
        <f>_xlfn.FORECAST.LINEAR($A53,C$13:C52,$A$13:$A52)</f>
        <v>296755143.29523849</v>
      </c>
      <c r="D53" s="42">
        <f>_xlfn.FORECAST.LINEAR($A53,D$13:D52,A$13:A52)</f>
        <v>-121421.80952383578</v>
      </c>
      <c r="E53" s="42">
        <f>_xlfn.FORECAST.LINEAR($A53,$E$13:E52,$A$13:$A52)</f>
        <v>388035176.55238152</v>
      </c>
      <c r="F53" s="42">
        <f>_xlfn.FORECAST.LINEAR($A53,F$13:F52,$A$13:A52)</f>
        <v>1172342510.5904765</v>
      </c>
      <c r="G53" s="39"/>
      <c r="H53" s="39"/>
      <c r="I53" s="39"/>
      <c r="J53" s="39"/>
      <c r="K53" s="39"/>
    </row>
    <row r="54" spans="1:11" s="16" customFormat="1" ht="18" x14ac:dyDescent="0.45">
      <c r="A54" s="60">
        <v>2050</v>
      </c>
      <c r="B54" s="42">
        <f>_xlfn.FORECAST.LINEAR($A54,B$13:B53,$A$13:$A53)</f>
        <v>1861549125.9666691</v>
      </c>
      <c r="C54" s="42">
        <f>_xlfn.FORECAST.LINEAR($A54,C$13:C53,$A$13:$A53)</f>
        <v>298739224.62738132</v>
      </c>
      <c r="D54" s="42">
        <f>_xlfn.FORECAST.LINEAR($A54,D$13:D53,A$13:A53)</f>
        <v>-172829.4452381134</v>
      </c>
      <c r="E54" s="42">
        <f>_xlfn.FORECAST.LINEAR($A54,$E$13:E53,$A$13:$A53)</f>
        <v>388928261.02381015</v>
      </c>
      <c r="F54" s="42">
        <f>_xlfn.FORECAST.LINEAR($A54,F$13:F53,$A$13:A53)</f>
        <v>1174054470.7547626</v>
      </c>
      <c r="G54" s="39"/>
      <c r="H54" s="39"/>
      <c r="I54" s="39"/>
      <c r="J54" s="39"/>
      <c r="K54" s="39"/>
    </row>
    <row r="55" spans="1:11" s="16" customFormat="1" ht="18" x14ac:dyDescent="0.45">
      <c r="A55" s="60">
        <v>2051</v>
      </c>
      <c r="B55" s="42">
        <f>_xlfn.FORECAST.LINEAR($A55,B$13:B54,$A$13:$A54)</f>
        <v>1866086844.2666683</v>
      </c>
      <c r="C55" s="42">
        <f>_xlfn.FORECAST.LINEAR($A55,C$13:C54,$A$13:$A54)</f>
        <v>300723305.95952415</v>
      </c>
      <c r="D55" s="42">
        <f>_xlfn.FORECAST.LINEAR($A55,D$13:D54,A$13:A54)</f>
        <v>-224237.08095242083</v>
      </c>
      <c r="E55" s="42">
        <f>_xlfn.FORECAST.LINEAR($A55,$E$13:E54,$A$13:$A54)</f>
        <v>389821345.49523854</v>
      </c>
      <c r="F55" s="42">
        <f>_xlfn.FORECAST.LINEAR($A55,F$13:F54,$A$13:A54)</f>
        <v>1175766430.9190478</v>
      </c>
      <c r="G55" s="39"/>
      <c r="H55" s="39"/>
      <c r="I55" s="39"/>
      <c r="J55" s="39"/>
      <c r="K55" s="39"/>
    </row>
    <row r="56" spans="1:11" s="16" customFormat="1" ht="18" x14ac:dyDescent="0.45">
      <c r="A56" s="60">
        <v>2052</v>
      </c>
      <c r="B56" s="42">
        <f>_xlfn.FORECAST.LINEAR($A56,B$13:B55,$A$13:$A55)</f>
        <v>1870624562.5666676</v>
      </c>
      <c r="C56" s="42">
        <f>_xlfn.FORECAST.LINEAR($A56,C$13:C55,$A$13:$A55)</f>
        <v>302707387.29166698</v>
      </c>
      <c r="D56" s="42">
        <f>_xlfn.FORECAST.LINEAR($A56,D$13:D55,A$13:A55)</f>
        <v>-275644.71666668355</v>
      </c>
      <c r="E56" s="42">
        <f>_xlfn.FORECAST.LINEAR($A56,$E$13:E55,$A$13:$A55)</f>
        <v>390714429.96666718</v>
      </c>
      <c r="F56" s="42">
        <f>_xlfn.FORECAST.LINEAR($A56,F$13:F55,$A$13:A55)</f>
        <v>1177478391.0833335</v>
      </c>
      <c r="G56" s="39"/>
      <c r="H56" s="39"/>
      <c r="I56" s="39"/>
      <c r="J56" s="39"/>
      <c r="K56" s="39"/>
    </row>
    <row r="57" spans="1:11" s="16" customFormat="1" ht="18" x14ac:dyDescent="0.45">
      <c r="A57" s="60">
        <v>2053</v>
      </c>
      <c r="B57" s="42">
        <f>_xlfn.FORECAST.LINEAR($A57,B$13:B56,$A$13:$A56)</f>
        <v>1875162280.8666677</v>
      </c>
      <c r="C57" s="42">
        <f>_xlfn.FORECAST.LINEAR($A57,C$13:C56,$A$13:$A56)</f>
        <v>304691468.62380934</v>
      </c>
      <c r="D57" s="42">
        <f>_xlfn.FORECAST.LINEAR($A57,D$13:D56,A$13:A56)</f>
        <v>-327052.35238097608</v>
      </c>
      <c r="E57" s="42">
        <f>_xlfn.FORECAST.LINEAR($A57,$E$13:E56,$A$13:$A56)</f>
        <v>391607514.43809581</v>
      </c>
      <c r="F57" s="42">
        <f>_xlfn.FORECAST.LINEAR($A57,F$13:F56,$A$13:A56)</f>
        <v>1179190351.2476192</v>
      </c>
      <c r="G57" s="39"/>
      <c r="H57" s="39"/>
      <c r="I57" s="39"/>
      <c r="J57" s="39"/>
      <c r="K57" s="39"/>
    </row>
    <row r="58" spans="1:11" s="16" customFormat="1" ht="18" x14ac:dyDescent="0.45">
      <c r="A58" s="60">
        <v>2054</v>
      </c>
      <c r="B58" s="42">
        <f>_xlfn.FORECAST.LINEAR($A58,B$13:B57,$A$13:$A57)</f>
        <v>1879699999.1666689</v>
      </c>
      <c r="C58" s="42">
        <f>_xlfn.FORECAST.LINEAR($A58,C$13:C57,$A$13:$A57)</f>
        <v>306675549.95595217</v>
      </c>
      <c r="D58" s="42">
        <f>_xlfn.FORECAST.LINEAR($A58,D$13:D57,A$13:A57)</f>
        <v>-378459.98809526861</v>
      </c>
      <c r="E58" s="42">
        <f>_xlfn.FORECAST.LINEAR($A58,$E$13:E57,$A$13:$A57)</f>
        <v>392500598.90952444</v>
      </c>
      <c r="F58" s="42">
        <f>_xlfn.FORECAST.LINEAR($A58,F$13:F57,$A$13:A57)</f>
        <v>1180902311.4119053</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0.53900000000000003</v>
      </c>
      <c r="C66" s="245">
        <v>1.548</v>
      </c>
      <c r="D66" s="245">
        <v>31.077999999999999</v>
      </c>
      <c r="E66" s="245">
        <v>1.4750000000000001</v>
      </c>
      <c r="F66" s="313">
        <v>0.73799999999999999</v>
      </c>
      <c r="G66" s="303"/>
      <c r="H66" s="304"/>
      <c r="I66" s="304"/>
      <c r="J66" s="304"/>
      <c r="K66" s="305"/>
    </row>
    <row r="67" spans="1:11" s="16" customFormat="1" ht="18" x14ac:dyDescent="0.45">
      <c r="A67" s="194">
        <v>2004</v>
      </c>
      <c r="B67" s="232">
        <v>0.47899999999999998</v>
      </c>
      <c r="C67" s="147">
        <v>1.357</v>
      </c>
      <c r="D67" s="147">
        <v>26.882999999999999</v>
      </c>
      <c r="E67" s="147">
        <v>1.32</v>
      </c>
      <c r="F67" s="311">
        <v>0.66300000000000003</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0.51700000000000002</v>
      </c>
      <c r="C68" s="147">
        <v>1.452</v>
      </c>
      <c r="D68" s="147">
        <v>27.85</v>
      </c>
      <c r="E68" s="147">
        <v>1.411</v>
      </c>
      <c r="F68" s="311">
        <v>0.71699999999999997</v>
      </c>
      <c r="G68" s="290">
        <f t="shared" ref="G68:G87" si="6">IF(ABS(B8 - B7) &gt; SQRT(G8^2 + G7^2), 1, 0)</f>
        <v>0</v>
      </c>
      <c r="H68" s="286">
        <f t="shared" ref="H68:H87" si="7">IF(ABS(C8 - C7) &gt; SQRT(H8^2 + H7^2), 1, 0)</f>
        <v>0</v>
      </c>
      <c r="I68" s="286">
        <f t="shared" ref="I68:I87" si="8">IF(ABS(D8 - D7) &gt; SQRT(I8^2 + I7^2), 1, 0)</f>
        <v>0</v>
      </c>
      <c r="J68" s="286">
        <f t="shared" ref="J68:J87" si="9">IF(ABS(E8 - E7) &gt; SQRT(J8^2 + J7^2), 1, 0)</f>
        <v>0</v>
      </c>
      <c r="K68" s="291">
        <f t="shared" ref="K68:K87" si="10">IF(ABS(F8 - F7) &gt; SQRT(K8^2 + K7^2), 1, 0)</f>
        <v>0</v>
      </c>
    </row>
    <row r="69" spans="1:11" s="16" customFormat="1" ht="18" x14ac:dyDescent="0.45">
      <c r="A69" s="194">
        <v>2006</v>
      </c>
      <c r="B69" s="232">
        <v>0.49</v>
      </c>
      <c r="C69" s="147">
        <v>1.5449999999999999</v>
      </c>
      <c r="D69" s="147">
        <v>28.498000000000001</v>
      </c>
      <c r="E69" s="147">
        <v>1.4910000000000001</v>
      </c>
      <c r="F69" s="311">
        <v>0.67600000000000005</v>
      </c>
      <c r="G69" s="290">
        <f t="shared" si="6"/>
        <v>0</v>
      </c>
      <c r="H69" s="286">
        <f t="shared" si="7"/>
        <v>0</v>
      </c>
      <c r="I69" s="286">
        <f t="shared" si="8"/>
        <v>0</v>
      </c>
      <c r="J69" s="286">
        <f t="shared" si="9"/>
        <v>0</v>
      </c>
      <c r="K69" s="291">
        <f t="shared" si="10"/>
        <v>0</v>
      </c>
    </row>
    <row r="70" spans="1:11" s="16" customFormat="1" ht="18" x14ac:dyDescent="0.45">
      <c r="A70" s="194">
        <v>2007</v>
      </c>
      <c r="B70" s="234">
        <v>0.48799999999999999</v>
      </c>
      <c r="C70" s="71">
        <v>1.474</v>
      </c>
      <c r="D70" s="71">
        <v>34.15</v>
      </c>
      <c r="E70" s="71">
        <v>1.4710000000000001</v>
      </c>
      <c r="F70" s="295">
        <v>0.67200000000000004</v>
      </c>
      <c r="G70" s="290">
        <f t="shared" si="6"/>
        <v>0</v>
      </c>
      <c r="H70" s="286">
        <f t="shared" si="7"/>
        <v>0</v>
      </c>
      <c r="I70" s="286">
        <f t="shared" si="8"/>
        <v>0</v>
      </c>
      <c r="J70" s="286">
        <f t="shared" si="9"/>
        <v>0</v>
      </c>
      <c r="K70" s="291">
        <f t="shared" si="10"/>
        <v>0</v>
      </c>
    </row>
    <row r="71" spans="1:11" s="16" customFormat="1" ht="18" x14ac:dyDescent="0.45">
      <c r="A71" s="194">
        <v>2008</v>
      </c>
      <c r="B71" s="234">
        <v>0.441</v>
      </c>
      <c r="C71" s="71">
        <v>1.32</v>
      </c>
      <c r="D71" s="71">
        <v>27.309000000000001</v>
      </c>
      <c r="E71" s="71">
        <v>1.306</v>
      </c>
      <c r="F71" s="295">
        <v>0.625</v>
      </c>
      <c r="G71" s="290">
        <f t="shared" si="6"/>
        <v>0</v>
      </c>
      <c r="H71" s="286">
        <f t="shared" si="7"/>
        <v>0</v>
      </c>
      <c r="I71" s="286">
        <f t="shared" si="8"/>
        <v>0</v>
      </c>
      <c r="J71" s="286">
        <f t="shared" si="9"/>
        <v>0</v>
      </c>
      <c r="K71" s="291">
        <f t="shared" si="10"/>
        <v>0</v>
      </c>
    </row>
    <row r="72" spans="1:11" s="16" customFormat="1" ht="18" x14ac:dyDescent="0.45">
      <c r="A72" s="194">
        <v>2009</v>
      </c>
      <c r="B72" s="234">
        <v>0.48299999999999998</v>
      </c>
      <c r="C72" s="71">
        <v>1.3959999999999999</v>
      </c>
      <c r="D72" s="71">
        <v>33.052999999999997</v>
      </c>
      <c r="E72" s="71">
        <v>1.4870000000000001</v>
      </c>
      <c r="F72" s="295">
        <v>0.66500000000000004</v>
      </c>
      <c r="G72" s="290">
        <f t="shared" si="6"/>
        <v>0</v>
      </c>
      <c r="H72" s="286">
        <f t="shared" si="7"/>
        <v>0</v>
      </c>
      <c r="I72" s="286">
        <f t="shared" si="8"/>
        <v>0</v>
      </c>
      <c r="J72" s="286">
        <f t="shared" si="9"/>
        <v>0</v>
      </c>
      <c r="K72" s="291">
        <f t="shared" si="10"/>
        <v>0</v>
      </c>
    </row>
    <row r="73" spans="1:11" s="16" customFormat="1" ht="18" x14ac:dyDescent="0.45">
      <c r="A73" s="194">
        <v>2010</v>
      </c>
      <c r="B73" s="234">
        <v>0.53100000000000003</v>
      </c>
      <c r="C73" s="71">
        <v>1.397</v>
      </c>
      <c r="D73" s="71">
        <v>32.789000000000001</v>
      </c>
      <c r="E73" s="71">
        <v>1.67</v>
      </c>
      <c r="F73" s="295">
        <v>0.74299999999999999</v>
      </c>
      <c r="G73" s="290">
        <f t="shared" si="6"/>
        <v>0</v>
      </c>
      <c r="H73" s="286">
        <f t="shared" si="7"/>
        <v>0</v>
      </c>
      <c r="I73" s="286">
        <f t="shared" si="8"/>
        <v>0</v>
      </c>
      <c r="J73" s="286">
        <f t="shared" si="9"/>
        <v>0</v>
      </c>
      <c r="K73" s="291">
        <f t="shared" si="10"/>
        <v>0</v>
      </c>
    </row>
    <row r="74" spans="1:11" s="16" customFormat="1" ht="18" x14ac:dyDescent="0.45">
      <c r="A74" s="194">
        <v>2011</v>
      </c>
      <c r="B74" s="234">
        <v>0.60099999999999998</v>
      </c>
      <c r="C74" s="71">
        <v>1.4610000000000001</v>
      </c>
      <c r="D74" s="71">
        <v>34.365000000000002</v>
      </c>
      <c r="E74" s="71">
        <v>1.909</v>
      </c>
      <c r="F74" s="295">
        <v>0.85399999999999998</v>
      </c>
      <c r="G74" s="290">
        <f t="shared" si="6"/>
        <v>0</v>
      </c>
      <c r="H74" s="286">
        <f t="shared" si="7"/>
        <v>0</v>
      </c>
      <c r="I74" s="286">
        <f t="shared" si="8"/>
        <v>0</v>
      </c>
      <c r="J74" s="286">
        <f t="shared" si="9"/>
        <v>0</v>
      </c>
      <c r="K74" s="291">
        <f t="shared" si="10"/>
        <v>0</v>
      </c>
    </row>
    <row r="75" spans="1:11" s="16" customFormat="1" ht="18" x14ac:dyDescent="0.45">
      <c r="A75" s="194">
        <v>2012</v>
      </c>
      <c r="B75" s="234">
        <v>0.70499999999999996</v>
      </c>
      <c r="C75" s="71">
        <v>1.5069999999999999</v>
      </c>
      <c r="D75" s="71">
        <v>57.087000000000003</v>
      </c>
      <c r="E75" s="71">
        <v>2.1890000000000001</v>
      </c>
      <c r="F75" s="295">
        <v>1.0129999999999999</v>
      </c>
      <c r="G75" s="290">
        <f t="shared" si="6"/>
        <v>0</v>
      </c>
      <c r="H75" s="286">
        <f t="shared" si="7"/>
        <v>0</v>
      </c>
      <c r="I75" s="286">
        <f t="shared" si="8"/>
        <v>0</v>
      </c>
      <c r="J75" s="286">
        <f t="shared" si="9"/>
        <v>0</v>
      </c>
      <c r="K75" s="291">
        <f t="shared" si="10"/>
        <v>0</v>
      </c>
    </row>
    <row r="76" spans="1:11" s="16" customFormat="1" ht="18" x14ac:dyDescent="0.45">
      <c r="A76" s="194">
        <v>2013</v>
      </c>
      <c r="B76" s="234">
        <v>0.70799999999999996</v>
      </c>
      <c r="C76" s="71">
        <v>1.425</v>
      </c>
      <c r="D76" s="71">
        <v>57.335999999999999</v>
      </c>
      <c r="E76" s="71">
        <v>2.2010000000000001</v>
      </c>
      <c r="F76" s="295">
        <v>1.0249999999999999</v>
      </c>
      <c r="G76" s="290">
        <f t="shared" si="6"/>
        <v>0</v>
      </c>
      <c r="H76" s="286">
        <f t="shared" si="7"/>
        <v>0</v>
      </c>
      <c r="I76" s="286">
        <f t="shared" si="8"/>
        <v>0</v>
      </c>
      <c r="J76" s="286">
        <f t="shared" si="9"/>
        <v>0</v>
      </c>
      <c r="K76" s="291">
        <f t="shared" si="10"/>
        <v>0</v>
      </c>
    </row>
    <row r="77" spans="1:11" s="16" customFormat="1" ht="18" x14ac:dyDescent="0.45">
      <c r="A77" s="194">
        <v>2014</v>
      </c>
      <c r="B77" s="234">
        <v>0.68100000000000005</v>
      </c>
      <c r="C77" s="71">
        <v>1.371</v>
      </c>
      <c r="D77" s="71">
        <v>57.735999999999997</v>
      </c>
      <c r="E77" s="71">
        <v>2.1779999999999999</v>
      </c>
      <c r="F77" s="295">
        <v>0.98699999999999999</v>
      </c>
      <c r="G77" s="290">
        <f t="shared" si="6"/>
        <v>0</v>
      </c>
      <c r="H77" s="286">
        <f t="shared" si="7"/>
        <v>0</v>
      </c>
      <c r="I77" s="286">
        <f t="shared" si="8"/>
        <v>0</v>
      </c>
      <c r="J77" s="286">
        <f t="shared" si="9"/>
        <v>0</v>
      </c>
      <c r="K77" s="291">
        <f t="shared" si="10"/>
        <v>0</v>
      </c>
    </row>
    <row r="78" spans="1:11" s="16" customFormat="1" ht="18" x14ac:dyDescent="0.45">
      <c r="A78" s="194">
        <v>2015</v>
      </c>
      <c r="B78" s="234">
        <v>0.68600000000000005</v>
      </c>
      <c r="C78" s="71">
        <v>1.395</v>
      </c>
      <c r="D78" s="71">
        <v>58.35</v>
      </c>
      <c r="E78" s="71">
        <v>2.1709999999999998</v>
      </c>
      <c r="F78" s="295">
        <v>1.0049999999999999</v>
      </c>
      <c r="G78" s="290">
        <f t="shared" si="6"/>
        <v>0</v>
      </c>
      <c r="H78" s="286">
        <f t="shared" si="7"/>
        <v>0</v>
      </c>
      <c r="I78" s="286">
        <f t="shared" si="8"/>
        <v>0</v>
      </c>
      <c r="J78" s="286">
        <f t="shared" si="9"/>
        <v>0</v>
      </c>
      <c r="K78" s="291">
        <f t="shared" si="10"/>
        <v>0</v>
      </c>
    </row>
    <row r="79" spans="1:11" s="16" customFormat="1" ht="18" x14ac:dyDescent="0.45">
      <c r="A79" s="194">
        <v>2016</v>
      </c>
      <c r="B79" s="234">
        <v>0.68500000000000005</v>
      </c>
      <c r="C79" s="71">
        <v>1.357</v>
      </c>
      <c r="D79" s="71">
        <v>58.558999999999997</v>
      </c>
      <c r="E79" s="71">
        <v>2.177</v>
      </c>
      <c r="F79" s="295">
        <v>1.0009999999999999</v>
      </c>
      <c r="G79" s="290">
        <f t="shared" si="6"/>
        <v>0</v>
      </c>
      <c r="H79" s="286">
        <f t="shared" si="7"/>
        <v>0</v>
      </c>
      <c r="I79" s="286">
        <f t="shared" si="8"/>
        <v>0</v>
      </c>
      <c r="J79" s="286">
        <f t="shared" si="9"/>
        <v>0</v>
      </c>
      <c r="K79" s="291">
        <f t="shared" si="10"/>
        <v>0</v>
      </c>
    </row>
    <row r="80" spans="1:11" s="16" customFormat="1" ht="18" x14ac:dyDescent="0.45">
      <c r="A80" s="194">
        <v>2017</v>
      </c>
      <c r="B80" s="234">
        <v>0.69199999999999995</v>
      </c>
      <c r="C80" s="71">
        <v>1.3460000000000001</v>
      </c>
      <c r="D80" s="71">
        <v>58.003999999999998</v>
      </c>
      <c r="E80" s="71">
        <v>2.1930000000000001</v>
      </c>
      <c r="F80" s="295">
        <v>1.016</v>
      </c>
      <c r="G80" s="290">
        <f t="shared" si="6"/>
        <v>0</v>
      </c>
      <c r="H80" s="286">
        <f t="shared" si="7"/>
        <v>0</v>
      </c>
      <c r="I80" s="286">
        <f t="shared" si="8"/>
        <v>0</v>
      </c>
      <c r="J80" s="286">
        <f t="shared" si="9"/>
        <v>0</v>
      </c>
      <c r="K80" s="291">
        <f t="shared" si="10"/>
        <v>0</v>
      </c>
    </row>
    <row r="81" spans="1:41" s="16" customFormat="1" ht="18" x14ac:dyDescent="0.45">
      <c r="A81" s="194">
        <v>2018</v>
      </c>
      <c r="B81" s="234">
        <v>0.69599999999999995</v>
      </c>
      <c r="C81" s="71">
        <v>1.464</v>
      </c>
      <c r="D81" s="71">
        <v>58.087000000000003</v>
      </c>
      <c r="E81" s="71">
        <v>2.1070000000000002</v>
      </c>
      <c r="F81" s="295">
        <v>1.006</v>
      </c>
      <c r="G81" s="290">
        <f t="shared" si="6"/>
        <v>0</v>
      </c>
      <c r="H81" s="286">
        <f t="shared" si="7"/>
        <v>0</v>
      </c>
      <c r="I81" s="286">
        <f t="shared" si="8"/>
        <v>0</v>
      </c>
      <c r="J81" s="286">
        <f t="shared" si="9"/>
        <v>0</v>
      </c>
      <c r="K81" s="291">
        <f t="shared" si="10"/>
        <v>0</v>
      </c>
    </row>
    <row r="82" spans="1:41" s="16" customFormat="1" ht="18" x14ac:dyDescent="0.45">
      <c r="A82" s="194">
        <v>2019</v>
      </c>
      <c r="B82" s="234">
        <v>0.72499999999999998</v>
      </c>
      <c r="C82" s="71">
        <v>1.488</v>
      </c>
      <c r="D82" s="71">
        <v>62.847000000000001</v>
      </c>
      <c r="E82" s="71">
        <v>2.125</v>
      </c>
      <c r="F82" s="295">
        <v>1.0429999999999999</v>
      </c>
      <c r="G82" s="290">
        <f t="shared" si="6"/>
        <v>0</v>
      </c>
      <c r="H82" s="286">
        <f t="shared" si="7"/>
        <v>0</v>
      </c>
      <c r="I82" s="286">
        <f t="shared" si="8"/>
        <v>0</v>
      </c>
      <c r="J82" s="286">
        <f t="shared" si="9"/>
        <v>0</v>
      </c>
      <c r="K82" s="291">
        <f t="shared" si="10"/>
        <v>0</v>
      </c>
    </row>
    <row r="83" spans="1:41" s="16" customFormat="1" ht="18" x14ac:dyDescent="0.45">
      <c r="A83" s="194">
        <v>2020</v>
      </c>
      <c r="B83" s="234">
        <v>0.72699999999999998</v>
      </c>
      <c r="C83" s="71">
        <v>1.3640000000000001</v>
      </c>
      <c r="D83" s="71">
        <v>64.266000000000005</v>
      </c>
      <c r="E83" s="71">
        <v>2.165</v>
      </c>
      <c r="F83" s="295">
        <v>1.0449999999999999</v>
      </c>
      <c r="G83" s="290">
        <f t="shared" si="6"/>
        <v>0</v>
      </c>
      <c r="H83" s="286">
        <f t="shared" si="7"/>
        <v>0</v>
      </c>
      <c r="I83" s="286">
        <f t="shared" si="8"/>
        <v>0</v>
      </c>
      <c r="J83" s="286">
        <f t="shared" si="9"/>
        <v>0</v>
      </c>
      <c r="K83" s="291">
        <f t="shared" si="10"/>
        <v>0</v>
      </c>
    </row>
    <row r="84" spans="1:41" s="16" customFormat="1" ht="18" x14ac:dyDescent="0.45">
      <c r="A84" s="194">
        <v>2021</v>
      </c>
      <c r="B84" s="234">
        <v>0.73699999999999999</v>
      </c>
      <c r="C84" s="71">
        <v>1.4330000000000001</v>
      </c>
      <c r="D84" s="71">
        <v>64.197000000000003</v>
      </c>
      <c r="E84" s="71">
        <v>2.202</v>
      </c>
      <c r="F84" s="295">
        <v>1.069</v>
      </c>
      <c r="G84" s="290">
        <f t="shared" si="6"/>
        <v>0</v>
      </c>
      <c r="H84" s="286">
        <f t="shared" si="7"/>
        <v>0</v>
      </c>
      <c r="I84" s="286">
        <f t="shared" si="8"/>
        <v>0</v>
      </c>
      <c r="J84" s="286">
        <f t="shared" si="9"/>
        <v>0</v>
      </c>
      <c r="K84" s="291">
        <f t="shared" si="10"/>
        <v>0</v>
      </c>
    </row>
    <row r="85" spans="1:41" s="16" customFormat="1" ht="18" x14ac:dyDescent="0.45">
      <c r="A85" s="194">
        <v>2022</v>
      </c>
      <c r="B85" s="234">
        <v>0.75600000000000001</v>
      </c>
      <c r="C85" s="71">
        <v>1.3169999999999999</v>
      </c>
      <c r="D85" s="71">
        <v>59.957000000000001</v>
      </c>
      <c r="E85" s="71">
        <v>2.1669999999999998</v>
      </c>
      <c r="F85" s="295">
        <v>1.0680000000000001</v>
      </c>
      <c r="G85" s="290">
        <f t="shared" si="6"/>
        <v>0</v>
      </c>
      <c r="H85" s="286">
        <f t="shared" si="7"/>
        <v>0</v>
      </c>
      <c r="I85" s="286">
        <f t="shared" si="8"/>
        <v>0</v>
      </c>
      <c r="J85" s="286">
        <f t="shared" si="9"/>
        <v>0</v>
      </c>
      <c r="K85" s="291">
        <f t="shared" si="10"/>
        <v>0</v>
      </c>
    </row>
    <row r="86" spans="1:41" s="16" customFormat="1" ht="18" x14ac:dyDescent="0.45">
      <c r="A86" s="194">
        <v>2023</v>
      </c>
      <c r="B86" s="234">
        <v>0.76</v>
      </c>
      <c r="C86" s="71">
        <v>1.387</v>
      </c>
      <c r="D86" s="71">
        <v>59.917000000000002</v>
      </c>
      <c r="E86" s="71">
        <v>2.165</v>
      </c>
      <c r="F86" s="295">
        <v>1.089</v>
      </c>
      <c r="G86" s="290">
        <f t="shared" si="6"/>
        <v>0</v>
      </c>
      <c r="H86" s="286">
        <f t="shared" si="7"/>
        <v>0</v>
      </c>
      <c r="I86" s="286">
        <f t="shared" si="8"/>
        <v>0</v>
      </c>
      <c r="J86" s="286">
        <f t="shared" si="9"/>
        <v>0</v>
      </c>
      <c r="K86" s="291">
        <f t="shared" si="10"/>
        <v>0</v>
      </c>
    </row>
    <row r="87" spans="1:41" s="16" customFormat="1" ht="18.399999999999999" thickBot="1" x14ac:dyDescent="0.5">
      <c r="A87" s="194">
        <v>2024</v>
      </c>
      <c r="B87" s="236">
        <v>0.76400000000000001</v>
      </c>
      <c r="C87" s="238">
        <v>1.3839999999999999</v>
      </c>
      <c r="D87" s="238">
        <v>60.061999999999998</v>
      </c>
      <c r="E87" s="238">
        <v>2.1669999999999998</v>
      </c>
      <c r="F87" s="314">
        <v>1.101</v>
      </c>
      <c r="G87" s="290">
        <f t="shared" si="6"/>
        <v>0</v>
      </c>
      <c r="H87" s="286">
        <f t="shared" si="7"/>
        <v>0</v>
      </c>
      <c r="I87" s="286">
        <f t="shared" si="8"/>
        <v>0</v>
      </c>
      <c r="J87" s="286">
        <f t="shared" si="9"/>
        <v>0</v>
      </c>
      <c r="K87" s="291">
        <f t="shared" si="10"/>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422</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399999999999999" thickBot="1" x14ac:dyDescent="0.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208">
        <v>413279350</v>
      </c>
      <c r="C96" s="209">
        <v>60972486</v>
      </c>
      <c r="D96" s="209">
        <v>343637</v>
      </c>
      <c r="E96" s="209">
        <v>79800869</v>
      </c>
      <c r="F96" s="210">
        <v>272162358</v>
      </c>
      <c r="G96" s="120">
        <v>76295570</v>
      </c>
      <c r="H96" s="80">
        <v>11535574</v>
      </c>
      <c r="I96" s="80">
        <v>61922</v>
      </c>
      <c r="J96" s="80">
        <v>14719572</v>
      </c>
      <c r="K96" s="81">
        <v>49978501</v>
      </c>
      <c r="L96" s="79">
        <v>98883408</v>
      </c>
      <c r="M96" s="80">
        <v>14563551</v>
      </c>
      <c r="N96" s="80">
        <v>91488</v>
      </c>
      <c r="O96" s="80">
        <v>20183276</v>
      </c>
      <c r="P96" s="81">
        <v>64045093</v>
      </c>
      <c r="Q96" s="79">
        <v>78194593</v>
      </c>
      <c r="R96" s="80">
        <v>11128800</v>
      </c>
      <c r="S96" s="80">
        <v>101761</v>
      </c>
      <c r="T96" s="80">
        <v>17545166</v>
      </c>
      <c r="U96" s="81">
        <v>49418865</v>
      </c>
      <c r="V96" s="79">
        <v>899466076</v>
      </c>
      <c r="W96" s="80">
        <v>110523275</v>
      </c>
      <c r="X96" s="80">
        <v>1178720</v>
      </c>
      <c r="Y96" s="80">
        <v>198139071</v>
      </c>
      <c r="Z96" s="81">
        <v>589625010</v>
      </c>
    </row>
    <row r="97" spans="1:26" s="16" customFormat="1" ht="18" x14ac:dyDescent="0.45">
      <c r="A97" s="194">
        <v>2004</v>
      </c>
      <c r="B97" s="211">
        <v>414104193</v>
      </c>
      <c r="C97" s="80">
        <v>61434636</v>
      </c>
      <c r="D97" s="80">
        <v>581497</v>
      </c>
      <c r="E97" s="80">
        <v>80615062</v>
      </c>
      <c r="F97" s="212">
        <v>271472999</v>
      </c>
      <c r="G97" s="120">
        <v>76365532</v>
      </c>
      <c r="H97" s="80">
        <v>11590587</v>
      </c>
      <c r="I97" s="80">
        <v>105557</v>
      </c>
      <c r="J97" s="80">
        <v>14862172</v>
      </c>
      <c r="K97" s="81">
        <v>49807216</v>
      </c>
      <c r="L97" s="79">
        <v>98911079</v>
      </c>
      <c r="M97" s="80">
        <v>14642867</v>
      </c>
      <c r="N97" s="80">
        <v>143890</v>
      </c>
      <c r="O97" s="80">
        <v>20259348</v>
      </c>
      <c r="P97" s="81">
        <v>63864973</v>
      </c>
      <c r="Q97" s="79">
        <v>78354725</v>
      </c>
      <c r="R97" s="80">
        <v>11185406</v>
      </c>
      <c r="S97" s="80">
        <v>118302</v>
      </c>
      <c r="T97" s="80">
        <v>17526067</v>
      </c>
      <c r="U97" s="81">
        <v>49524951</v>
      </c>
      <c r="V97" s="79">
        <v>903727926</v>
      </c>
      <c r="W97" s="80">
        <v>111940695</v>
      </c>
      <c r="X97" s="80">
        <v>1284794</v>
      </c>
      <c r="Y97" s="80">
        <v>199800915</v>
      </c>
      <c r="Z97" s="81">
        <v>590701522</v>
      </c>
    </row>
    <row r="98" spans="1:26" s="16" customFormat="1" ht="18" x14ac:dyDescent="0.45">
      <c r="A98" s="194">
        <v>2005</v>
      </c>
      <c r="B98" s="211">
        <v>418007090</v>
      </c>
      <c r="C98" s="80">
        <v>61789798</v>
      </c>
      <c r="D98" s="80">
        <v>666812</v>
      </c>
      <c r="E98" s="80">
        <v>81123243</v>
      </c>
      <c r="F98" s="212">
        <v>274427237</v>
      </c>
      <c r="G98" s="120">
        <v>77090763</v>
      </c>
      <c r="H98" s="80">
        <v>11652339</v>
      </c>
      <c r="I98" s="80">
        <v>121501</v>
      </c>
      <c r="J98" s="80">
        <v>14974414</v>
      </c>
      <c r="K98" s="81">
        <v>50342509</v>
      </c>
      <c r="L98" s="79">
        <v>99734894</v>
      </c>
      <c r="M98" s="80">
        <v>14657873</v>
      </c>
      <c r="N98" s="80">
        <v>164945</v>
      </c>
      <c r="O98" s="80">
        <v>20321819</v>
      </c>
      <c r="P98" s="81">
        <v>64590257</v>
      </c>
      <c r="Q98" s="79">
        <v>78624264</v>
      </c>
      <c r="R98" s="80">
        <v>11273272</v>
      </c>
      <c r="S98" s="80">
        <v>128031</v>
      </c>
      <c r="T98" s="80">
        <v>17464267</v>
      </c>
      <c r="U98" s="81">
        <v>49758693</v>
      </c>
      <c r="V98" s="79">
        <v>904252280</v>
      </c>
      <c r="W98" s="80">
        <v>112189947</v>
      </c>
      <c r="X98" s="80">
        <v>1375916</v>
      </c>
      <c r="Y98" s="80">
        <v>199469825</v>
      </c>
      <c r="Z98" s="81">
        <v>591216592</v>
      </c>
    </row>
    <row r="99" spans="1:26" s="16" customFormat="1" ht="18" x14ac:dyDescent="0.45">
      <c r="A99" s="194">
        <v>2006</v>
      </c>
      <c r="B99" s="211">
        <v>423845112</v>
      </c>
      <c r="C99" s="80">
        <v>60839754</v>
      </c>
      <c r="D99" s="80">
        <v>798985</v>
      </c>
      <c r="E99" s="80">
        <v>82327522</v>
      </c>
      <c r="F99" s="212">
        <v>279878851</v>
      </c>
      <c r="G99" s="120">
        <v>78117163</v>
      </c>
      <c r="H99" s="80">
        <v>11438158</v>
      </c>
      <c r="I99" s="80">
        <v>146195</v>
      </c>
      <c r="J99" s="80">
        <v>15222249</v>
      </c>
      <c r="K99" s="81">
        <v>51310561</v>
      </c>
      <c r="L99" s="79">
        <v>101459112</v>
      </c>
      <c r="M99" s="80">
        <v>14493098</v>
      </c>
      <c r="N99" s="80">
        <v>196609</v>
      </c>
      <c r="O99" s="80">
        <v>20706586</v>
      </c>
      <c r="P99" s="81">
        <v>66062819</v>
      </c>
      <c r="Q99" s="79">
        <v>79129039</v>
      </c>
      <c r="R99" s="80">
        <v>11169232</v>
      </c>
      <c r="S99" s="80">
        <v>146055</v>
      </c>
      <c r="T99" s="80">
        <v>17504242</v>
      </c>
      <c r="U99" s="81">
        <v>50309510</v>
      </c>
      <c r="V99" s="79">
        <v>914560999</v>
      </c>
      <c r="W99" s="80">
        <v>112165304</v>
      </c>
      <c r="X99" s="80">
        <v>1529620</v>
      </c>
      <c r="Y99" s="80">
        <v>200236000</v>
      </c>
      <c r="Z99" s="81">
        <v>600630075</v>
      </c>
    </row>
    <row r="100" spans="1:26" s="16" customFormat="1" ht="18" x14ac:dyDescent="0.45">
      <c r="A100" s="194">
        <v>2007</v>
      </c>
      <c r="B100" s="211">
        <v>427264651</v>
      </c>
      <c r="C100" s="80">
        <v>61421230</v>
      </c>
      <c r="D100" s="80">
        <v>602812</v>
      </c>
      <c r="E100" s="80">
        <v>84319085</v>
      </c>
      <c r="F100" s="212">
        <v>280921524</v>
      </c>
      <c r="G100" s="120">
        <v>78827542</v>
      </c>
      <c r="H100" s="80">
        <v>11573456</v>
      </c>
      <c r="I100" s="80">
        <v>108911</v>
      </c>
      <c r="J100" s="80">
        <v>15580487</v>
      </c>
      <c r="K100" s="81">
        <v>51564688</v>
      </c>
      <c r="L100" s="79">
        <v>102689593</v>
      </c>
      <c r="M100" s="80">
        <v>14750311</v>
      </c>
      <c r="N100" s="80">
        <v>152050</v>
      </c>
      <c r="O100" s="80">
        <v>21214976</v>
      </c>
      <c r="P100" s="81">
        <v>66572255</v>
      </c>
      <c r="Q100" s="79">
        <v>79748752</v>
      </c>
      <c r="R100" s="80">
        <v>11195403</v>
      </c>
      <c r="S100" s="80">
        <v>110135</v>
      </c>
      <c r="T100" s="80">
        <v>17857539</v>
      </c>
      <c r="U100" s="81">
        <v>50585675</v>
      </c>
      <c r="V100" s="79">
        <v>924780532</v>
      </c>
      <c r="W100" s="80">
        <v>112923275</v>
      </c>
      <c r="X100" s="80">
        <v>1065662</v>
      </c>
      <c r="Y100" s="80">
        <v>201837586</v>
      </c>
      <c r="Z100" s="81">
        <v>608954008</v>
      </c>
    </row>
    <row r="101" spans="1:26" s="16" customFormat="1" ht="18" x14ac:dyDescent="0.45">
      <c r="A101" s="194">
        <v>2008</v>
      </c>
      <c r="B101" s="211">
        <v>431416851</v>
      </c>
      <c r="C101" s="80">
        <v>62823426</v>
      </c>
      <c r="D101" s="80">
        <v>746394</v>
      </c>
      <c r="E101" s="80">
        <v>84354391</v>
      </c>
      <c r="F101" s="212">
        <v>283492640</v>
      </c>
      <c r="G101" s="120">
        <v>79574443</v>
      </c>
      <c r="H101" s="80">
        <v>11900754</v>
      </c>
      <c r="I101" s="80">
        <v>135182</v>
      </c>
      <c r="J101" s="80">
        <v>15530595</v>
      </c>
      <c r="K101" s="81">
        <v>52007912</v>
      </c>
      <c r="L101" s="79">
        <v>102971774</v>
      </c>
      <c r="M101" s="80">
        <v>14973085</v>
      </c>
      <c r="N101" s="80">
        <v>184293</v>
      </c>
      <c r="O101" s="80">
        <v>21155837</v>
      </c>
      <c r="P101" s="81">
        <v>66658559</v>
      </c>
      <c r="Q101" s="79">
        <v>80145891</v>
      </c>
      <c r="R101" s="80">
        <v>11292205</v>
      </c>
      <c r="S101" s="80">
        <v>141029</v>
      </c>
      <c r="T101" s="80">
        <v>17948350</v>
      </c>
      <c r="U101" s="81">
        <v>50764307</v>
      </c>
      <c r="V101" s="79">
        <v>928728088</v>
      </c>
      <c r="W101" s="80">
        <v>112459077</v>
      </c>
      <c r="X101" s="80">
        <v>1491896</v>
      </c>
      <c r="Y101" s="80">
        <v>203069373</v>
      </c>
      <c r="Z101" s="81">
        <v>611707741</v>
      </c>
    </row>
    <row r="102" spans="1:26" s="16" customFormat="1" ht="18" x14ac:dyDescent="0.45">
      <c r="A102" s="194">
        <v>2009</v>
      </c>
      <c r="B102" s="211">
        <v>436480450</v>
      </c>
      <c r="C102" s="80">
        <v>63747220</v>
      </c>
      <c r="D102" s="80">
        <v>395492</v>
      </c>
      <c r="E102" s="80">
        <v>84708034</v>
      </c>
      <c r="F102" s="212">
        <v>287629703</v>
      </c>
      <c r="G102" s="120">
        <v>80625133</v>
      </c>
      <c r="H102" s="80">
        <v>12113165</v>
      </c>
      <c r="I102" s="80">
        <v>71057</v>
      </c>
      <c r="J102" s="80">
        <v>15594010</v>
      </c>
      <c r="K102" s="81">
        <v>52846901</v>
      </c>
      <c r="L102" s="79">
        <v>104240372</v>
      </c>
      <c r="M102" s="80">
        <v>15188347</v>
      </c>
      <c r="N102" s="80">
        <v>108173</v>
      </c>
      <c r="O102" s="80">
        <v>21429340</v>
      </c>
      <c r="P102" s="81">
        <v>67514511</v>
      </c>
      <c r="Q102" s="79">
        <v>80408619</v>
      </c>
      <c r="R102" s="80">
        <v>11381739</v>
      </c>
      <c r="S102" s="80">
        <v>105230</v>
      </c>
      <c r="T102" s="80">
        <v>18061449</v>
      </c>
      <c r="U102" s="81">
        <v>50860202</v>
      </c>
      <c r="V102" s="79">
        <v>930957031</v>
      </c>
      <c r="W102" s="80">
        <v>112824663</v>
      </c>
      <c r="X102" s="80">
        <v>1159072</v>
      </c>
      <c r="Y102" s="80">
        <v>203567996</v>
      </c>
      <c r="Z102" s="81">
        <v>613405300</v>
      </c>
    </row>
    <row r="103" spans="1:26" s="16" customFormat="1" ht="18" x14ac:dyDescent="0.45">
      <c r="A103" s="194">
        <v>2010</v>
      </c>
      <c r="B103" s="211">
        <v>444476641</v>
      </c>
      <c r="C103" s="80">
        <v>64982223</v>
      </c>
      <c r="D103" s="80">
        <v>502536</v>
      </c>
      <c r="E103" s="80">
        <v>85295497</v>
      </c>
      <c r="F103" s="212">
        <v>293696384</v>
      </c>
      <c r="G103" s="120">
        <v>82089335</v>
      </c>
      <c r="H103" s="80">
        <v>12365597</v>
      </c>
      <c r="I103" s="80">
        <v>90302</v>
      </c>
      <c r="J103" s="80">
        <v>15697266</v>
      </c>
      <c r="K103" s="81">
        <v>53936170</v>
      </c>
      <c r="L103" s="79">
        <v>106124957</v>
      </c>
      <c r="M103" s="80">
        <v>15534312</v>
      </c>
      <c r="N103" s="80">
        <v>136906</v>
      </c>
      <c r="O103" s="80">
        <v>21560381</v>
      </c>
      <c r="P103" s="81">
        <v>68893358</v>
      </c>
      <c r="Q103" s="79">
        <v>80719717</v>
      </c>
      <c r="R103" s="80">
        <v>11449895</v>
      </c>
      <c r="S103" s="80">
        <v>133074</v>
      </c>
      <c r="T103" s="80">
        <v>18014431</v>
      </c>
      <c r="U103" s="81">
        <v>51122318</v>
      </c>
      <c r="V103" s="79">
        <v>933963259</v>
      </c>
      <c r="W103" s="80">
        <v>113244765</v>
      </c>
      <c r="X103" s="80">
        <v>1469983</v>
      </c>
      <c r="Y103" s="80">
        <v>204604342</v>
      </c>
      <c r="Z103" s="81">
        <v>614644168</v>
      </c>
    </row>
    <row r="104" spans="1:26" s="16" customFormat="1" ht="18" x14ac:dyDescent="0.45">
      <c r="A104" s="194">
        <v>2011</v>
      </c>
      <c r="B104" s="211">
        <v>454750872</v>
      </c>
      <c r="C104" s="80">
        <v>66684146</v>
      </c>
      <c r="D104" s="80">
        <v>612875</v>
      </c>
      <c r="E104" s="80">
        <v>86674164</v>
      </c>
      <c r="F104" s="212">
        <v>300779687</v>
      </c>
      <c r="G104" s="120">
        <v>84078980</v>
      </c>
      <c r="H104" s="80">
        <v>12724981</v>
      </c>
      <c r="I104" s="80">
        <v>110248</v>
      </c>
      <c r="J104" s="80">
        <v>16008419</v>
      </c>
      <c r="K104" s="81">
        <v>55235333</v>
      </c>
      <c r="L104" s="79">
        <v>108291798</v>
      </c>
      <c r="M104" s="80">
        <v>15809010</v>
      </c>
      <c r="N104" s="80">
        <v>173212</v>
      </c>
      <c r="O104" s="80">
        <v>21953818</v>
      </c>
      <c r="P104" s="81">
        <v>70355758</v>
      </c>
      <c r="Q104" s="79">
        <v>81114426</v>
      </c>
      <c r="R104" s="80">
        <v>11526493</v>
      </c>
      <c r="S104" s="80">
        <v>157582</v>
      </c>
      <c r="T104" s="80">
        <v>18005442</v>
      </c>
      <c r="U104" s="81">
        <v>51424910</v>
      </c>
      <c r="V104" s="79">
        <v>938150369</v>
      </c>
      <c r="W104" s="80">
        <v>113876279</v>
      </c>
      <c r="X104" s="80">
        <v>1695311</v>
      </c>
      <c r="Y104" s="80">
        <v>204624661</v>
      </c>
      <c r="Z104" s="81">
        <v>617954118</v>
      </c>
    </row>
    <row r="105" spans="1:26" s="16" customFormat="1" ht="18" x14ac:dyDescent="0.45">
      <c r="A105" s="194">
        <v>2012</v>
      </c>
      <c r="B105" s="211">
        <v>466195794</v>
      </c>
      <c r="C105" s="80">
        <v>67712492</v>
      </c>
      <c r="D105" s="80">
        <v>287396</v>
      </c>
      <c r="E105" s="80">
        <v>90115494</v>
      </c>
      <c r="F105" s="212">
        <v>308080412</v>
      </c>
      <c r="G105" s="120">
        <v>86363270</v>
      </c>
      <c r="H105" s="80">
        <v>12964101</v>
      </c>
      <c r="I105" s="80">
        <v>50343</v>
      </c>
      <c r="J105" s="80">
        <v>16638666</v>
      </c>
      <c r="K105" s="81">
        <v>56710160</v>
      </c>
      <c r="L105" s="79">
        <v>112331695</v>
      </c>
      <c r="M105" s="80">
        <v>15993751</v>
      </c>
      <c r="N105" s="80">
        <v>103383</v>
      </c>
      <c r="O105" s="80">
        <v>23224688</v>
      </c>
      <c r="P105" s="81">
        <v>73009874</v>
      </c>
      <c r="Q105" s="79">
        <v>82180967</v>
      </c>
      <c r="R105" s="80">
        <v>11565521</v>
      </c>
      <c r="S105" s="80">
        <v>92780</v>
      </c>
      <c r="T105" s="80">
        <v>18520469</v>
      </c>
      <c r="U105" s="81">
        <v>52002197</v>
      </c>
      <c r="V105" s="79">
        <v>946702246</v>
      </c>
      <c r="W105" s="80">
        <v>113917050</v>
      </c>
      <c r="X105" s="80">
        <v>842744</v>
      </c>
      <c r="Y105" s="80">
        <v>208811991</v>
      </c>
      <c r="Z105" s="81">
        <v>623130462</v>
      </c>
    </row>
    <row r="106" spans="1:26" s="16" customFormat="1" ht="18" x14ac:dyDescent="0.45">
      <c r="A106" s="194">
        <v>2013</v>
      </c>
      <c r="B106" s="211">
        <v>473835282</v>
      </c>
      <c r="C106" s="80">
        <v>69449270</v>
      </c>
      <c r="D106" s="80">
        <v>319547</v>
      </c>
      <c r="E106" s="80">
        <v>92044837</v>
      </c>
      <c r="F106" s="212">
        <v>312021627</v>
      </c>
      <c r="G106" s="120">
        <v>87851687</v>
      </c>
      <c r="H106" s="80">
        <v>13287312</v>
      </c>
      <c r="I106" s="80">
        <v>55510</v>
      </c>
      <c r="J106" s="80">
        <v>17048937</v>
      </c>
      <c r="K106" s="81">
        <v>57459928</v>
      </c>
      <c r="L106" s="79">
        <v>114967554</v>
      </c>
      <c r="M106" s="80">
        <v>16422428</v>
      </c>
      <c r="N106" s="80">
        <v>100203</v>
      </c>
      <c r="O106" s="80">
        <v>23822802</v>
      </c>
      <c r="P106" s="81">
        <v>74622121</v>
      </c>
      <c r="Q106" s="79">
        <v>82684950</v>
      </c>
      <c r="R106" s="80">
        <v>11635089</v>
      </c>
      <c r="S106" s="80">
        <v>93325</v>
      </c>
      <c r="T106" s="80">
        <v>18681982</v>
      </c>
      <c r="U106" s="81">
        <v>52274555</v>
      </c>
      <c r="V106" s="79">
        <v>949245429</v>
      </c>
      <c r="W106" s="80">
        <v>114820993</v>
      </c>
      <c r="X106" s="80">
        <v>839741</v>
      </c>
      <c r="Y106" s="80">
        <v>210253562</v>
      </c>
      <c r="Z106" s="81">
        <v>623331133</v>
      </c>
    </row>
    <row r="107" spans="1:26" s="16" customFormat="1" ht="18" x14ac:dyDescent="0.45">
      <c r="A107" s="194">
        <v>2014</v>
      </c>
      <c r="B107" s="211">
        <v>475879124</v>
      </c>
      <c r="C107" s="80">
        <v>70798092</v>
      </c>
      <c r="D107" s="80">
        <v>310053</v>
      </c>
      <c r="E107" s="80">
        <v>91619427</v>
      </c>
      <c r="F107" s="212">
        <v>313151553</v>
      </c>
      <c r="G107" s="120">
        <v>88243995</v>
      </c>
      <c r="H107" s="80">
        <v>13548467</v>
      </c>
      <c r="I107" s="80">
        <v>53937</v>
      </c>
      <c r="J107" s="80">
        <v>16977077</v>
      </c>
      <c r="K107" s="81">
        <v>57664514</v>
      </c>
      <c r="L107" s="79">
        <v>115967023</v>
      </c>
      <c r="M107" s="80">
        <v>16800598</v>
      </c>
      <c r="N107" s="80">
        <v>97801</v>
      </c>
      <c r="O107" s="80">
        <v>23776148</v>
      </c>
      <c r="P107" s="81">
        <v>75292476</v>
      </c>
      <c r="Q107" s="79">
        <v>82699790</v>
      </c>
      <c r="R107" s="80">
        <v>11688777</v>
      </c>
      <c r="S107" s="80">
        <v>90573</v>
      </c>
      <c r="T107" s="80">
        <v>18676513</v>
      </c>
      <c r="U107" s="81">
        <v>52243927</v>
      </c>
      <c r="V107" s="79">
        <v>947339081</v>
      </c>
      <c r="W107" s="80">
        <v>115020483</v>
      </c>
      <c r="X107" s="80">
        <v>816668</v>
      </c>
      <c r="Y107" s="80">
        <v>207915259</v>
      </c>
      <c r="Z107" s="81">
        <v>623586671</v>
      </c>
    </row>
    <row r="108" spans="1:26" s="16" customFormat="1" ht="18" x14ac:dyDescent="0.45">
      <c r="A108" s="194">
        <v>2015</v>
      </c>
      <c r="B108" s="211">
        <v>478834026</v>
      </c>
      <c r="C108" s="80">
        <v>71837933</v>
      </c>
      <c r="D108" s="80">
        <v>308114</v>
      </c>
      <c r="E108" s="80">
        <v>92058229</v>
      </c>
      <c r="F108" s="212">
        <v>314629750</v>
      </c>
      <c r="G108" s="120">
        <v>88838915</v>
      </c>
      <c r="H108" s="80">
        <v>13785097</v>
      </c>
      <c r="I108" s="80">
        <v>53774</v>
      </c>
      <c r="J108" s="80">
        <v>17075427</v>
      </c>
      <c r="K108" s="81">
        <v>57924617</v>
      </c>
      <c r="L108" s="79">
        <v>117812970</v>
      </c>
      <c r="M108" s="80">
        <v>17110392</v>
      </c>
      <c r="N108" s="80">
        <v>97516</v>
      </c>
      <c r="O108" s="80">
        <v>23994278</v>
      </c>
      <c r="P108" s="81">
        <v>76610784</v>
      </c>
      <c r="Q108" s="79">
        <v>82784019</v>
      </c>
      <c r="R108" s="80">
        <v>11763543</v>
      </c>
      <c r="S108" s="80">
        <v>89224</v>
      </c>
      <c r="T108" s="80">
        <v>18692773</v>
      </c>
      <c r="U108" s="81">
        <v>52238478</v>
      </c>
      <c r="V108" s="79">
        <v>947338184</v>
      </c>
      <c r="W108" s="80">
        <v>115918077</v>
      </c>
      <c r="X108" s="80">
        <v>805245</v>
      </c>
      <c r="Y108" s="80">
        <v>207739220</v>
      </c>
      <c r="Z108" s="81">
        <v>622875641</v>
      </c>
    </row>
    <row r="109" spans="1:26" s="16" customFormat="1" ht="18" x14ac:dyDescent="0.45">
      <c r="A109" s="194">
        <v>2016</v>
      </c>
      <c r="B109" s="211">
        <v>482377898</v>
      </c>
      <c r="C109" s="80">
        <v>72586481</v>
      </c>
      <c r="D109" s="80">
        <v>307368</v>
      </c>
      <c r="E109" s="80">
        <v>93175616</v>
      </c>
      <c r="F109" s="212">
        <v>316308433</v>
      </c>
      <c r="G109" s="120">
        <v>89510889</v>
      </c>
      <c r="H109" s="80">
        <v>13927474</v>
      </c>
      <c r="I109" s="80">
        <v>53645</v>
      </c>
      <c r="J109" s="80">
        <v>17242729</v>
      </c>
      <c r="K109" s="81">
        <v>58287042</v>
      </c>
      <c r="L109" s="79">
        <v>119658756</v>
      </c>
      <c r="M109" s="80">
        <v>17404244</v>
      </c>
      <c r="N109" s="80">
        <v>97163</v>
      </c>
      <c r="O109" s="80">
        <v>24410899</v>
      </c>
      <c r="P109" s="81">
        <v>77746450</v>
      </c>
      <c r="Q109" s="79">
        <v>82991161</v>
      </c>
      <c r="R109" s="80">
        <v>11835137</v>
      </c>
      <c r="S109" s="80">
        <v>88904</v>
      </c>
      <c r="T109" s="80">
        <v>18782700</v>
      </c>
      <c r="U109" s="81">
        <v>52284421</v>
      </c>
      <c r="V109" s="79">
        <v>949136911</v>
      </c>
      <c r="W109" s="80">
        <v>116605934</v>
      </c>
      <c r="X109" s="80">
        <v>801977</v>
      </c>
      <c r="Y109" s="80">
        <v>209380183</v>
      </c>
      <c r="Z109" s="81">
        <v>622348817</v>
      </c>
    </row>
    <row r="110" spans="1:26" s="16" customFormat="1" ht="18" x14ac:dyDescent="0.45">
      <c r="A110" s="194">
        <v>2017</v>
      </c>
      <c r="B110" s="211">
        <v>483760651</v>
      </c>
      <c r="C110" s="80">
        <v>73080480</v>
      </c>
      <c r="D110" s="80">
        <v>314057</v>
      </c>
      <c r="E110" s="80">
        <v>93966479</v>
      </c>
      <c r="F110" s="212">
        <v>316399635</v>
      </c>
      <c r="G110" s="120">
        <v>89619825</v>
      </c>
      <c r="H110" s="80">
        <v>14012877</v>
      </c>
      <c r="I110" s="80">
        <v>54371</v>
      </c>
      <c r="J110" s="80">
        <v>17378550</v>
      </c>
      <c r="K110" s="81">
        <v>58174027</v>
      </c>
      <c r="L110" s="79">
        <v>121528079</v>
      </c>
      <c r="M110" s="80">
        <v>17671815</v>
      </c>
      <c r="N110" s="80">
        <v>116586</v>
      </c>
      <c r="O110" s="80">
        <v>24670369</v>
      </c>
      <c r="P110" s="81">
        <v>79069309</v>
      </c>
      <c r="Q110" s="79">
        <v>82922672</v>
      </c>
      <c r="R110" s="80">
        <v>11839936</v>
      </c>
      <c r="S110" s="80">
        <v>91158</v>
      </c>
      <c r="T110" s="80">
        <v>18834906</v>
      </c>
      <c r="U110" s="81">
        <v>52156673</v>
      </c>
      <c r="V110" s="79">
        <v>948177320</v>
      </c>
      <c r="W110" s="80">
        <v>116463049</v>
      </c>
      <c r="X110" s="80">
        <v>820392</v>
      </c>
      <c r="Y110" s="80">
        <v>209814770</v>
      </c>
      <c r="Z110" s="81">
        <v>621079108</v>
      </c>
    </row>
    <row r="111" spans="1:26" s="16" customFormat="1" ht="18" x14ac:dyDescent="0.45">
      <c r="A111" s="194">
        <v>2018</v>
      </c>
      <c r="B111" s="211">
        <v>486914689</v>
      </c>
      <c r="C111" s="80">
        <v>74723439</v>
      </c>
      <c r="D111" s="80">
        <v>315050</v>
      </c>
      <c r="E111" s="80">
        <v>93261173</v>
      </c>
      <c r="F111" s="212">
        <v>318615027</v>
      </c>
      <c r="G111" s="120">
        <v>90137627</v>
      </c>
      <c r="H111" s="80">
        <v>14315055</v>
      </c>
      <c r="I111" s="80">
        <v>54502</v>
      </c>
      <c r="J111" s="80">
        <v>17229976</v>
      </c>
      <c r="K111" s="81">
        <v>58538094</v>
      </c>
      <c r="L111" s="79">
        <v>123631226</v>
      </c>
      <c r="M111" s="80">
        <v>18215989</v>
      </c>
      <c r="N111" s="80">
        <v>115467</v>
      </c>
      <c r="O111" s="80">
        <v>24831710</v>
      </c>
      <c r="P111" s="81">
        <v>80468060</v>
      </c>
      <c r="Q111" s="79">
        <v>82999281</v>
      </c>
      <c r="R111" s="80">
        <v>11960635</v>
      </c>
      <c r="S111" s="80">
        <v>91330</v>
      </c>
      <c r="T111" s="80">
        <v>18738782</v>
      </c>
      <c r="U111" s="81">
        <v>52208535</v>
      </c>
      <c r="V111" s="79">
        <v>945612651</v>
      </c>
      <c r="W111" s="80">
        <v>117689903</v>
      </c>
      <c r="X111" s="80">
        <v>820308</v>
      </c>
      <c r="Y111" s="80">
        <v>208175838</v>
      </c>
      <c r="Z111" s="81">
        <v>618926602</v>
      </c>
    </row>
    <row r="112" spans="1:26" s="16" customFormat="1" ht="18" x14ac:dyDescent="0.45">
      <c r="A112" s="194">
        <v>2019</v>
      </c>
      <c r="B112" s="211">
        <v>485606219</v>
      </c>
      <c r="C112" s="80">
        <v>76176316</v>
      </c>
      <c r="D112" s="80">
        <v>305604</v>
      </c>
      <c r="E112" s="80">
        <v>94219065</v>
      </c>
      <c r="F112" s="212">
        <v>314905233</v>
      </c>
      <c r="G112" s="120">
        <v>89948227</v>
      </c>
      <c r="H112" s="80">
        <v>14604973</v>
      </c>
      <c r="I112" s="80">
        <v>53323</v>
      </c>
      <c r="J112" s="80">
        <v>17411024</v>
      </c>
      <c r="K112" s="81">
        <v>57878907</v>
      </c>
      <c r="L112" s="79">
        <v>123672988</v>
      </c>
      <c r="M112" s="80">
        <v>18832955</v>
      </c>
      <c r="N112" s="80">
        <v>105520</v>
      </c>
      <c r="O112" s="80">
        <v>25048282</v>
      </c>
      <c r="P112" s="81">
        <v>79686231</v>
      </c>
      <c r="Q112" s="79">
        <v>82618934</v>
      </c>
      <c r="R112" s="80">
        <v>12050244</v>
      </c>
      <c r="S112" s="80">
        <v>80279</v>
      </c>
      <c r="T112" s="80">
        <v>18714630</v>
      </c>
      <c r="U112" s="81">
        <v>51773781</v>
      </c>
      <c r="V112" s="79">
        <v>937941694</v>
      </c>
      <c r="W112" s="80">
        <v>118420122</v>
      </c>
      <c r="X112" s="80">
        <v>708241</v>
      </c>
      <c r="Y112" s="80">
        <v>207672464</v>
      </c>
      <c r="Z112" s="81">
        <v>611140867</v>
      </c>
    </row>
    <row r="113" spans="1:26" s="16" customFormat="1" ht="18" x14ac:dyDescent="0.45">
      <c r="A113" s="194">
        <v>2020</v>
      </c>
      <c r="B113" s="211">
        <v>486956708</v>
      </c>
      <c r="C113" s="80">
        <v>76183110</v>
      </c>
      <c r="D113" s="80">
        <v>252766</v>
      </c>
      <c r="E113" s="80">
        <v>92991341</v>
      </c>
      <c r="F113" s="212">
        <v>317529492</v>
      </c>
      <c r="G113" s="120">
        <v>90160584</v>
      </c>
      <c r="H113" s="80">
        <v>14617230</v>
      </c>
      <c r="I113" s="80">
        <v>45044</v>
      </c>
      <c r="J113" s="80">
        <v>17145385</v>
      </c>
      <c r="K113" s="81">
        <v>58352925</v>
      </c>
      <c r="L113" s="79">
        <v>124360961</v>
      </c>
      <c r="M113" s="80">
        <v>19089091</v>
      </c>
      <c r="N113" s="80">
        <v>88506</v>
      </c>
      <c r="O113" s="80">
        <v>25029157</v>
      </c>
      <c r="P113" s="81">
        <v>80154207</v>
      </c>
      <c r="Q113" s="79">
        <v>82499763</v>
      </c>
      <c r="R113" s="80">
        <v>11980098</v>
      </c>
      <c r="S113" s="80">
        <v>72499</v>
      </c>
      <c r="T113" s="80">
        <v>18512508</v>
      </c>
      <c r="U113" s="81">
        <v>51934659</v>
      </c>
      <c r="V113" s="79">
        <v>936546929</v>
      </c>
      <c r="W113" s="80">
        <v>117650070</v>
      </c>
      <c r="X113" s="80">
        <v>730937</v>
      </c>
      <c r="Y113" s="80">
        <v>205902181</v>
      </c>
      <c r="Z113" s="81">
        <v>612263741</v>
      </c>
    </row>
    <row r="114" spans="1:26" s="16" customFormat="1" ht="18" x14ac:dyDescent="0.45">
      <c r="A114" s="194">
        <v>2021</v>
      </c>
      <c r="B114" s="211">
        <v>489771545</v>
      </c>
      <c r="C114" s="80">
        <v>77259151</v>
      </c>
      <c r="D114" s="80">
        <v>257651</v>
      </c>
      <c r="E114" s="80">
        <v>94654375</v>
      </c>
      <c r="F114" s="212">
        <v>317600367</v>
      </c>
      <c r="G114" s="120">
        <v>90678122</v>
      </c>
      <c r="H114" s="80">
        <v>14842242</v>
      </c>
      <c r="I114" s="80">
        <v>45917</v>
      </c>
      <c r="J114" s="80">
        <v>17482767</v>
      </c>
      <c r="K114" s="81">
        <v>58307196</v>
      </c>
      <c r="L114" s="79">
        <v>125898088</v>
      </c>
      <c r="M114" s="80">
        <v>19648393</v>
      </c>
      <c r="N114" s="80">
        <v>89790</v>
      </c>
      <c r="O114" s="80">
        <v>25402905</v>
      </c>
      <c r="P114" s="81">
        <v>80757000</v>
      </c>
      <c r="Q114" s="79">
        <v>82497860</v>
      </c>
      <c r="R114" s="80">
        <v>12070314</v>
      </c>
      <c r="S114" s="80">
        <v>74179</v>
      </c>
      <c r="T114" s="80">
        <v>18601807</v>
      </c>
      <c r="U114" s="81">
        <v>51751560</v>
      </c>
      <c r="V114" s="79">
        <v>932994119</v>
      </c>
      <c r="W114" s="80">
        <v>118275828</v>
      </c>
      <c r="X114" s="80">
        <v>750131</v>
      </c>
      <c r="Y114" s="80">
        <v>206003266</v>
      </c>
      <c r="Z114" s="81">
        <v>607964894</v>
      </c>
    </row>
    <row r="115" spans="1:26" s="16" customFormat="1" ht="18" x14ac:dyDescent="0.45">
      <c r="A115" s="194">
        <v>2022</v>
      </c>
      <c r="B115" s="211">
        <v>492885883</v>
      </c>
      <c r="C115" s="80">
        <v>77166320</v>
      </c>
      <c r="D115" s="80">
        <v>294132</v>
      </c>
      <c r="E115" s="80">
        <v>94139413</v>
      </c>
      <c r="F115" s="212">
        <v>321286018</v>
      </c>
      <c r="G115" s="120">
        <v>91201409</v>
      </c>
      <c r="H115" s="80">
        <v>14835289</v>
      </c>
      <c r="I115" s="80">
        <v>52355</v>
      </c>
      <c r="J115" s="80">
        <v>17440688</v>
      </c>
      <c r="K115" s="81">
        <v>58873077</v>
      </c>
      <c r="L115" s="79">
        <v>126799369</v>
      </c>
      <c r="M115" s="80">
        <v>19771264</v>
      </c>
      <c r="N115" s="80">
        <v>101052</v>
      </c>
      <c r="O115" s="80">
        <v>25514170</v>
      </c>
      <c r="P115" s="81">
        <v>81412883</v>
      </c>
      <c r="Q115" s="79">
        <v>82800946</v>
      </c>
      <c r="R115" s="80">
        <v>12018726</v>
      </c>
      <c r="S115" s="80">
        <v>89900</v>
      </c>
      <c r="T115" s="80">
        <v>18509010</v>
      </c>
      <c r="U115" s="81">
        <v>52183310</v>
      </c>
      <c r="V115" s="79">
        <v>933881368</v>
      </c>
      <c r="W115" s="80">
        <v>117635339</v>
      </c>
      <c r="X115" s="80">
        <v>940001</v>
      </c>
      <c r="Y115" s="80">
        <v>204811445</v>
      </c>
      <c r="Z115" s="81">
        <v>610494584</v>
      </c>
    </row>
    <row r="116" spans="1:26" s="16" customFormat="1" ht="18" x14ac:dyDescent="0.45">
      <c r="A116" s="194">
        <v>2023</v>
      </c>
      <c r="B116" s="211">
        <v>496789717</v>
      </c>
      <c r="C116" s="80">
        <v>78233069</v>
      </c>
      <c r="D116" s="80">
        <v>304273</v>
      </c>
      <c r="E116" s="80">
        <v>93988436</v>
      </c>
      <c r="F116" s="212">
        <v>324263939</v>
      </c>
      <c r="G116" s="120">
        <v>92128462</v>
      </c>
      <c r="H116" s="80">
        <v>15077712</v>
      </c>
      <c r="I116" s="80">
        <v>54183</v>
      </c>
      <c r="J116" s="80">
        <v>17485457</v>
      </c>
      <c r="K116" s="81">
        <v>59511110</v>
      </c>
      <c r="L116" s="79">
        <v>128392510</v>
      </c>
      <c r="M116" s="80">
        <v>20118602</v>
      </c>
      <c r="N116" s="80">
        <v>104354</v>
      </c>
      <c r="O116" s="80">
        <v>25836671</v>
      </c>
      <c r="P116" s="81">
        <v>82332882</v>
      </c>
      <c r="Q116" s="79">
        <v>82851303</v>
      </c>
      <c r="R116" s="80">
        <v>12087920</v>
      </c>
      <c r="S116" s="80">
        <v>91805</v>
      </c>
      <c r="T116" s="80">
        <v>18591928</v>
      </c>
      <c r="U116" s="81">
        <v>52079651</v>
      </c>
      <c r="V116" s="79">
        <v>932063104</v>
      </c>
      <c r="W116" s="80">
        <v>118244792</v>
      </c>
      <c r="X116" s="80">
        <v>954143</v>
      </c>
      <c r="Y116" s="80">
        <v>205367735</v>
      </c>
      <c r="Z116" s="81">
        <v>607496434</v>
      </c>
    </row>
    <row r="117" spans="1:26" s="16" customFormat="1" ht="18.399999999999999" thickBot="1" x14ac:dyDescent="0.5">
      <c r="A117" s="194">
        <v>2024</v>
      </c>
      <c r="B117" s="213">
        <v>500070605</v>
      </c>
      <c r="C117" s="214">
        <v>79193717</v>
      </c>
      <c r="D117" s="214">
        <v>292156</v>
      </c>
      <c r="E117" s="214">
        <v>95896995</v>
      </c>
      <c r="F117" s="215">
        <v>324687738</v>
      </c>
      <c r="G117" s="121">
        <v>92769839</v>
      </c>
      <c r="H117" s="83">
        <v>15281523</v>
      </c>
      <c r="I117" s="83">
        <v>52164</v>
      </c>
      <c r="J117" s="83">
        <v>17820308</v>
      </c>
      <c r="K117" s="84">
        <v>59615845</v>
      </c>
      <c r="L117" s="82">
        <v>128993562</v>
      </c>
      <c r="M117" s="83">
        <v>20435785</v>
      </c>
      <c r="N117" s="83">
        <v>90477</v>
      </c>
      <c r="O117" s="83">
        <v>26350462</v>
      </c>
      <c r="P117" s="84">
        <v>82116837</v>
      </c>
      <c r="Q117" s="82">
        <v>82641193</v>
      </c>
      <c r="R117" s="83">
        <v>12135168</v>
      </c>
      <c r="S117" s="83">
        <v>89582</v>
      </c>
      <c r="T117" s="83">
        <v>18711568</v>
      </c>
      <c r="U117" s="84">
        <v>51704875</v>
      </c>
      <c r="V117" s="82">
        <v>929808328</v>
      </c>
      <c r="W117" s="83">
        <v>118463135</v>
      </c>
      <c r="X117" s="83">
        <v>951192</v>
      </c>
      <c r="Y117" s="83">
        <v>206570778</v>
      </c>
      <c r="Z117" s="84">
        <v>603823223</v>
      </c>
    </row>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RdDIFiH1VvdK3AxcSixx2xyoEfLXFIGtdjDgY6Zi9I6P6Zyl4iIT0r2B+xuCTOIrar14L29lUGcBFbj3k4aVdA==" saltValue="GmJlXaRBS0iEIXmXUhVx+w=="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B8E7E-CBC9-4FDD-8D40-48A99B2734F2}">
  <dimension ref="A1:AO182"/>
  <sheetViews>
    <sheetView topLeftCell="I3" zoomScale="70" zoomScaleNormal="70" workbookViewId="0">
      <selection activeCell="D26" sqref="D26"/>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423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1124303148</v>
      </c>
      <c r="C6" s="150">
        <v>137433231</v>
      </c>
      <c r="D6" s="150">
        <v>2397399</v>
      </c>
      <c r="E6" s="150">
        <v>447378961</v>
      </c>
      <c r="F6" s="152">
        <v>537093557</v>
      </c>
      <c r="G6" s="207">
        <f t="shared" ref="G6:G26" si="0">B6*2*B66/100</f>
        <v>16617200.52744</v>
      </c>
      <c r="H6" s="49">
        <f t="shared" ref="H6:H26" si="1">C6*2*C66/100</f>
        <v>5412120.6367799994</v>
      </c>
      <c r="I6" s="49">
        <f t="shared" ref="I6:I26" si="2">D6*2*D66/100</f>
        <v>1528198.01856</v>
      </c>
      <c r="J6" s="49">
        <f t="shared" ref="J6:J26" si="3">E6*2*E66/100</f>
        <v>12097127.105440002</v>
      </c>
      <c r="K6" s="50">
        <f t="shared" ref="K6:K26" si="4">F6*2*F66/100</f>
        <v>14018141.8377</v>
      </c>
    </row>
    <row r="7" spans="1:11" s="16" customFormat="1" ht="18" x14ac:dyDescent="0.55000000000000004">
      <c r="A7" s="206">
        <v>2004</v>
      </c>
      <c r="B7" s="131">
        <v>1122060464</v>
      </c>
      <c r="C7" s="122">
        <v>137614040</v>
      </c>
      <c r="D7" s="122">
        <v>2472719</v>
      </c>
      <c r="E7" s="122">
        <v>447322856</v>
      </c>
      <c r="F7" s="132">
        <v>534650849</v>
      </c>
      <c r="G7" s="92">
        <f t="shared" si="0"/>
        <v>15955699.798079999</v>
      </c>
      <c r="H7" s="52">
        <f t="shared" si="1"/>
        <v>5188049.3080000002</v>
      </c>
      <c r="I7" s="52">
        <f t="shared" si="2"/>
        <v>1468893.9947600001</v>
      </c>
      <c r="J7" s="52">
        <f t="shared" si="3"/>
        <v>11612501.341760002</v>
      </c>
      <c r="K7" s="53">
        <f t="shared" si="4"/>
        <v>13280727.089159999</v>
      </c>
    </row>
    <row r="8" spans="1:11" s="16" customFormat="1" ht="18" x14ac:dyDescent="0.55000000000000004">
      <c r="A8" s="206">
        <v>2005</v>
      </c>
      <c r="B8" s="131">
        <v>1131780755</v>
      </c>
      <c r="C8" s="122">
        <v>139938815</v>
      </c>
      <c r="D8" s="122">
        <v>2532467</v>
      </c>
      <c r="E8" s="122">
        <v>450567499</v>
      </c>
      <c r="F8" s="132">
        <v>538741975</v>
      </c>
      <c r="G8" s="92">
        <f t="shared" si="0"/>
        <v>16093922.336099999</v>
      </c>
      <c r="H8" s="52">
        <f t="shared" si="1"/>
        <v>5177736.1550000003</v>
      </c>
      <c r="I8" s="52">
        <f t="shared" si="2"/>
        <v>1414382.8195000002</v>
      </c>
      <c r="J8" s="52">
        <f t="shared" si="3"/>
        <v>11768823.07388</v>
      </c>
      <c r="K8" s="53">
        <f t="shared" si="4"/>
        <v>13511648.732999999</v>
      </c>
    </row>
    <row r="9" spans="1:11" s="16" customFormat="1" ht="18" x14ac:dyDescent="0.55000000000000004">
      <c r="A9" s="206">
        <v>2006</v>
      </c>
      <c r="B9" s="131">
        <v>1137981253</v>
      </c>
      <c r="C9" s="122">
        <v>139660045</v>
      </c>
      <c r="D9" s="122">
        <v>2447109</v>
      </c>
      <c r="E9" s="122">
        <v>452105463</v>
      </c>
      <c r="F9" s="132">
        <v>543768635</v>
      </c>
      <c r="G9" s="92">
        <f t="shared" si="0"/>
        <v>15476545.040800001</v>
      </c>
      <c r="H9" s="52">
        <f t="shared" si="1"/>
        <v>4913240.3830999993</v>
      </c>
      <c r="I9" s="52">
        <f t="shared" si="2"/>
        <v>1409094.3043799999</v>
      </c>
      <c r="J9" s="52">
        <f t="shared" si="3"/>
        <v>11402099.776859999</v>
      </c>
      <c r="K9" s="53">
        <f t="shared" si="4"/>
        <v>13235328.575900001</v>
      </c>
    </row>
    <row r="10" spans="1:11" s="16" customFormat="1" ht="18" x14ac:dyDescent="0.55000000000000004">
      <c r="A10" s="206">
        <v>2007</v>
      </c>
      <c r="B10" s="131">
        <v>1162299567</v>
      </c>
      <c r="C10" s="122">
        <v>143275491</v>
      </c>
      <c r="D10" s="122">
        <v>3074795</v>
      </c>
      <c r="E10" s="122">
        <v>452991624</v>
      </c>
      <c r="F10" s="132">
        <v>562957658</v>
      </c>
      <c r="G10" s="92">
        <f t="shared" si="0"/>
        <v>15319108.293059999</v>
      </c>
      <c r="H10" s="52">
        <f t="shared" si="1"/>
        <v>4960197.4984200001</v>
      </c>
      <c r="I10" s="52">
        <f t="shared" si="2"/>
        <v>1622692.3133</v>
      </c>
      <c r="J10" s="52">
        <f t="shared" si="3"/>
        <v>11306670.935039999</v>
      </c>
      <c r="K10" s="53">
        <f t="shared" si="4"/>
        <v>13173209.1972</v>
      </c>
    </row>
    <row r="11" spans="1:11" s="16" customFormat="1" ht="18" x14ac:dyDescent="0.55000000000000004">
      <c r="A11" s="206">
        <v>2008</v>
      </c>
      <c r="B11" s="218">
        <v>1180053452</v>
      </c>
      <c r="C11" s="145">
        <v>144856232</v>
      </c>
      <c r="D11" s="145">
        <v>2827490</v>
      </c>
      <c r="E11" s="145">
        <v>460358228</v>
      </c>
      <c r="F11" s="219">
        <v>572011502</v>
      </c>
      <c r="G11" s="92">
        <f t="shared" si="0"/>
        <v>15104684.1856</v>
      </c>
      <c r="H11" s="52">
        <f t="shared" si="1"/>
        <v>4786049.9052799996</v>
      </c>
      <c r="I11" s="52">
        <f t="shared" si="2"/>
        <v>1564054.3684</v>
      </c>
      <c r="J11" s="52">
        <f t="shared" si="3"/>
        <v>11039390.30744</v>
      </c>
      <c r="K11" s="53">
        <f t="shared" si="4"/>
        <v>13076182.93572</v>
      </c>
    </row>
    <row r="12" spans="1:11" s="16" customFormat="1" ht="18" x14ac:dyDescent="0.55000000000000004">
      <c r="A12" s="206">
        <v>2009</v>
      </c>
      <c r="B12" s="211">
        <v>1196380962</v>
      </c>
      <c r="C12" s="80">
        <v>145627109</v>
      </c>
      <c r="D12" s="80">
        <v>2560524</v>
      </c>
      <c r="E12" s="80">
        <v>466007843</v>
      </c>
      <c r="F12" s="212">
        <v>582185486</v>
      </c>
      <c r="G12" s="92">
        <f t="shared" si="0"/>
        <v>15194038.217399999</v>
      </c>
      <c r="H12" s="52">
        <f t="shared" si="1"/>
        <v>4552303.4273399999</v>
      </c>
      <c r="I12" s="52">
        <f t="shared" si="2"/>
        <v>1488074.1278400002</v>
      </c>
      <c r="J12" s="52">
        <f t="shared" si="3"/>
        <v>10969824.624219999</v>
      </c>
      <c r="K12" s="53">
        <f t="shared" si="4"/>
        <v>13227254.24192</v>
      </c>
    </row>
    <row r="13" spans="1:11" s="16" customFormat="1" ht="18" x14ac:dyDescent="0.55000000000000004">
      <c r="A13" s="206">
        <v>2010</v>
      </c>
      <c r="B13" s="211">
        <v>1204426334</v>
      </c>
      <c r="C13" s="80">
        <v>145870350</v>
      </c>
      <c r="D13" s="80">
        <v>2985206</v>
      </c>
      <c r="E13" s="80">
        <v>469824613</v>
      </c>
      <c r="F13" s="212">
        <v>585746166</v>
      </c>
      <c r="G13" s="92">
        <f t="shared" si="0"/>
        <v>15223948.861760002</v>
      </c>
      <c r="H13" s="52">
        <f t="shared" si="1"/>
        <v>4589081.2109999992</v>
      </c>
      <c r="I13" s="52">
        <f t="shared" si="2"/>
        <v>1684253.2252000002</v>
      </c>
      <c r="J13" s="52">
        <f t="shared" si="3"/>
        <v>11003292.436460001</v>
      </c>
      <c r="K13" s="53">
        <f t="shared" si="4"/>
        <v>13155858.888359999</v>
      </c>
    </row>
    <row r="14" spans="1:11" s="16" customFormat="1" ht="18" x14ac:dyDescent="0.55000000000000004">
      <c r="A14" s="206">
        <v>2011</v>
      </c>
      <c r="B14" s="211">
        <v>1211079592</v>
      </c>
      <c r="C14" s="80">
        <v>145856589</v>
      </c>
      <c r="D14" s="80">
        <v>2781205</v>
      </c>
      <c r="E14" s="80">
        <v>471794378</v>
      </c>
      <c r="F14" s="212">
        <v>590647420</v>
      </c>
      <c r="G14" s="92">
        <f t="shared" si="0"/>
        <v>15259602.859200001</v>
      </c>
      <c r="H14" s="52">
        <f t="shared" si="1"/>
        <v>4568228.3674800005</v>
      </c>
      <c r="I14" s="52">
        <f t="shared" si="2"/>
        <v>1628729.2720999997</v>
      </c>
      <c r="J14" s="52">
        <f t="shared" si="3"/>
        <v>10898450.131800001</v>
      </c>
      <c r="K14" s="53">
        <f t="shared" si="4"/>
        <v>13088746.827200001</v>
      </c>
    </row>
    <row r="15" spans="1:11" s="16" customFormat="1" ht="18" x14ac:dyDescent="0.55000000000000004">
      <c r="A15" s="206">
        <v>2012</v>
      </c>
      <c r="B15" s="211">
        <v>1218035751</v>
      </c>
      <c r="C15" s="80">
        <v>146945113</v>
      </c>
      <c r="D15" s="80">
        <v>1925766</v>
      </c>
      <c r="E15" s="80">
        <v>473971009</v>
      </c>
      <c r="F15" s="212">
        <v>595193863</v>
      </c>
      <c r="G15" s="92">
        <f t="shared" si="0"/>
        <v>15274168.317539999</v>
      </c>
      <c r="H15" s="52">
        <f t="shared" si="1"/>
        <v>4470070.3374600001</v>
      </c>
      <c r="I15" s="52">
        <f t="shared" si="2"/>
        <v>1365406.60932</v>
      </c>
      <c r="J15" s="52">
        <f t="shared" si="3"/>
        <v>10863415.526280001</v>
      </c>
      <c r="K15" s="53">
        <f t="shared" si="4"/>
        <v>13094264.986000001</v>
      </c>
    </row>
    <row r="16" spans="1:11" s="16" customFormat="1" ht="18" x14ac:dyDescent="0.55000000000000004">
      <c r="A16" s="206">
        <v>2013</v>
      </c>
      <c r="B16" s="211">
        <v>1218458680</v>
      </c>
      <c r="C16" s="80">
        <v>147240728</v>
      </c>
      <c r="D16" s="80">
        <v>1626743</v>
      </c>
      <c r="E16" s="80">
        <v>473872561</v>
      </c>
      <c r="F16" s="212">
        <v>595718648</v>
      </c>
      <c r="G16" s="92">
        <f t="shared" si="0"/>
        <v>15352579.367999999</v>
      </c>
      <c r="H16" s="52">
        <f t="shared" si="1"/>
        <v>4455504.4292799998</v>
      </c>
      <c r="I16" s="52">
        <f t="shared" si="2"/>
        <v>1304680.42086</v>
      </c>
      <c r="J16" s="52">
        <f t="shared" si="3"/>
        <v>10756907.1347</v>
      </c>
      <c r="K16" s="53">
        <f t="shared" si="4"/>
        <v>13034324.018240001</v>
      </c>
    </row>
    <row r="17" spans="1:11" s="16" customFormat="1" ht="18" x14ac:dyDescent="0.55000000000000004">
      <c r="A17" s="206">
        <v>2014</v>
      </c>
      <c r="B17" s="211">
        <v>1230781454</v>
      </c>
      <c r="C17" s="80">
        <v>151469774</v>
      </c>
      <c r="D17" s="80">
        <v>1528921</v>
      </c>
      <c r="E17" s="80">
        <v>478932111</v>
      </c>
      <c r="F17" s="212">
        <v>598850648</v>
      </c>
      <c r="G17" s="92">
        <f t="shared" si="0"/>
        <v>15163227.513280001</v>
      </c>
      <c r="H17" s="52">
        <f t="shared" si="1"/>
        <v>4256300.6493999995</v>
      </c>
      <c r="I17" s="52">
        <f t="shared" si="2"/>
        <v>1270594.5078399999</v>
      </c>
      <c r="J17" s="52">
        <f t="shared" si="3"/>
        <v>10680186.075300001</v>
      </c>
      <c r="K17" s="53">
        <f t="shared" si="4"/>
        <v>13019013.087519998</v>
      </c>
    </row>
    <row r="18" spans="1:11" s="16" customFormat="1" ht="18" x14ac:dyDescent="0.55000000000000004">
      <c r="A18" s="206">
        <v>2015</v>
      </c>
      <c r="B18" s="211">
        <v>1233881362</v>
      </c>
      <c r="C18" s="80">
        <v>150753770</v>
      </c>
      <c r="D18" s="80">
        <v>1327562</v>
      </c>
      <c r="E18" s="80">
        <v>455486359</v>
      </c>
      <c r="F18" s="212">
        <v>626313672</v>
      </c>
      <c r="G18" s="92">
        <f t="shared" si="0"/>
        <v>15078030.24364</v>
      </c>
      <c r="H18" s="52">
        <f t="shared" si="1"/>
        <v>4341708.5759999994</v>
      </c>
      <c r="I18" s="52">
        <f t="shared" si="2"/>
        <v>1039507.59724</v>
      </c>
      <c r="J18" s="52">
        <f t="shared" si="3"/>
        <v>10148236.078520002</v>
      </c>
      <c r="K18" s="53">
        <f t="shared" si="4"/>
        <v>13014798.10416</v>
      </c>
    </row>
    <row r="19" spans="1:11" s="16" customFormat="1" ht="18" x14ac:dyDescent="0.55000000000000004">
      <c r="A19" s="206">
        <v>2016</v>
      </c>
      <c r="B19" s="211">
        <v>1250208042</v>
      </c>
      <c r="C19" s="80">
        <v>153766587</v>
      </c>
      <c r="D19" s="80">
        <v>1346050</v>
      </c>
      <c r="E19" s="80">
        <v>485700784</v>
      </c>
      <c r="F19" s="212">
        <v>609394621</v>
      </c>
      <c r="G19" s="92">
        <f t="shared" si="0"/>
        <v>15302546.434079999</v>
      </c>
      <c r="H19" s="52">
        <f t="shared" si="1"/>
        <v>4200903.1568400003</v>
      </c>
      <c r="I19" s="52">
        <f t="shared" si="2"/>
        <v>1100395.875</v>
      </c>
      <c r="J19" s="52">
        <f t="shared" si="3"/>
        <v>10685417.248000002</v>
      </c>
      <c r="K19" s="53">
        <f t="shared" si="4"/>
        <v>13211675.383280002</v>
      </c>
    </row>
    <row r="20" spans="1:11" s="16" customFormat="1" ht="18" x14ac:dyDescent="0.55000000000000004">
      <c r="A20" s="206">
        <v>2017</v>
      </c>
      <c r="B20" s="211">
        <v>1253896494</v>
      </c>
      <c r="C20" s="80">
        <v>154276635</v>
      </c>
      <c r="D20" s="80">
        <v>1251583</v>
      </c>
      <c r="E20" s="80">
        <v>487819272</v>
      </c>
      <c r="F20" s="212">
        <v>610549004</v>
      </c>
      <c r="G20" s="92">
        <f t="shared" si="0"/>
        <v>15422926.876199998</v>
      </c>
      <c r="H20" s="52">
        <f t="shared" si="1"/>
        <v>4227179.7990000006</v>
      </c>
      <c r="I20" s="52">
        <f t="shared" si="2"/>
        <v>1056336.0520000001</v>
      </c>
      <c r="J20" s="52">
        <f t="shared" si="3"/>
        <v>10780805.911199998</v>
      </c>
      <c r="K20" s="53">
        <f t="shared" si="4"/>
        <v>13334390.24736</v>
      </c>
    </row>
    <row r="21" spans="1:11" s="16" customFormat="1" ht="18" x14ac:dyDescent="0.55000000000000004">
      <c r="A21" s="206">
        <v>2018</v>
      </c>
      <c r="B21" s="211">
        <v>1259287603</v>
      </c>
      <c r="C21" s="80">
        <v>155840764</v>
      </c>
      <c r="D21" s="80">
        <v>1260981</v>
      </c>
      <c r="E21" s="80">
        <v>487538806</v>
      </c>
      <c r="F21" s="212">
        <v>614647053</v>
      </c>
      <c r="G21" s="92">
        <f t="shared" si="0"/>
        <v>15489237.516900001</v>
      </c>
      <c r="H21" s="52">
        <f t="shared" si="1"/>
        <v>4182766.1057600002</v>
      </c>
      <c r="I21" s="52">
        <f t="shared" si="2"/>
        <v>1055516.7558600002</v>
      </c>
      <c r="J21" s="52">
        <f t="shared" si="3"/>
        <v>10803859.940960001</v>
      </c>
      <c r="K21" s="53">
        <f t="shared" si="4"/>
        <v>13448477.519640001</v>
      </c>
    </row>
    <row r="22" spans="1:11" s="16" customFormat="1" ht="18" x14ac:dyDescent="0.55000000000000004">
      <c r="A22" s="206">
        <v>2019</v>
      </c>
      <c r="B22" s="211">
        <v>1261962003</v>
      </c>
      <c r="C22" s="80">
        <v>156742216</v>
      </c>
      <c r="D22" s="80">
        <v>1334463</v>
      </c>
      <c r="E22" s="80">
        <v>486459735</v>
      </c>
      <c r="F22" s="212">
        <v>617425588</v>
      </c>
      <c r="G22" s="92">
        <f t="shared" si="0"/>
        <v>14537802.274559999</v>
      </c>
      <c r="H22" s="52">
        <f t="shared" si="1"/>
        <v>4222635.29904</v>
      </c>
      <c r="I22" s="52">
        <f t="shared" si="2"/>
        <v>1088895.1187400001</v>
      </c>
      <c r="J22" s="52">
        <f t="shared" si="3"/>
        <v>10283758.797899999</v>
      </c>
      <c r="K22" s="53">
        <f t="shared" si="4"/>
        <v>12953588.836239999</v>
      </c>
    </row>
    <row r="23" spans="1:11" s="16" customFormat="1" ht="18" x14ac:dyDescent="0.55000000000000004">
      <c r="A23" s="206">
        <v>2020</v>
      </c>
      <c r="B23" s="211">
        <v>1268251777</v>
      </c>
      <c r="C23" s="80">
        <v>155694188</v>
      </c>
      <c r="D23" s="80">
        <v>1063892</v>
      </c>
      <c r="E23" s="80">
        <v>488112254</v>
      </c>
      <c r="F23" s="212">
        <v>623381443</v>
      </c>
      <c r="G23" s="92">
        <f t="shared" si="0"/>
        <v>14534165.364419999</v>
      </c>
      <c r="H23" s="52">
        <f t="shared" si="1"/>
        <v>3873671.39744</v>
      </c>
      <c r="I23" s="52">
        <f t="shared" si="2"/>
        <v>964567.04288000008</v>
      </c>
      <c r="J23" s="52">
        <f t="shared" si="3"/>
        <v>10387028.765120002</v>
      </c>
      <c r="K23" s="53">
        <f t="shared" si="4"/>
        <v>12642175.664040001</v>
      </c>
    </row>
    <row r="24" spans="1:11" s="16" customFormat="1" ht="18" x14ac:dyDescent="0.55000000000000004">
      <c r="A24" s="206">
        <v>2021</v>
      </c>
      <c r="B24" s="211">
        <v>1273098852</v>
      </c>
      <c r="C24" s="80">
        <v>155796242</v>
      </c>
      <c r="D24" s="80">
        <v>1080546</v>
      </c>
      <c r="E24" s="80">
        <v>492040453</v>
      </c>
      <c r="F24" s="212">
        <v>624181611</v>
      </c>
      <c r="G24" s="92">
        <f t="shared" si="0"/>
        <v>14538788.889839999</v>
      </c>
      <c r="H24" s="52">
        <f t="shared" si="1"/>
        <v>4197150.7594800005</v>
      </c>
      <c r="I24" s="52">
        <f t="shared" si="2"/>
        <v>974349.93912</v>
      </c>
      <c r="J24" s="52">
        <f t="shared" si="3"/>
        <v>10421416.794539999</v>
      </c>
      <c r="K24" s="53">
        <f t="shared" si="4"/>
        <v>12645919.438859999</v>
      </c>
    </row>
    <row r="25" spans="1:11" s="16" customFormat="1" ht="18" x14ac:dyDescent="0.55000000000000004">
      <c r="A25" s="206">
        <v>2022</v>
      </c>
      <c r="B25" s="211">
        <v>1277607146</v>
      </c>
      <c r="C25" s="80">
        <v>156366870</v>
      </c>
      <c r="D25" s="80">
        <v>1095953</v>
      </c>
      <c r="E25" s="80">
        <v>494392770</v>
      </c>
      <c r="F25" s="212">
        <v>625751553</v>
      </c>
      <c r="G25" s="92">
        <f t="shared" si="0"/>
        <v>14896899.322359998</v>
      </c>
      <c r="H25" s="52">
        <f t="shared" si="1"/>
        <v>3321232.3188</v>
      </c>
      <c r="I25" s="52">
        <f t="shared" si="2"/>
        <v>981557.42585999996</v>
      </c>
      <c r="J25" s="52">
        <f t="shared" si="3"/>
        <v>10649220.265799999</v>
      </c>
      <c r="K25" s="53">
        <f t="shared" si="4"/>
        <v>12665211.43272</v>
      </c>
    </row>
    <row r="26" spans="1:11" s="16" customFormat="1" ht="18" x14ac:dyDescent="0.55000000000000004">
      <c r="A26" s="206">
        <v>2023</v>
      </c>
      <c r="B26" s="211">
        <v>1280050858</v>
      </c>
      <c r="C26" s="80">
        <v>157330349</v>
      </c>
      <c r="D26" s="80">
        <v>1119159</v>
      </c>
      <c r="E26" s="80">
        <v>497079048</v>
      </c>
      <c r="F26" s="212">
        <v>624522301</v>
      </c>
      <c r="G26" s="92">
        <f t="shared" si="0"/>
        <v>15002196.05576</v>
      </c>
      <c r="H26" s="52">
        <f t="shared" si="1"/>
        <v>3351136.4336999999</v>
      </c>
      <c r="I26" s="52">
        <f t="shared" si="2"/>
        <v>997864.54758000001</v>
      </c>
      <c r="J26" s="52">
        <f t="shared" si="3"/>
        <v>10726965.855839999</v>
      </c>
      <c r="K26" s="53">
        <f t="shared" si="4"/>
        <v>12765235.83244</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2024</v>
      </c>
      <c r="B28" s="42">
        <f>_xlfn.FORECAST.LINEAR($A28,B$13:B27,$A$13:$A27)</f>
        <v>1291856547.0659332</v>
      </c>
      <c r="C28" s="42">
        <f>_xlfn.FORECAST.LINEAR($A28,C$13:C27,$A$13:$A27)</f>
        <v>159769419.62637353</v>
      </c>
      <c r="D28" s="42">
        <f>_xlfn.FORECAST.LINEAR($A28,D$13:D27,A$13:A27)</f>
        <v>635356.75824174285</v>
      </c>
      <c r="E28" s="42">
        <f>_xlfn.FORECAST.LINEAR($A28,$E$13:E27,$A$13:$A27)</f>
        <v>498146342.18681383</v>
      </c>
      <c r="F28" s="42">
        <f>_xlfn.FORECAST.LINEAR($A28,F$13:F27,$A$13:A27)</f>
        <v>633305428.05494499</v>
      </c>
      <c r="G28" s="39"/>
      <c r="H28" s="39"/>
      <c r="I28" s="39"/>
      <c r="J28" s="39"/>
      <c r="K28" s="39"/>
    </row>
    <row r="29" spans="1:11" s="16" customFormat="1" ht="18" x14ac:dyDescent="0.45">
      <c r="A29" s="60">
        <v>2025</v>
      </c>
      <c r="B29" s="42">
        <f>_xlfn.FORECAST.LINEAR($A29,B$13:B28,$A$13:$A28)</f>
        <v>1297999077.6461544</v>
      </c>
      <c r="C29" s="42">
        <f>_xlfn.FORECAST.LINEAR($A29,C$13:C28,$A$13:$A28)</f>
        <v>160748673.90989017</v>
      </c>
      <c r="D29" s="42">
        <f>_xlfn.FORECAST.LINEAR($A29,D$13:D28,A$13:A28)</f>
        <v>513137.37362638116</v>
      </c>
      <c r="E29" s="42">
        <f>_xlfn.FORECAST.LINEAR($A29,$E$13:E28,$A$13:$A28)</f>
        <v>500346576.83076954</v>
      </c>
      <c r="F29" s="42">
        <f>_xlfn.FORECAST.LINEAR($A29,F$13:F28,$A$13:A28)</f>
        <v>636390689.02417564</v>
      </c>
      <c r="G29" s="39"/>
      <c r="H29" s="39"/>
      <c r="I29" s="39"/>
      <c r="J29" s="39"/>
      <c r="K29" s="39"/>
    </row>
    <row r="30" spans="1:11" s="16" customFormat="1" ht="18" x14ac:dyDescent="0.45">
      <c r="A30" s="60">
        <v>2026</v>
      </c>
      <c r="B30" s="42">
        <f>_xlfn.FORECAST.LINEAR($A30,B$13:B29,$A$13:$A29)</f>
        <v>1304141608.2263737</v>
      </c>
      <c r="C30" s="42">
        <f>_xlfn.FORECAST.LINEAR($A30,C$13:C29,$A$13:$A29)</f>
        <v>161727928.19340658</v>
      </c>
      <c r="D30" s="42">
        <f>_xlfn.FORECAST.LINEAR($A30,D$13:D29,A$13:A29)</f>
        <v>390917.98901095986</v>
      </c>
      <c r="E30" s="42">
        <f>_xlfn.FORECAST.LINEAR($A30,$E$13:E29,$A$13:$A29)</f>
        <v>502546811.4747262</v>
      </c>
      <c r="F30" s="42">
        <f>_xlfn.FORECAST.LINEAR($A30,F$13:F29,$A$13:A29)</f>
        <v>639475949.9934063</v>
      </c>
      <c r="G30" s="39"/>
      <c r="H30" s="39"/>
      <c r="I30" s="39"/>
      <c r="J30" s="39"/>
      <c r="K30" s="39"/>
    </row>
    <row r="31" spans="1:11" s="16" customFormat="1" ht="18" x14ac:dyDescent="0.45">
      <c r="A31" s="60">
        <v>2027</v>
      </c>
      <c r="B31" s="42">
        <f>_xlfn.FORECAST.LINEAR($A31,B$13:B30,$A$13:$A30)</f>
        <v>1310284138.8065929</v>
      </c>
      <c r="C31" s="42">
        <f>_xlfn.FORECAST.LINEAR($A31,C$13:C30,$A$13:$A30)</f>
        <v>162707182.47692299</v>
      </c>
      <c r="D31" s="42">
        <f>_xlfn.FORECAST.LINEAR($A31,D$13:D30,A$13:A30)</f>
        <v>268698.60439559817</v>
      </c>
      <c r="E31" s="42">
        <f>_xlfn.FORECAST.LINEAR($A31,$E$13:E30,$A$13:$A30)</f>
        <v>504747046.11868191</v>
      </c>
      <c r="F31" s="42">
        <f>_xlfn.FORECAST.LINEAR($A31,F$13:F30,$A$13:A30)</f>
        <v>642561210.96263695</v>
      </c>
      <c r="G31" s="39"/>
      <c r="H31" s="39"/>
      <c r="I31" s="39"/>
      <c r="J31" s="39"/>
      <c r="K31" s="39"/>
    </row>
    <row r="32" spans="1:11" s="16" customFormat="1" ht="18" x14ac:dyDescent="0.45">
      <c r="A32" s="60">
        <v>2028</v>
      </c>
      <c r="B32" s="42">
        <f>_xlfn.FORECAST.LINEAR($A32,B$13:B31,$A$13:$A31)</f>
        <v>1316426669.3868141</v>
      </c>
      <c r="C32" s="42">
        <f>_xlfn.FORECAST.LINEAR($A32,C$13:C31,$A$13:$A31)</f>
        <v>163686436.7604394</v>
      </c>
      <c r="D32" s="42">
        <f>_xlfn.FORECAST.LINEAR($A32,D$13:D31,A$13:A31)</f>
        <v>146479.21978023648</v>
      </c>
      <c r="E32" s="42">
        <f>_xlfn.FORECAST.LINEAR($A32,$E$13:E31,$A$13:$A31)</f>
        <v>506947280.76263762</v>
      </c>
      <c r="F32" s="42">
        <f>_xlfn.FORECAST.LINEAR($A32,F$13:F31,$A$13:A31)</f>
        <v>645646471.9318676</v>
      </c>
      <c r="G32" s="39"/>
      <c r="H32" s="39"/>
      <c r="I32" s="39"/>
      <c r="J32" s="39"/>
      <c r="K32" s="39"/>
    </row>
    <row r="33" spans="1:11" s="16" customFormat="1" ht="18" x14ac:dyDescent="0.45">
      <c r="A33" s="60">
        <v>2029</v>
      </c>
      <c r="B33" s="42">
        <f>_xlfn.FORECAST.LINEAR($A33,B$13:B32,$A$13:$A32)</f>
        <v>1322569199.9670334</v>
      </c>
      <c r="C33" s="42">
        <f>_xlfn.FORECAST.LINEAR($A33,C$13:C32,$A$13:$A32)</f>
        <v>164665691.04395604</v>
      </c>
      <c r="D33" s="42">
        <f>_xlfn.FORECAST.LINEAR($A33,D$13:D32,A$13:A32)</f>
        <v>24259.835164815187</v>
      </c>
      <c r="E33" s="42">
        <f>_xlfn.FORECAST.LINEAR($A33,$E$13:E32,$A$13:$A32)</f>
        <v>509147515.40659428</v>
      </c>
      <c r="F33" s="42">
        <f>_xlfn.FORECAST.LINEAR($A33,F$13:F32,$A$13:A32)</f>
        <v>648731732.90109825</v>
      </c>
      <c r="G33" s="39"/>
      <c r="H33" s="39"/>
      <c r="I33" s="39"/>
      <c r="J33" s="39"/>
      <c r="K33" s="39"/>
    </row>
    <row r="34" spans="1:11" s="16" customFormat="1" ht="18" x14ac:dyDescent="0.45">
      <c r="A34" s="60">
        <v>2030</v>
      </c>
      <c r="B34" s="42">
        <f>_xlfn.FORECAST.LINEAR($A34,B$13:B33,$A$13:$A33)</f>
        <v>1328711730.5472527</v>
      </c>
      <c r="C34" s="42">
        <f>_xlfn.FORECAST.LINEAR($A34,C$13:C33,$A$13:$A33)</f>
        <v>165644945.32747245</v>
      </c>
      <c r="D34" s="42">
        <f>_xlfn.FORECAST.LINEAR($A34,D$13:D33,A$13:A33)</f>
        <v>-97959.549450546503</v>
      </c>
      <c r="E34" s="42">
        <f>_xlfn.FORECAST.LINEAR($A34,$E$13:E33,$A$13:$A33)</f>
        <v>511347750.05054951</v>
      </c>
      <c r="F34" s="42">
        <f>_xlfn.FORECAST.LINEAR($A34,F$13:F33,$A$13:A33)</f>
        <v>651816993.8703289</v>
      </c>
      <c r="G34" s="39"/>
      <c r="H34" s="39"/>
      <c r="I34" s="39"/>
      <c r="J34" s="39"/>
      <c r="K34" s="39"/>
    </row>
    <row r="35" spans="1:11" s="16" customFormat="1" ht="18" x14ac:dyDescent="0.45">
      <c r="A35" s="60">
        <v>2031</v>
      </c>
      <c r="B35" s="42">
        <f>_xlfn.FORECAST.LINEAR($A35,B$13:B34,$A$13:$A34)</f>
        <v>1334854261.1274719</v>
      </c>
      <c r="C35" s="42">
        <f>_xlfn.FORECAST.LINEAR($A35,C$13:C34,$A$13:$A34)</f>
        <v>166624199.61098909</v>
      </c>
      <c r="D35" s="42">
        <f>_xlfn.FORECAST.LINEAR($A35,D$13:D34,A$13:A34)</f>
        <v>-220178.934065938</v>
      </c>
      <c r="E35" s="42">
        <f>_xlfn.FORECAST.LINEAR($A35,$E$13:E34,$A$13:$A34)</f>
        <v>513547984.69450617</v>
      </c>
      <c r="F35" s="42">
        <f>_xlfn.FORECAST.LINEAR($A35,F$13:F34,$A$13:A34)</f>
        <v>654902254.83955956</v>
      </c>
      <c r="G35" s="39"/>
      <c r="H35" s="39"/>
      <c r="I35" s="39"/>
      <c r="J35" s="39"/>
      <c r="K35" s="39"/>
    </row>
    <row r="36" spans="1:11" s="16" customFormat="1" ht="18" x14ac:dyDescent="0.45">
      <c r="A36" s="60">
        <v>2032</v>
      </c>
      <c r="B36" s="42">
        <f>_xlfn.FORECAST.LINEAR($A36,B$13:B35,$A$13:$A35)</f>
        <v>1340996791.7076912</v>
      </c>
      <c r="C36" s="42">
        <f>_xlfn.FORECAST.LINEAR($A36,C$13:C35,$A$13:$A35)</f>
        <v>167603453.8945055</v>
      </c>
      <c r="D36" s="42">
        <f>_xlfn.FORECAST.LINEAR($A36,D$13:D35,A$13:A35)</f>
        <v>-342398.31868132949</v>
      </c>
      <c r="E36" s="42">
        <f>_xlfn.FORECAST.LINEAR($A36,$E$13:E35,$A$13:$A35)</f>
        <v>515748219.33846188</v>
      </c>
      <c r="F36" s="42">
        <f>_xlfn.FORECAST.LINEAR($A36,F$13:F35,$A$13:A35)</f>
        <v>657987515.80879116</v>
      </c>
      <c r="G36" s="39"/>
      <c r="H36" s="39"/>
      <c r="I36" s="39"/>
      <c r="J36" s="39"/>
      <c r="K36" s="39"/>
    </row>
    <row r="37" spans="1:11" s="16" customFormat="1" ht="18" x14ac:dyDescent="0.45">
      <c r="A37" s="60">
        <v>2033</v>
      </c>
      <c r="B37" s="42">
        <f>_xlfn.FORECAST.LINEAR($A37,B$13:B36,$A$13:$A36)</f>
        <v>1347139322.2879124</v>
      </c>
      <c r="C37" s="42">
        <f>_xlfn.FORECAST.LINEAR($A37,C$13:C36,$A$13:$A36)</f>
        <v>168582708.17802167</v>
      </c>
      <c r="D37" s="42">
        <f>_xlfn.FORECAST.LINEAR($A37,D$13:D36,A$13:A36)</f>
        <v>-464617.70329669118</v>
      </c>
      <c r="E37" s="42">
        <f>_xlfn.FORECAST.LINEAR($A37,$E$13:E36,$A$13:$A36)</f>
        <v>517948453.98241854</v>
      </c>
      <c r="F37" s="42">
        <f>_xlfn.FORECAST.LINEAR($A37,F$13:F36,$A$13:A36)</f>
        <v>661072776.77802277</v>
      </c>
      <c r="G37" s="39"/>
      <c r="H37" s="39"/>
      <c r="I37" s="39"/>
      <c r="J37" s="39"/>
      <c r="K37" s="39"/>
    </row>
    <row r="38" spans="1:11" s="16" customFormat="1" ht="18" x14ac:dyDescent="0.45">
      <c r="A38" s="60">
        <v>2034</v>
      </c>
      <c r="B38" s="42">
        <f>_xlfn.FORECAST.LINEAR($A38,B$13:B37,$A$13:$A37)</f>
        <v>1353281852.8681316</v>
      </c>
      <c r="C38" s="42">
        <f>_xlfn.FORECAST.LINEAR($A38,C$13:C37,$A$13:$A37)</f>
        <v>169561962.46153831</v>
      </c>
      <c r="D38" s="42">
        <f>_xlfn.FORECAST.LINEAR($A38,D$13:D37,A$13:A37)</f>
        <v>-586837.08791211247</v>
      </c>
      <c r="E38" s="42">
        <f>_xlfn.FORECAST.LINEAR($A38,$E$13:E37,$A$13:$A37)</f>
        <v>520148688.6263752</v>
      </c>
      <c r="F38" s="42">
        <f>_xlfn.FORECAST.LINEAR($A38,F$13:F37,$A$13:A37)</f>
        <v>664158037.74725342</v>
      </c>
      <c r="G38" s="39"/>
      <c r="H38" s="39"/>
      <c r="I38" s="39"/>
      <c r="J38" s="39"/>
      <c r="K38" s="39"/>
    </row>
    <row r="39" spans="1:11" s="16" customFormat="1" ht="18" x14ac:dyDescent="0.45">
      <c r="A39" s="60">
        <v>2035</v>
      </c>
      <c r="B39" s="42">
        <f>_xlfn.FORECAST.LINEAR($A39,B$13:B38,$A$13:$A38)</f>
        <v>1359424383.4483528</v>
      </c>
      <c r="C39" s="42">
        <f>_xlfn.FORECAST.LINEAR($A39,C$13:C38,$A$13:$A38)</f>
        <v>170541216.74505496</v>
      </c>
      <c r="D39" s="42">
        <f>_xlfn.FORECAST.LINEAR($A39,D$13:D38,A$13:A38)</f>
        <v>-709056.47252747416</v>
      </c>
      <c r="E39" s="42">
        <f>_xlfn.FORECAST.LINEAR($A39,$E$13:E38,$A$13:$A38)</f>
        <v>522348923.27032995</v>
      </c>
      <c r="F39" s="42">
        <f>_xlfn.FORECAST.LINEAR($A39,F$13:F38,$A$13:A38)</f>
        <v>667243298.71648407</v>
      </c>
      <c r="G39" s="39"/>
      <c r="H39" s="39"/>
      <c r="I39" s="39"/>
      <c r="J39" s="39"/>
      <c r="K39" s="39"/>
    </row>
    <row r="40" spans="1:11" s="16" customFormat="1" ht="18" x14ac:dyDescent="0.45">
      <c r="A40" s="60">
        <v>2036</v>
      </c>
      <c r="B40" s="42">
        <f>_xlfn.FORECAST.LINEAR($A40,B$13:B39,$A$13:$A39)</f>
        <v>1365566914.0285721</v>
      </c>
      <c r="C40" s="42">
        <f>_xlfn.FORECAST.LINEAR($A40,C$13:C39,$A$13:$A39)</f>
        <v>171520471.02857137</v>
      </c>
      <c r="D40" s="42">
        <f>_xlfn.FORECAST.LINEAR($A40,D$13:D39,A$13:A39)</f>
        <v>-831275.85714286566</v>
      </c>
      <c r="E40" s="42">
        <f>_xlfn.FORECAST.LINEAR($A40,$E$13:E39,$A$13:$A39)</f>
        <v>524549157.91428661</v>
      </c>
      <c r="F40" s="42">
        <f>_xlfn.FORECAST.LINEAR($A40,F$13:F39,$A$13:A39)</f>
        <v>670328559.68571472</v>
      </c>
      <c r="G40" s="39"/>
      <c r="H40" s="39"/>
      <c r="I40" s="39"/>
      <c r="J40" s="39"/>
      <c r="K40" s="39"/>
    </row>
    <row r="41" spans="1:11" s="16" customFormat="1" ht="18" x14ac:dyDescent="0.45">
      <c r="A41" s="60">
        <v>2037</v>
      </c>
      <c r="B41" s="42">
        <f>_xlfn.FORECAST.LINEAR($A41,B$13:B40,$A$13:$A40)</f>
        <v>1371709444.6087914</v>
      </c>
      <c r="C41" s="42">
        <f>_xlfn.FORECAST.LINEAR($A41,C$13:C40,$A$13:$A40)</f>
        <v>172499725.31208801</v>
      </c>
      <c r="D41" s="42">
        <f>_xlfn.FORECAST.LINEAR($A41,D$13:D40,A$13:A40)</f>
        <v>-953495.24175825715</v>
      </c>
      <c r="E41" s="42">
        <f>_xlfn.FORECAST.LINEAR($A41,$E$13:E40,$A$13:$A40)</f>
        <v>526749392.55824184</v>
      </c>
      <c r="F41" s="42">
        <f>_xlfn.FORECAST.LINEAR($A41,F$13:F40,$A$13:A40)</f>
        <v>673413820.65494537</v>
      </c>
      <c r="G41" s="39"/>
      <c r="H41" s="39"/>
      <c r="I41" s="39"/>
      <c r="J41" s="39"/>
      <c r="K41" s="39"/>
    </row>
    <row r="42" spans="1:11" s="16" customFormat="1" ht="18" x14ac:dyDescent="0.45">
      <c r="A42" s="60">
        <v>2038</v>
      </c>
      <c r="B42" s="42">
        <f>_xlfn.FORECAST.LINEAR($A42,B$13:B41,$A$13:$A41)</f>
        <v>1377851975.1890106</v>
      </c>
      <c r="C42" s="42">
        <f>_xlfn.FORECAST.LINEAR($A42,C$13:C41,$A$13:$A41)</f>
        <v>173478979.59560442</v>
      </c>
      <c r="D42" s="42">
        <f>_xlfn.FORECAST.LINEAR($A42,D$13:D41,A$13:A41)</f>
        <v>-1075714.6263736188</v>
      </c>
      <c r="E42" s="42">
        <f>_xlfn.FORECAST.LINEAR($A42,$E$13:E41,$A$13:$A41)</f>
        <v>528949627.20219851</v>
      </c>
      <c r="F42" s="42">
        <f>_xlfn.FORECAST.LINEAR($A42,F$13:F41,$A$13:A41)</f>
        <v>676499081.62417603</v>
      </c>
      <c r="G42" s="39"/>
      <c r="H42" s="39"/>
      <c r="I42" s="39"/>
      <c r="J42" s="39"/>
      <c r="K42" s="39"/>
    </row>
    <row r="43" spans="1:11" s="16" customFormat="1" ht="18" x14ac:dyDescent="0.45">
      <c r="A43" s="60">
        <v>2039</v>
      </c>
      <c r="B43" s="42">
        <f>_xlfn.FORECAST.LINEAR($A43,B$13:B42,$A$13:$A42)</f>
        <v>1383994505.7692299</v>
      </c>
      <c r="C43" s="42">
        <f>_xlfn.FORECAST.LINEAR($A43,C$13:C42,$A$13:$A42)</f>
        <v>174458233.87912059</v>
      </c>
      <c r="D43" s="42">
        <f>_xlfn.FORECAST.LINEAR($A43,D$13:D42,A$13:A42)</f>
        <v>-1197934.0109890401</v>
      </c>
      <c r="E43" s="42">
        <f>_xlfn.FORECAST.LINEAR($A43,$E$13:E42,$A$13:$A42)</f>
        <v>531149861.84615421</v>
      </c>
      <c r="F43" s="42">
        <f>_xlfn.FORECAST.LINEAR($A43,F$13:F42,$A$13:A42)</f>
        <v>679584342.59340668</v>
      </c>
      <c r="G43" s="39"/>
      <c r="H43" s="39"/>
      <c r="I43" s="39"/>
      <c r="J43" s="39"/>
      <c r="K43" s="39"/>
    </row>
    <row r="44" spans="1:11" s="16" customFormat="1" ht="18" x14ac:dyDescent="0.45">
      <c r="A44" s="60">
        <v>2040</v>
      </c>
      <c r="B44" s="42">
        <f>_xlfn.FORECAST.LINEAR($A44,B$13:B43,$A$13:$A43)</f>
        <v>1390137036.3494511</v>
      </c>
      <c r="C44" s="42">
        <f>_xlfn.FORECAST.LINEAR($A44,C$13:C43,$A$13:$A43)</f>
        <v>175437488.16263723</v>
      </c>
      <c r="D44" s="42">
        <f>_xlfn.FORECAST.LINEAR($A44,D$13:D43,A$13:A43)</f>
        <v>-1320153.3956044018</v>
      </c>
      <c r="E44" s="42">
        <f>_xlfn.FORECAST.LINEAR($A44,$E$13:E43,$A$13:$A43)</f>
        <v>533350096.49011087</v>
      </c>
      <c r="F44" s="42">
        <f>_xlfn.FORECAST.LINEAR($A44,F$13:F43,$A$13:A43)</f>
        <v>682669603.56263733</v>
      </c>
      <c r="G44" s="39"/>
      <c r="H44" s="39"/>
      <c r="I44" s="39"/>
      <c r="J44" s="39"/>
      <c r="K44" s="39"/>
    </row>
    <row r="45" spans="1:11" s="16" customFormat="1" ht="18" x14ac:dyDescent="0.45">
      <c r="A45" s="60">
        <v>2041</v>
      </c>
      <c r="B45" s="42">
        <f>_xlfn.FORECAST.LINEAR($A45,B$13:B44,$A$13:$A44)</f>
        <v>1396279566.9296703</v>
      </c>
      <c r="C45" s="42">
        <f>_xlfn.FORECAST.LINEAR($A45,C$13:C44,$A$13:$A44)</f>
        <v>176416742.44615388</v>
      </c>
      <c r="D45" s="42">
        <f>_xlfn.FORECAST.LINEAR($A45,D$13:D44,A$13:A44)</f>
        <v>-1442372.7802197933</v>
      </c>
      <c r="E45" s="42">
        <f>_xlfn.FORECAST.LINEAR($A45,$E$13:E44,$A$13:$A44)</f>
        <v>535550331.13406658</v>
      </c>
      <c r="F45" s="42">
        <f>_xlfn.FORECAST.LINEAR($A45,F$13:F44,$A$13:A44)</f>
        <v>685754864.53186798</v>
      </c>
      <c r="G45" s="39"/>
      <c r="H45" s="39"/>
      <c r="I45" s="39"/>
      <c r="J45" s="39"/>
      <c r="K45" s="39"/>
    </row>
    <row r="46" spans="1:11" s="16" customFormat="1" ht="18" x14ac:dyDescent="0.45">
      <c r="A46" s="60">
        <v>2042</v>
      </c>
      <c r="B46" s="42">
        <f>_xlfn.FORECAST.LINEAR($A46,B$13:B45,$A$13:$A45)</f>
        <v>1402422097.5098896</v>
      </c>
      <c r="C46" s="42">
        <f>_xlfn.FORECAST.LINEAR($A46,C$13:C45,$A$13:$A45)</f>
        <v>177395996.72967029</v>
      </c>
      <c r="D46" s="42">
        <f>_xlfn.FORECAST.LINEAR($A46,D$13:D45,A$13:A45)</f>
        <v>-1564592.1648351848</v>
      </c>
      <c r="E46" s="42">
        <f>_xlfn.FORECAST.LINEAR($A46,$E$13:E45,$A$13:$A45)</f>
        <v>537750565.77802324</v>
      </c>
      <c r="F46" s="42">
        <f>_xlfn.FORECAST.LINEAR($A46,F$13:F45,$A$13:A45)</f>
        <v>688840125.50109863</v>
      </c>
      <c r="G46" s="39"/>
      <c r="H46" s="39"/>
      <c r="I46" s="39"/>
      <c r="J46" s="39"/>
      <c r="K46" s="39"/>
    </row>
    <row r="47" spans="1:11" s="16" customFormat="1" ht="18" x14ac:dyDescent="0.45">
      <c r="A47" s="60">
        <v>2043</v>
      </c>
      <c r="B47" s="42">
        <f>_xlfn.FORECAST.LINEAR($A47,B$13:B46,$A$13:$A46)</f>
        <v>1408564628.0901108</v>
      </c>
      <c r="C47" s="42">
        <f>_xlfn.FORECAST.LINEAR($A47,C$13:C46,$A$13:$A46)</f>
        <v>178375251.01318669</v>
      </c>
      <c r="D47" s="42">
        <f>_xlfn.FORECAST.LINEAR($A47,D$13:D46,A$13:A46)</f>
        <v>-1686811.5494505465</v>
      </c>
      <c r="E47" s="42">
        <f>_xlfn.FORECAST.LINEAR($A47,$E$13:E46,$A$13:$A46)</f>
        <v>539950800.42197895</v>
      </c>
      <c r="F47" s="42">
        <f>_xlfn.FORECAST.LINEAR($A47,F$13:F46,$A$13:A46)</f>
        <v>691925386.47032928</v>
      </c>
      <c r="G47" s="39"/>
      <c r="H47" s="39"/>
      <c r="I47" s="39"/>
      <c r="J47" s="39"/>
      <c r="K47" s="39"/>
    </row>
    <row r="48" spans="1:11" s="16" customFormat="1" ht="18" x14ac:dyDescent="0.45">
      <c r="A48" s="60">
        <v>2044</v>
      </c>
      <c r="B48" s="42">
        <f>_xlfn.FORECAST.LINEAR($A48,B$13:B47,$A$13:$A47)</f>
        <v>1414707158.67033</v>
      </c>
      <c r="C48" s="42">
        <f>_xlfn.FORECAST.LINEAR($A48,C$13:C47,$A$13:$A47)</f>
        <v>179354505.29670334</v>
      </c>
      <c r="D48" s="42">
        <f>_xlfn.FORECAST.LINEAR($A48,D$13:D47,A$13:A47)</f>
        <v>-1809030.9340659678</v>
      </c>
      <c r="E48" s="42">
        <f>_xlfn.FORECAST.LINEAR($A48,$E$13:E47,$A$13:$A47)</f>
        <v>542151035.06593418</v>
      </c>
      <c r="F48" s="42">
        <f>_xlfn.FORECAST.LINEAR($A48,F$13:F47,$A$13:A47)</f>
        <v>695010647.43956089</v>
      </c>
      <c r="G48" s="39"/>
      <c r="H48" s="39"/>
      <c r="I48" s="39"/>
      <c r="J48" s="39"/>
      <c r="K48" s="39"/>
    </row>
    <row r="49" spans="1:11" s="16" customFormat="1" ht="18" x14ac:dyDescent="0.45">
      <c r="A49" s="60">
        <v>2045</v>
      </c>
      <c r="B49" s="42">
        <f>_xlfn.FORECAST.LINEAR($A49,B$13:B48,$A$13:$A48)</f>
        <v>1420849689.2505493</v>
      </c>
      <c r="C49" s="42">
        <f>_xlfn.FORECAST.LINEAR($A49,C$13:C48,$A$13:$A48)</f>
        <v>180333759.58021975</v>
      </c>
      <c r="D49" s="42">
        <f>_xlfn.FORECAST.LINEAR($A49,D$13:D48,A$13:A48)</f>
        <v>-1931250.3186813295</v>
      </c>
      <c r="E49" s="42">
        <f>_xlfn.FORECAST.LINEAR($A49,$E$13:E48,$A$13:$A48)</f>
        <v>544351269.70989084</v>
      </c>
      <c r="F49" s="42">
        <f>_xlfn.FORECAST.LINEAR($A49,F$13:F48,$A$13:A48)</f>
        <v>698095908.40879154</v>
      </c>
      <c r="G49" s="39"/>
      <c r="H49" s="39"/>
      <c r="I49" s="39"/>
      <c r="J49" s="39"/>
      <c r="K49" s="39"/>
    </row>
    <row r="50" spans="1:11" s="16" customFormat="1" ht="18" x14ac:dyDescent="0.45">
      <c r="A50" s="60">
        <v>2046</v>
      </c>
      <c r="B50" s="42">
        <f>_xlfn.FORECAST.LINEAR($A50,B$13:B49,$A$13:$A49)</f>
        <v>1426992219.8307705</v>
      </c>
      <c r="C50" s="42">
        <f>_xlfn.FORECAST.LINEAR($A50,C$13:C49,$A$13:$A49)</f>
        <v>181313013.86373591</v>
      </c>
      <c r="D50" s="42">
        <f>_xlfn.FORECAST.LINEAR($A50,D$13:D49,A$13:A49)</f>
        <v>-2053469.7032966912</v>
      </c>
      <c r="E50" s="42">
        <f>_xlfn.FORECAST.LINEAR($A50,$E$13:E49,$A$13:$A49)</f>
        <v>546551504.35384655</v>
      </c>
      <c r="F50" s="42">
        <f>_xlfn.FORECAST.LINEAR($A50,F$13:F49,$A$13:A49)</f>
        <v>701181169.37802315</v>
      </c>
      <c r="G50" s="39"/>
      <c r="H50" s="39"/>
      <c r="I50" s="39"/>
      <c r="J50" s="39"/>
      <c r="K50" s="39"/>
    </row>
    <row r="51" spans="1:11" s="16" customFormat="1" ht="18" x14ac:dyDescent="0.45">
      <c r="A51" s="60">
        <v>2047</v>
      </c>
      <c r="B51" s="42">
        <f>_xlfn.FORECAST.LINEAR($A51,B$13:B50,$A$13:$A50)</f>
        <v>1433134750.4109898</v>
      </c>
      <c r="C51" s="42">
        <f>_xlfn.FORECAST.LINEAR($A51,C$13:C50,$A$13:$A50)</f>
        <v>182292268.1472528</v>
      </c>
      <c r="D51" s="42">
        <f>_xlfn.FORECAST.LINEAR($A51,D$13:D50,A$13:A50)</f>
        <v>-2175689.0879121125</v>
      </c>
      <c r="E51" s="42">
        <f>_xlfn.FORECAST.LINEAR($A51,$E$13:E50,$A$13:$A50)</f>
        <v>548751738.99780321</v>
      </c>
      <c r="F51" s="42">
        <f>_xlfn.FORECAST.LINEAR($A51,F$13:F50,$A$13:A50)</f>
        <v>704266430.3472538</v>
      </c>
      <c r="G51" s="39"/>
      <c r="H51" s="39"/>
      <c r="I51" s="39"/>
      <c r="J51" s="39"/>
      <c r="K51" s="39"/>
    </row>
    <row r="52" spans="1:11" s="16" customFormat="1" ht="18" x14ac:dyDescent="0.45">
      <c r="A52" s="60">
        <v>2048</v>
      </c>
      <c r="B52" s="42">
        <f>_xlfn.FORECAST.LINEAR($A52,B$13:B51,$A$13:$A51)</f>
        <v>1439277280.991209</v>
      </c>
      <c r="C52" s="42">
        <f>_xlfn.FORECAST.LINEAR($A52,C$13:C51,$A$13:$A51)</f>
        <v>183271522.43076921</v>
      </c>
      <c r="D52" s="42">
        <f>_xlfn.FORECAST.LINEAR($A52,D$13:D51,A$13:A51)</f>
        <v>-2297908.4725274742</v>
      </c>
      <c r="E52" s="42">
        <f>_xlfn.FORECAST.LINEAR($A52,$E$13:E51,$A$13:$A51)</f>
        <v>550951973.64175892</v>
      </c>
      <c r="F52" s="42">
        <f>_xlfn.FORECAST.LINEAR($A52,F$13:F51,$A$13:A51)</f>
        <v>707351691.31648445</v>
      </c>
      <c r="G52" s="39"/>
      <c r="H52" s="39"/>
      <c r="I52" s="39"/>
      <c r="J52" s="39"/>
      <c r="K52" s="39"/>
    </row>
    <row r="53" spans="1:11" s="16" customFormat="1" ht="18" x14ac:dyDescent="0.45">
      <c r="A53" s="60">
        <v>2049</v>
      </c>
      <c r="B53" s="42">
        <f>_xlfn.FORECAST.LINEAR($A53,B$13:B52,$A$13:$A52)</f>
        <v>1445419811.5714283</v>
      </c>
      <c r="C53" s="42">
        <f>_xlfn.FORECAST.LINEAR($A53,C$13:C52,$A$13:$A52)</f>
        <v>184250776.71428561</v>
      </c>
      <c r="D53" s="42">
        <f>_xlfn.FORECAST.LINEAR($A53,D$13:D52,A$13:A52)</f>
        <v>-2420127.8571428955</v>
      </c>
      <c r="E53" s="42">
        <f>_xlfn.FORECAST.LINEAR($A53,$E$13:E52,$A$13:$A52)</f>
        <v>553152208.28571558</v>
      </c>
      <c r="F53" s="42">
        <f>_xlfn.FORECAST.LINEAR($A53,F$13:F52,$A$13:A52)</f>
        <v>710436952.2857151</v>
      </c>
      <c r="G53" s="39"/>
      <c r="H53" s="39"/>
      <c r="I53" s="39"/>
      <c r="J53" s="39"/>
      <c r="K53" s="39"/>
    </row>
    <row r="54" spans="1:11" s="16" customFormat="1" ht="18" x14ac:dyDescent="0.45">
      <c r="A54" s="60">
        <v>2050</v>
      </c>
      <c r="B54" s="42">
        <f>_xlfn.FORECAST.LINEAR($A54,B$13:B53,$A$13:$A53)</f>
        <v>1451562342.1516495</v>
      </c>
      <c r="C54" s="42">
        <f>_xlfn.FORECAST.LINEAR($A54,C$13:C53,$A$13:$A53)</f>
        <v>185230030.99780226</v>
      </c>
      <c r="D54" s="42">
        <f>_xlfn.FORECAST.LINEAR($A54,D$13:D53,A$13:A53)</f>
        <v>-2542347.241758287</v>
      </c>
      <c r="E54" s="42">
        <f>_xlfn.FORECAST.LINEAR($A54,$E$13:E53,$A$13:$A53)</f>
        <v>555352442.92967129</v>
      </c>
      <c r="F54" s="42">
        <f>_xlfn.FORECAST.LINEAR($A54,F$13:F53,$A$13:A53)</f>
        <v>713522213.25494576</v>
      </c>
      <c r="G54" s="39"/>
      <c r="H54" s="39"/>
      <c r="I54" s="39"/>
      <c r="J54" s="39"/>
      <c r="K54" s="39"/>
    </row>
    <row r="55" spans="1:11" s="16" customFormat="1" ht="18" x14ac:dyDescent="0.45">
      <c r="A55" s="60">
        <v>2051</v>
      </c>
      <c r="B55" s="42">
        <f>_xlfn.FORECAST.LINEAR($A55,B$13:B54,$A$13:$A54)</f>
        <v>1457704872.7318687</v>
      </c>
      <c r="C55" s="42">
        <f>_xlfn.FORECAST.LINEAR($A55,C$13:C54,$A$13:$A54)</f>
        <v>186209285.28131866</v>
      </c>
      <c r="D55" s="42">
        <f>_xlfn.FORECAST.LINEAR($A55,D$13:D54,A$13:A54)</f>
        <v>-2664566.6263736188</v>
      </c>
      <c r="E55" s="42">
        <f>_xlfn.FORECAST.LINEAR($A55,$E$13:E54,$A$13:$A54)</f>
        <v>557552677.57362795</v>
      </c>
      <c r="F55" s="42">
        <f>_xlfn.FORECAST.LINEAR($A55,F$13:F54,$A$13:A54)</f>
        <v>716607474.22417641</v>
      </c>
      <c r="G55" s="39"/>
      <c r="H55" s="39"/>
      <c r="I55" s="39"/>
      <c r="J55" s="39"/>
      <c r="K55" s="39"/>
    </row>
    <row r="56" spans="1:11" s="16" customFormat="1" ht="18" x14ac:dyDescent="0.45">
      <c r="A56" s="60">
        <v>2052</v>
      </c>
      <c r="B56" s="42">
        <f>_xlfn.FORECAST.LINEAR($A56,B$13:B55,$A$13:$A55)</f>
        <v>1463847403.312088</v>
      </c>
      <c r="C56" s="42">
        <f>_xlfn.FORECAST.LINEAR($A56,C$13:C55,$A$13:$A55)</f>
        <v>187188539.56483483</v>
      </c>
      <c r="D56" s="42">
        <f>_xlfn.FORECAST.LINEAR($A56,D$13:D55,A$13:A55)</f>
        <v>-2786786.0109890401</v>
      </c>
      <c r="E56" s="42">
        <f>_xlfn.FORECAST.LINEAR($A56,$E$13:E55,$A$13:$A55)</f>
        <v>559752912.21758366</v>
      </c>
      <c r="F56" s="42">
        <f>_xlfn.FORECAST.LINEAR($A56,F$13:F55,$A$13:A55)</f>
        <v>719692735.19340706</v>
      </c>
      <c r="G56" s="39"/>
      <c r="H56" s="39"/>
      <c r="I56" s="39"/>
      <c r="J56" s="39"/>
      <c r="K56" s="39"/>
    </row>
    <row r="57" spans="1:11" s="16" customFormat="1" ht="18" x14ac:dyDescent="0.45">
      <c r="A57" s="60">
        <v>2053</v>
      </c>
      <c r="B57" s="42">
        <f>_xlfn.FORECAST.LINEAR($A57,B$13:B56,$A$13:$A56)</f>
        <v>1469989933.8923073</v>
      </c>
      <c r="C57" s="42">
        <f>_xlfn.FORECAST.LINEAR($A57,C$13:C56,$A$13:$A56)</f>
        <v>188167793.84835148</v>
      </c>
      <c r="D57" s="42">
        <f>_xlfn.FORECAST.LINEAR($A57,D$13:D56,A$13:A56)</f>
        <v>-2909005.3956044018</v>
      </c>
      <c r="E57" s="42">
        <f>_xlfn.FORECAST.LINEAR($A57,$E$13:E56,$A$13:$A56)</f>
        <v>561953146.86153889</v>
      </c>
      <c r="F57" s="42">
        <f>_xlfn.FORECAST.LINEAR($A57,F$13:F56,$A$13:A56)</f>
        <v>722777996.16263771</v>
      </c>
      <c r="G57" s="39"/>
      <c r="H57" s="39"/>
      <c r="I57" s="39"/>
      <c r="J57" s="39"/>
      <c r="K57" s="39"/>
    </row>
    <row r="58" spans="1:11" s="16" customFormat="1" ht="18" x14ac:dyDescent="0.45">
      <c r="A58" s="60">
        <v>2054</v>
      </c>
      <c r="B58" s="42">
        <f>_xlfn.FORECAST.LINEAR($A58,B$13:B57,$A$13:$A57)</f>
        <v>1476132464.4725266</v>
      </c>
      <c r="C58" s="42">
        <f>_xlfn.FORECAST.LINEAR($A58,C$13:C57,$A$13:$A57)</f>
        <v>189147048.13186812</v>
      </c>
      <c r="D58" s="42">
        <f>_xlfn.FORECAST.LINEAR($A58,D$13:D57,A$13:A57)</f>
        <v>-3031224.7802197933</v>
      </c>
      <c r="E58" s="42">
        <f>_xlfn.FORECAST.LINEAR($A58,$E$13:E57,$A$13:$A57)</f>
        <v>564153381.50549555</v>
      </c>
      <c r="F58" s="42">
        <f>_xlfn.FORECAST.LINEAR($A58,F$13:F57,$A$13:A57)</f>
        <v>725863257.13186836</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0.73899999999999999</v>
      </c>
      <c r="C66" s="245">
        <v>1.9690000000000001</v>
      </c>
      <c r="D66" s="245">
        <v>31.872</v>
      </c>
      <c r="E66" s="245">
        <v>1.3520000000000001</v>
      </c>
      <c r="F66" s="313">
        <v>1.3049999999999999</v>
      </c>
      <c r="G66" s="303"/>
      <c r="H66" s="304"/>
      <c r="I66" s="304"/>
      <c r="J66" s="304"/>
      <c r="K66" s="305"/>
    </row>
    <row r="67" spans="1:11" s="16" customFormat="1" ht="18" x14ac:dyDescent="0.45">
      <c r="A67" s="194">
        <v>2004</v>
      </c>
      <c r="B67" s="232">
        <v>0.71099999999999997</v>
      </c>
      <c r="C67" s="147">
        <v>1.885</v>
      </c>
      <c r="D67" s="147">
        <v>29.702000000000002</v>
      </c>
      <c r="E67" s="147">
        <v>1.298</v>
      </c>
      <c r="F67" s="311">
        <v>1.242</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0.71099999999999997</v>
      </c>
      <c r="C68" s="147">
        <v>1.85</v>
      </c>
      <c r="D68" s="147">
        <v>27.925000000000001</v>
      </c>
      <c r="E68" s="147">
        <v>1.306</v>
      </c>
      <c r="F68" s="311">
        <v>1.254</v>
      </c>
      <c r="G68" s="290">
        <f t="shared" ref="G68:G86" si="5">IF(ABS(B8 - B7) &gt; SQRT(G8^2 + G7^2), 1, 0)</f>
        <v>0</v>
      </c>
      <c r="H68" s="286">
        <f t="shared" ref="H68:H86" si="6">IF(ABS(C8 - C7) &gt; SQRT(H8^2 + H7^2), 1, 0)</f>
        <v>0</v>
      </c>
      <c r="I68" s="286">
        <f t="shared" ref="I68:I86" si="7">IF(ABS(D8 - D7) &gt; SQRT(I8^2 + I7^2), 1, 0)</f>
        <v>0</v>
      </c>
      <c r="J68" s="286">
        <f t="shared" ref="J68:J86" si="8">IF(ABS(E8 - E7) &gt; SQRT(J8^2 + J7^2), 1, 0)</f>
        <v>0</v>
      </c>
      <c r="K68" s="291">
        <f t="shared" ref="K68:K86" si="9">IF(ABS(F8 - F7) &gt; SQRT(K8^2 + K7^2), 1, 0)</f>
        <v>0</v>
      </c>
    </row>
    <row r="69" spans="1:11" s="16" customFormat="1" ht="18" x14ac:dyDescent="0.45">
      <c r="A69" s="194">
        <v>2006</v>
      </c>
      <c r="B69" s="232">
        <v>0.68</v>
      </c>
      <c r="C69" s="147">
        <v>1.7589999999999999</v>
      </c>
      <c r="D69" s="147">
        <v>28.791</v>
      </c>
      <c r="E69" s="147">
        <v>1.2609999999999999</v>
      </c>
      <c r="F69" s="311">
        <v>1.2170000000000001</v>
      </c>
      <c r="G69" s="290">
        <f t="shared" si="5"/>
        <v>0</v>
      </c>
      <c r="H69" s="286">
        <f t="shared" si="6"/>
        <v>0</v>
      </c>
      <c r="I69" s="286">
        <f t="shared" si="7"/>
        <v>0</v>
      </c>
      <c r="J69" s="286">
        <f t="shared" si="8"/>
        <v>0</v>
      </c>
      <c r="K69" s="291">
        <f t="shared" si="9"/>
        <v>0</v>
      </c>
    </row>
    <row r="70" spans="1:11" s="16" customFormat="1" ht="18" x14ac:dyDescent="0.45">
      <c r="A70" s="194">
        <v>2007</v>
      </c>
      <c r="B70" s="234">
        <v>0.65900000000000003</v>
      </c>
      <c r="C70" s="71">
        <v>1.7310000000000001</v>
      </c>
      <c r="D70" s="71">
        <v>26.387</v>
      </c>
      <c r="E70" s="71">
        <v>1.248</v>
      </c>
      <c r="F70" s="295">
        <v>1.17</v>
      </c>
      <c r="G70" s="290">
        <f t="shared" si="5"/>
        <v>1</v>
      </c>
      <c r="H70" s="286">
        <f t="shared" si="6"/>
        <v>0</v>
      </c>
      <c r="I70" s="286">
        <f t="shared" si="7"/>
        <v>0</v>
      </c>
      <c r="J70" s="286">
        <f t="shared" si="8"/>
        <v>0</v>
      </c>
      <c r="K70" s="291">
        <f t="shared" si="9"/>
        <v>1</v>
      </c>
    </row>
    <row r="71" spans="1:11" s="16" customFormat="1" ht="18" x14ac:dyDescent="0.45">
      <c r="A71" s="194">
        <v>2008</v>
      </c>
      <c r="B71" s="234">
        <v>0.64</v>
      </c>
      <c r="C71" s="71">
        <v>1.6519999999999999</v>
      </c>
      <c r="D71" s="71">
        <v>27.658000000000001</v>
      </c>
      <c r="E71" s="71">
        <v>1.1990000000000001</v>
      </c>
      <c r="F71" s="295">
        <v>1.143</v>
      </c>
      <c r="G71" s="290">
        <f t="shared" si="5"/>
        <v>0</v>
      </c>
      <c r="H71" s="286">
        <f t="shared" si="6"/>
        <v>0</v>
      </c>
      <c r="I71" s="286">
        <f t="shared" si="7"/>
        <v>0</v>
      </c>
      <c r="J71" s="286">
        <f t="shared" si="8"/>
        <v>0</v>
      </c>
      <c r="K71" s="291">
        <f t="shared" si="9"/>
        <v>0</v>
      </c>
    </row>
    <row r="72" spans="1:11" s="16" customFormat="1" ht="18" x14ac:dyDescent="0.45">
      <c r="A72" s="194">
        <v>2009</v>
      </c>
      <c r="B72" s="234">
        <v>0.63500000000000001</v>
      </c>
      <c r="C72" s="71">
        <v>1.5629999999999999</v>
      </c>
      <c r="D72" s="71">
        <v>29.058</v>
      </c>
      <c r="E72" s="71">
        <v>1.177</v>
      </c>
      <c r="F72" s="295">
        <v>1.1359999999999999</v>
      </c>
      <c r="G72" s="290">
        <f t="shared" si="5"/>
        <v>0</v>
      </c>
      <c r="H72" s="286">
        <f t="shared" si="6"/>
        <v>0</v>
      </c>
      <c r="I72" s="286">
        <f t="shared" si="7"/>
        <v>0</v>
      </c>
      <c r="J72" s="286">
        <f t="shared" si="8"/>
        <v>0</v>
      </c>
      <c r="K72" s="291">
        <f t="shared" si="9"/>
        <v>0</v>
      </c>
    </row>
    <row r="73" spans="1:11" s="16" customFormat="1" ht="18" x14ac:dyDescent="0.45">
      <c r="A73" s="194">
        <v>2010</v>
      </c>
      <c r="B73" s="234">
        <v>0.63200000000000001</v>
      </c>
      <c r="C73" s="71">
        <v>1.573</v>
      </c>
      <c r="D73" s="71">
        <v>28.21</v>
      </c>
      <c r="E73" s="71">
        <v>1.171</v>
      </c>
      <c r="F73" s="295">
        <v>1.123</v>
      </c>
      <c r="G73" s="290">
        <f t="shared" si="5"/>
        <v>0</v>
      </c>
      <c r="H73" s="286">
        <f t="shared" si="6"/>
        <v>0</v>
      </c>
      <c r="I73" s="286">
        <f t="shared" si="7"/>
        <v>0</v>
      </c>
      <c r="J73" s="286">
        <f t="shared" si="8"/>
        <v>0</v>
      </c>
      <c r="K73" s="291">
        <f t="shared" si="9"/>
        <v>0</v>
      </c>
    </row>
    <row r="74" spans="1:11" s="16" customFormat="1" ht="18" x14ac:dyDescent="0.45">
      <c r="A74" s="194">
        <v>2011</v>
      </c>
      <c r="B74" s="234">
        <v>0.63</v>
      </c>
      <c r="C74" s="71">
        <v>1.5660000000000001</v>
      </c>
      <c r="D74" s="71">
        <v>29.280999999999999</v>
      </c>
      <c r="E74" s="71">
        <v>1.155</v>
      </c>
      <c r="F74" s="295">
        <v>1.1080000000000001</v>
      </c>
      <c r="G74" s="290">
        <f t="shared" si="5"/>
        <v>0</v>
      </c>
      <c r="H74" s="286">
        <f t="shared" si="6"/>
        <v>0</v>
      </c>
      <c r="I74" s="286">
        <f t="shared" si="7"/>
        <v>0</v>
      </c>
      <c r="J74" s="286">
        <f t="shared" si="8"/>
        <v>0</v>
      </c>
      <c r="K74" s="291">
        <f t="shared" si="9"/>
        <v>0</v>
      </c>
    </row>
    <row r="75" spans="1:11" s="16" customFormat="1" ht="18" x14ac:dyDescent="0.45">
      <c r="A75" s="194">
        <v>2012</v>
      </c>
      <c r="B75" s="234">
        <v>0.627</v>
      </c>
      <c r="C75" s="71">
        <v>1.5209999999999999</v>
      </c>
      <c r="D75" s="71">
        <v>35.451000000000001</v>
      </c>
      <c r="E75" s="71">
        <v>1.1459999999999999</v>
      </c>
      <c r="F75" s="295">
        <v>1.1000000000000001</v>
      </c>
      <c r="G75" s="290">
        <f t="shared" si="5"/>
        <v>0</v>
      </c>
      <c r="H75" s="286">
        <f t="shared" si="6"/>
        <v>0</v>
      </c>
      <c r="I75" s="286">
        <f t="shared" si="7"/>
        <v>0</v>
      </c>
      <c r="J75" s="286">
        <f t="shared" si="8"/>
        <v>0</v>
      </c>
      <c r="K75" s="291">
        <f t="shared" si="9"/>
        <v>0</v>
      </c>
    </row>
    <row r="76" spans="1:11" s="16" customFormat="1" ht="18" x14ac:dyDescent="0.45">
      <c r="A76" s="194">
        <v>2013</v>
      </c>
      <c r="B76" s="234">
        <v>0.63</v>
      </c>
      <c r="C76" s="71">
        <v>1.5129999999999999</v>
      </c>
      <c r="D76" s="71">
        <v>40.100999999999999</v>
      </c>
      <c r="E76" s="71">
        <v>1.135</v>
      </c>
      <c r="F76" s="295">
        <v>1.0940000000000001</v>
      </c>
      <c r="G76" s="290">
        <f t="shared" si="5"/>
        <v>0</v>
      </c>
      <c r="H76" s="286">
        <f t="shared" si="6"/>
        <v>0</v>
      </c>
      <c r="I76" s="286">
        <f t="shared" si="7"/>
        <v>0</v>
      </c>
      <c r="J76" s="286">
        <f t="shared" si="8"/>
        <v>0</v>
      </c>
      <c r="K76" s="291">
        <f t="shared" si="9"/>
        <v>0</v>
      </c>
    </row>
    <row r="77" spans="1:11" s="16" customFormat="1" ht="18" x14ac:dyDescent="0.45">
      <c r="A77" s="194">
        <v>2014</v>
      </c>
      <c r="B77" s="234">
        <v>0.61599999999999999</v>
      </c>
      <c r="C77" s="71">
        <v>1.405</v>
      </c>
      <c r="D77" s="71">
        <v>41.552</v>
      </c>
      <c r="E77" s="71">
        <v>1.115</v>
      </c>
      <c r="F77" s="295">
        <v>1.087</v>
      </c>
      <c r="G77" s="290">
        <f t="shared" si="5"/>
        <v>0</v>
      </c>
      <c r="H77" s="286">
        <f t="shared" si="6"/>
        <v>0</v>
      </c>
      <c r="I77" s="286">
        <f t="shared" si="7"/>
        <v>0</v>
      </c>
      <c r="J77" s="286">
        <f t="shared" si="8"/>
        <v>0</v>
      </c>
      <c r="K77" s="291">
        <f t="shared" si="9"/>
        <v>0</v>
      </c>
    </row>
    <row r="78" spans="1:11" s="16" customFormat="1" ht="18" x14ac:dyDescent="0.45">
      <c r="A78" s="194">
        <v>2015</v>
      </c>
      <c r="B78" s="234">
        <v>0.61099999999999999</v>
      </c>
      <c r="C78" s="71">
        <v>1.44</v>
      </c>
      <c r="D78" s="71">
        <v>39.151000000000003</v>
      </c>
      <c r="E78" s="71">
        <v>1.1140000000000001</v>
      </c>
      <c r="F78" s="295">
        <v>1.0389999999999999</v>
      </c>
      <c r="G78" s="290">
        <f t="shared" si="5"/>
        <v>0</v>
      </c>
      <c r="H78" s="286">
        <f t="shared" si="6"/>
        <v>0</v>
      </c>
      <c r="I78" s="286">
        <f t="shared" si="7"/>
        <v>0</v>
      </c>
      <c r="J78" s="286">
        <f t="shared" si="8"/>
        <v>1</v>
      </c>
      <c r="K78" s="291">
        <f t="shared" si="9"/>
        <v>1</v>
      </c>
    </row>
    <row r="79" spans="1:11" s="16" customFormat="1" ht="18" x14ac:dyDescent="0.45">
      <c r="A79" s="194">
        <v>2016</v>
      </c>
      <c r="B79" s="234">
        <v>0.61199999999999999</v>
      </c>
      <c r="C79" s="71">
        <v>1.3660000000000001</v>
      </c>
      <c r="D79" s="71">
        <v>40.875</v>
      </c>
      <c r="E79" s="71">
        <v>1.1000000000000001</v>
      </c>
      <c r="F79" s="295">
        <v>1.0840000000000001</v>
      </c>
      <c r="G79" s="290">
        <f t="shared" si="5"/>
        <v>0</v>
      </c>
      <c r="H79" s="286">
        <f t="shared" si="6"/>
        <v>0</v>
      </c>
      <c r="I79" s="286">
        <f t="shared" si="7"/>
        <v>0</v>
      </c>
      <c r="J79" s="286">
        <f t="shared" si="8"/>
        <v>1</v>
      </c>
      <c r="K79" s="291">
        <f t="shared" si="9"/>
        <v>0</v>
      </c>
    </row>
    <row r="80" spans="1:11" s="16" customFormat="1" ht="18" x14ac:dyDescent="0.45">
      <c r="A80" s="194">
        <v>2017</v>
      </c>
      <c r="B80" s="234">
        <v>0.61499999999999999</v>
      </c>
      <c r="C80" s="71">
        <v>1.37</v>
      </c>
      <c r="D80" s="71">
        <v>42.2</v>
      </c>
      <c r="E80" s="71">
        <v>1.105</v>
      </c>
      <c r="F80" s="295">
        <v>1.0920000000000001</v>
      </c>
      <c r="G80" s="290">
        <f t="shared" si="5"/>
        <v>0</v>
      </c>
      <c r="H80" s="286">
        <f t="shared" si="6"/>
        <v>0</v>
      </c>
      <c r="I80" s="286">
        <f t="shared" si="7"/>
        <v>0</v>
      </c>
      <c r="J80" s="286">
        <f t="shared" si="8"/>
        <v>0</v>
      </c>
      <c r="K80" s="291">
        <f t="shared" si="9"/>
        <v>0</v>
      </c>
    </row>
    <row r="81" spans="1:41" s="16" customFormat="1" ht="18" x14ac:dyDescent="0.45">
      <c r="A81" s="194">
        <v>2018</v>
      </c>
      <c r="B81" s="234">
        <v>0.61499999999999999</v>
      </c>
      <c r="C81" s="71">
        <v>1.3420000000000001</v>
      </c>
      <c r="D81" s="71">
        <v>41.853000000000002</v>
      </c>
      <c r="E81" s="71">
        <v>1.1080000000000001</v>
      </c>
      <c r="F81" s="295">
        <v>1.0940000000000001</v>
      </c>
      <c r="G81" s="290">
        <f t="shared" si="5"/>
        <v>0</v>
      </c>
      <c r="H81" s="286">
        <f t="shared" si="6"/>
        <v>0</v>
      </c>
      <c r="I81" s="286">
        <f t="shared" si="7"/>
        <v>0</v>
      </c>
      <c r="J81" s="286">
        <f t="shared" si="8"/>
        <v>0</v>
      </c>
      <c r="K81" s="291">
        <f t="shared" si="9"/>
        <v>0</v>
      </c>
    </row>
    <row r="82" spans="1:41" s="16" customFormat="1" ht="18" x14ac:dyDescent="0.45">
      <c r="A82" s="194">
        <v>2019</v>
      </c>
      <c r="B82" s="234">
        <v>0.57599999999999996</v>
      </c>
      <c r="C82" s="71">
        <v>1.347</v>
      </c>
      <c r="D82" s="71">
        <v>40.798999999999999</v>
      </c>
      <c r="E82" s="71">
        <v>1.0569999999999999</v>
      </c>
      <c r="F82" s="295">
        <v>1.0489999999999999</v>
      </c>
      <c r="G82" s="290">
        <f t="shared" si="5"/>
        <v>0</v>
      </c>
      <c r="H82" s="286">
        <f t="shared" si="6"/>
        <v>0</v>
      </c>
      <c r="I82" s="286">
        <f t="shared" si="7"/>
        <v>0</v>
      </c>
      <c r="J82" s="286">
        <f t="shared" si="8"/>
        <v>0</v>
      </c>
      <c r="K82" s="291">
        <f t="shared" si="9"/>
        <v>0</v>
      </c>
    </row>
    <row r="83" spans="1:41" s="16" customFormat="1" ht="18" x14ac:dyDescent="0.45">
      <c r="A83" s="194">
        <v>2020</v>
      </c>
      <c r="B83" s="234">
        <v>0.57299999999999995</v>
      </c>
      <c r="C83" s="71">
        <v>1.244</v>
      </c>
      <c r="D83" s="71">
        <v>45.332000000000001</v>
      </c>
      <c r="E83" s="71">
        <v>1.0640000000000001</v>
      </c>
      <c r="F83" s="295">
        <v>1.014</v>
      </c>
      <c r="G83" s="290">
        <f t="shared" si="5"/>
        <v>0</v>
      </c>
      <c r="H83" s="286">
        <f t="shared" si="6"/>
        <v>0</v>
      </c>
      <c r="I83" s="286">
        <f t="shared" si="7"/>
        <v>0</v>
      </c>
      <c r="J83" s="286">
        <f t="shared" si="8"/>
        <v>0</v>
      </c>
      <c r="K83" s="291">
        <f t="shared" si="9"/>
        <v>0</v>
      </c>
    </row>
    <row r="84" spans="1:41" s="16" customFormat="1" ht="18" x14ac:dyDescent="0.45">
      <c r="A84" s="194">
        <v>2021</v>
      </c>
      <c r="B84" s="234">
        <v>0.57099999999999995</v>
      </c>
      <c r="C84" s="71">
        <v>1.347</v>
      </c>
      <c r="D84" s="71">
        <v>45.085999999999999</v>
      </c>
      <c r="E84" s="71">
        <v>1.0589999999999999</v>
      </c>
      <c r="F84" s="295">
        <v>1.0129999999999999</v>
      </c>
      <c r="G84" s="290">
        <f t="shared" si="5"/>
        <v>0</v>
      </c>
      <c r="H84" s="286">
        <f t="shared" si="6"/>
        <v>0</v>
      </c>
      <c r="I84" s="286">
        <f t="shared" si="7"/>
        <v>0</v>
      </c>
      <c r="J84" s="286">
        <f t="shared" si="8"/>
        <v>0</v>
      </c>
      <c r="K84" s="291">
        <f t="shared" si="9"/>
        <v>0</v>
      </c>
    </row>
    <row r="85" spans="1:41" s="16" customFormat="1" ht="18" x14ac:dyDescent="0.45">
      <c r="A85" s="194">
        <v>2022</v>
      </c>
      <c r="B85" s="234">
        <v>0.58299999999999996</v>
      </c>
      <c r="C85" s="71">
        <v>1.0620000000000001</v>
      </c>
      <c r="D85" s="71">
        <v>44.780999999999999</v>
      </c>
      <c r="E85" s="71">
        <v>1.077</v>
      </c>
      <c r="F85" s="295">
        <v>1.012</v>
      </c>
      <c r="G85" s="290">
        <f t="shared" si="5"/>
        <v>0</v>
      </c>
      <c r="H85" s="286">
        <f t="shared" si="6"/>
        <v>0</v>
      </c>
      <c r="I85" s="286">
        <f t="shared" si="7"/>
        <v>0</v>
      </c>
      <c r="J85" s="286">
        <f t="shared" si="8"/>
        <v>0</v>
      </c>
      <c r="K85" s="291">
        <f t="shared" si="9"/>
        <v>0</v>
      </c>
    </row>
    <row r="86" spans="1:41" s="16" customFormat="1" ht="18.399999999999999" thickBot="1" x14ac:dyDescent="0.5">
      <c r="A86" s="194">
        <v>2023</v>
      </c>
      <c r="B86" s="236">
        <v>0.58599999999999997</v>
      </c>
      <c r="C86" s="238">
        <v>1.0649999999999999</v>
      </c>
      <c r="D86" s="238">
        <v>44.581000000000003</v>
      </c>
      <c r="E86" s="238">
        <v>1.079</v>
      </c>
      <c r="F86" s="314">
        <v>1.022</v>
      </c>
      <c r="G86" s="290">
        <f t="shared" si="5"/>
        <v>0</v>
      </c>
      <c r="H86" s="286">
        <f t="shared" si="6"/>
        <v>0</v>
      </c>
      <c r="I86" s="286">
        <f t="shared" si="7"/>
        <v>0</v>
      </c>
      <c r="J86" s="286">
        <f t="shared" si="8"/>
        <v>0</v>
      </c>
      <c r="K86" s="291">
        <f t="shared" si="9"/>
        <v>0</v>
      </c>
    </row>
    <row r="87" spans="1:41" s="16" customFormat="1" x14ac:dyDescent="0.45"/>
    <row r="88" spans="1:41" s="16" customFormat="1" x14ac:dyDescent="0.45"/>
    <row r="89" spans="1:41" s="16" customFormat="1" x14ac:dyDescent="0.45"/>
    <row r="90" spans="1:41" s="16" customFormat="1" ht="14.65" thickBot="1" x14ac:dyDescent="0.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row>
    <row r="91" spans="1:41" s="16" customFormat="1" ht="27.4" thickTop="1" thickBot="1" x14ac:dyDescent="0.9">
      <c r="B91" s="432" t="s">
        <v>424</v>
      </c>
      <c r="C91" s="433"/>
      <c r="D91" s="433"/>
      <c r="E91" s="433"/>
      <c r="F91" s="433"/>
      <c r="G91" s="433"/>
      <c r="H91" s="434"/>
    </row>
    <row r="92" spans="1:41" s="43" customFormat="1" ht="21.4" thickBot="1" x14ac:dyDescent="0.7">
      <c r="A92" s="16"/>
      <c r="B92" s="141"/>
      <c r="C92" s="142"/>
      <c r="D92" s="142"/>
      <c r="E92" s="142"/>
      <c r="F92" s="14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row>
    <row r="93" spans="1:41" s="16" customFormat="1" ht="57.75" customHeight="1" thickBot="1" x14ac:dyDescent="0.7">
      <c r="A93" s="44"/>
      <c r="B93" s="168" t="s">
        <v>1</v>
      </c>
      <c r="C93" s="169"/>
      <c r="D93" s="169"/>
      <c r="E93" s="169"/>
      <c r="F93" s="170"/>
      <c r="G93" s="171" t="s">
        <v>2</v>
      </c>
      <c r="H93" s="169"/>
      <c r="I93" s="169"/>
      <c r="J93" s="169"/>
      <c r="K93" s="170"/>
      <c r="L93" s="168" t="s">
        <v>3</v>
      </c>
      <c r="M93" s="169"/>
      <c r="N93" s="169"/>
      <c r="O93" s="169"/>
      <c r="P93" s="170"/>
      <c r="Q93" s="168" t="s">
        <v>4</v>
      </c>
      <c r="R93" s="169"/>
      <c r="S93" s="169"/>
      <c r="T93" s="169"/>
      <c r="U93" s="170"/>
      <c r="V93" s="168" t="s">
        <v>5</v>
      </c>
      <c r="W93" s="169"/>
      <c r="X93" s="169"/>
      <c r="Y93" s="169"/>
      <c r="Z93" s="170"/>
      <c r="AA93" s="43"/>
      <c r="AB93" s="43"/>
      <c r="AC93" s="43"/>
      <c r="AD93" s="43"/>
      <c r="AE93" s="43"/>
      <c r="AF93" s="43"/>
      <c r="AG93" s="43"/>
      <c r="AH93" s="43"/>
      <c r="AI93" s="43"/>
      <c r="AJ93" s="43"/>
      <c r="AK93" s="43"/>
      <c r="AL93" s="43"/>
      <c r="AM93" s="43"/>
      <c r="AN93" s="43"/>
      <c r="AO93" s="43"/>
    </row>
    <row r="94" spans="1:41" s="16" customFormat="1" ht="18.399999999999999" thickBot="1" x14ac:dyDescent="0.5">
      <c r="A94" s="172" t="s">
        <v>382</v>
      </c>
      <c r="B94" s="181" t="s">
        <v>355</v>
      </c>
      <c r="C94" s="182" t="s">
        <v>378</v>
      </c>
      <c r="D94" s="182" t="s">
        <v>379</v>
      </c>
      <c r="E94" s="182" t="s">
        <v>380</v>
      </c>
      <c r="F94" s="183" t="s">
        <v>359</v>
      </c>
      <c r="G94" s="181" t="s">
        <v>355</v>
      </c>
      <c r="H94" s="182" t="s">
        <v>378</v>
      </c>
      <c r="I94" s="182" t="s">
        <v>379</v>
      </c>
      <c r="J94" s="182" t="s">
        <v>380</v>
      </c>
      <c r="K94" s="183" t="s">
        <v>359</v>
      </c>
      <c r="L94" s="190" t="s">
        <v>355</v>
      </c>
      <c r="M94" s="187" t="s">
        <v>378</v>
      </c>
      <c r="N94" s="187" t="s">
        <v>379</v>
      </c>
      <c r="O94" s="187" t="s">
        <v>380</v>
      </c>
      <c r="P94" s="188" t="s">
        <v>359</v>
      </c>
      <c r="Q94" s="181" t="s">
        <v>355</v>
      </c>
      <c r="R94" s="182" t="s">
        <v>378</v>
      </c>
      <c r="S94" s="182" t="s">
        <v>379</v>
      </c>
      <c r="T94" s="182" t="s">
        <v>380</v>
      </c>
      <c r="U94" s="183" t="s">
        <v>359</v>
      </c>
      <c r="V94" s="173" t="s">
        <v>355</v>
      </c>
      <c r="W94" s="174" t="s">
        <v>378</v>
      </c>
      <c r="X94" s="174" t="s">
        <v>379</v>
      </c>
      <c r="Y94" s="174" t="s">
        <v>380</v>
      </c>
      <c r="Z94" s="175" t="s">
        <v>359</v>
      </c>
    </row>
    <row r="95" spans="1:41" s="16" customFormat="1" ht="18" x14ac:dyDescent="0.45">
      <c r="A95" s="194">
        <v>2003</v>
      </c>
      <c r="B95" s="208">
        <v>232414860</v>
      </c>
      <c r="C95" s="209">
        <v>28906314</v>
      </c>
      <c r="D95" s="209">
        <v>414324</v>
      </c>
      <c r="E95" s="209">
        <v>84196024</v>
      </c>
      <c r="F95" s="210">
        <v>118898198</v>
      </c>
      <c r="G95" s="120">
        <v>40492441</v>
      </c>
      <c r="H95" s="80">
        <v>5108502</v>
      </c>
      <c r="I95" s="80">
        <v>59795</v>
      </c>
      <c r="J95" s="80">
        <v>14694814</v>
      </c>
      <c r="K95" s="81">
        <v>20629331</v>
      </c>
      <c r="L95" s="79">
        <v>63303020</v>
      </c>
      <c r="M95" s="80">
        <v>8379970</v>
      </c>
      <c r="N95" s="80">
        <v>103036</v>
      </c>
      <c r="O95" s="80">
        <v>23714325</v>
      </c>
      <c r="P95" s="81">
        <v>31105688</v>
      </c>
      <c r="Q95" s="79">
        <v>63021451</v>
      </c>
      <c r="R95" s="80">
        <v>8664051</v>
      </c>
      <c r="S95" s="80">
        <v>134792</v>
      </c>
      <c r="T95" s="80">
        <v>25343857</v>
      </c>
      <c r="U95" s="81">
        <v>28878751</v>
      </c>
      <c r="V95" s="79">
        <v>725071377</v>
      </c>
      <c r="W95" s="80">
        <v>86374396</v>
      </c>
      <c r="X95" s="80">
        <v>1685452</v>
      </c>
      <c r="Y95" s="80">
        <v>299429940</v>
      </c>
      <c r="Z95" s="81">
        <v>337581589</v>
      </c>
    </row>
    <row r="96" spans="1:41" s="16" customFormat="1" ht="18" x14ac:dyDescent="0.45">
      <c r="A96" s="194">
        <v>2004</v>
      </c>
      <c r="B96" s="211">
        <v>231424654</v>
      </c>
      <c r="C96" s="80">
        <v>28827747</v>
      </c>
      <c r="D96" s="80">
        <v>434286</v>
      </c>
      <c r="E96" s="80">
        <v>83593029</v>
      </c>
      <c r="F96" s="212">
        <v>118569591</v>
      </c>
      <c r="G96" s="120">
        <v>40346528</v>
      </c>
      <c r="H96" s="80">
        <v>5110239</v>
      </c>
      <c r="I96" s="80">
        <v>62999</v>
      </c>
      <c r="J96" s="80">
        <v>14606281</v>
      </c>
      <c r="K96" s="81">
        <v>20567009</v>
      </c>
      <c r="L96" s="79">
        <v>62617087</v>
      </c>
      <c r="M96" s="80">
        <v>8292142</v>
      </c>
      <c r="N96" s="80">
        <v>111459</v>
      </c>
      <c r="O96" s="80">
        <v>23414100</v>
      </c>
      <c r="P96" s="81">
        <v>30799385</v>
      </c>
      <c r="Q96" s="79">
        <v>62884292</v>
      </c>
      <c r="R96" s="80">
        <v>8681014</v>
      </c>
      <c r="S96" s="80">
        <v>142488</v>
      </c>
      <c r="T96" s="80">
        <v>25376283</v>
      </c>
      <c r="U96" s="81">
        <v>28684507</v>
      </c>
      <c r="V96" s="79">
        <v>724787904</v>
      </c>
      <c r="W96" s="80">
        <v>86702899</v>
      </c>
      <c r="X96" s="80">
        <v>1721487</v>
      </c>
      <c r="Y96" s="80">
        <v>300333162</v>
      </c>
      <c r="Z96" s="81">
        <v>336030356</v>
      </c>
    </row>
    <row r="97" spans="1:26" s="16" customFormat="1" ht="18" x14ac:dyDescent="0.45">
      <c r="A97" s="194">
        <v>2005</v>
      </c>
      <c r="B97" s="211">
        <v>232974355</v>
      </c>
      <c r="C97" s="80">
        <v>29168655</v>
      </c>
      <c r="D97" s="80">
        <v>390238</v>
      </c>
      <c r="E97" s="80">
        <v>83915195</v>
      </c>
      <c r="F97" s="212">
        <v>119500267</v>
      </c>
      <c r="G97" s="120">
        <v>40609388</v>
      </c>
      <c r="H97" s="80">
        <v>5167132</v>
      </c>
      <c r="I97" s="80">
        <v>66773</v>
      </c>
      <c r="J97" s="80">
        <v>14666695</v>
      </c>
      <c r="K97" s="81">
        <v>20708788</v>
      </c>
      <c r="L97" s="79">
        <v>62980887</v>
      </c>
      <c r="M97" s="80">
        <v>8430620</v>
      </c>
      <c r="N97" s="80">
        <v>93445</v>
      </c>
      <c r="O97" s="80">
        <v>23584147</v>
      </c>
      <c r="P97" s="81">
        <v>30872675</v>
      </c>
      <c r="Q97" s="79">
        <v>63408033</v>
      </c>
      <c r="R97" s="80">
        <v>8810668</v>
      </c>
      <c r="S97" s="80">
        <v>155933</v>
      </c>
      <c r="T97" s="80">
        <v>25538709</v>
      </c>
      <c r="U97" s="81">
        <v>28902722</v>
      </c>
      <c r="V97" s="79">
        <v>731808092</v>
      </c>
      <c r="W97" s="80">
        <v>88361739</v>
      </c>
      <c r="X97" s="80">
        <v>1826077</v>
      </c>
      <c r="Y97" s="80">
        <v>302862753</v>
      </c>
      <c r="Z97" s="81">
        <v>338757522</v>
      </c>
    </row>
    <row r="98" spans="1:26" s="16" customFormat="1" ht="18" x14ac:dyDescent="0.45">
      <c r="A98" s="194">
        <v>2006</v>
      </c>
      <c r="B98" s="211">
        <v>233935343</v>
      </c>
      <c r="C98" s="80">
        <v>29211132</v>
      </c>
      <c r="D98" s="80">
        <v>392883</v>
      </c>
      <c r="E98" s="80">
        <v>83965529</v>
      </c>
      <c r="F98" s="212">
        <v>120365799</v>
      </c>
      <c r="G98" s="120">
        <v>40850019</v>
      </c>
      <c r="H98" s="80">
        <v>5185956</v>
      </c>
      <c r="I98" s="80">
        <v>68143</v>
      </c>
      <c r="J98" s="80">
        <v>14705773</v>
      </c>
      <c r="K98" s="81">
        <v>20890147</v>
      </c>
      <c r="L98" s="79">
        <v>63099916</v>
      </c>
      <c r="M98" s="80">
        <v>8424952</v>
      </c>
      <c r="N98" s="80">
        <v>98086</v>
      </c>
      <c r="O98" s="80">
        <v>23421160</v>
      </c>
      <c r="P98" s="81">
        <v>31155718</v>
      </c>
      <c r="Q98" s="79">
        <v>63693022</v>
      </c>
      <c r="R98" s="80">
        <v>8789975</v>
      </c>
      <c r="S98" s="80">
        <v>149334</v>
      </c>
      <c r="T98" s="80">
        <v>25535937</v>
      </c>
      <c r="U98" s="81">
        <v>29217777</v>
      </c>
      <c r="V98" s="79">
        <v>736402952</v>
      </c>
      <c r="W98" s="80">
        <v>88048030</v>
      </c>
      <c r="X98" s="80">
        <v>1738663</v>
      </c>
      <c r="Y98" s="80">
        <v>304477065</v>
      </c>
      <c r="Z98" s="81">
        <v>342139195</v>
      </c>
    </row>
    <row r="99" spans="1:26" s="16" customFormat="1" ht="18" x14ac:dyDescent="0.45">
      <c r="A99" s="194">
        <v>2007</v>
      </c>
      <c r="B99" s="211">
        <v>238582991</v>
      </c>
      <c r="C99" s="80">
        <v>30365582</v>
      </c>
      <c r="D99" s="80">
        <v>501926</v>
      </c>
      <c r="E99" s="80">
        <v>83402555</v>
      </c>
      <c r="F99" s="212">
        <v>124312928</v>
      </c>
      <c r="G99" s="120">
        <v>41689254</v>
      </c>
      <c r="H99" s="80">
        <v>5417060</v>
      </c>
      <c r="I99" s="80">
        <v>87898</v>
      </c>
      <c r="J99" s="80">
        <v>14627273</v>
      </c>
      <c r="K99" s="81">
        <v>21557023</v>
      </c>
      <c r="L99" s="79">
        <v>64774840</v>
      </c>
      <c r="M99" s="80">
        <v>8655197</v>
      </c>
      <c r="N99" s="80">
        <v>138405</v>
      </c>
      <c r="O99" s="80">
        <v>23460843</v>
      </c>
      <c r="P99" s="81">
        <v>32520394</v>
      </c>
      <c r="Q99" s="79">
        <v>64873248</v>
      </c>
      <c r="R99" s="80">
        <v>8989675</v>
      </c>
      <c r="S99" s="80">
        <v>192358</v>
      </c>
      <c r="T99" s="80">
        <v>25594782</v>
      </c>
      <c r="U99" s="81">
        <v>30096433</v>
      </c>
      <c r="V99" s="79">
        <v>752379234</v>
      </c>
      <c r="W99" s="80">
        <v>89847977</v>
      </c>
      <c r="X99" s="80">
        <v>2154207</v>
      </c>
      <c r="Y99" s="80">
        <v>305906170</v>
      </c>
      <c r="Z99" s="81">
        <v>354470880</v>
      </c>
    </row>
    <row r="100" spans="1:26" s="16" customFormat="1" ht="18" x14ac:dyDescent="0.45">
      <c r="A100" s="194">
        <v>2008</v>
      </c>
      <c r="B100" s="211">
        <v>241480634</v>
      </c>
      <c r="C100" s="80">
        <v>30890870</v>
      </c>
      <c r="D100" s="80">
        <v>485105</v>
      </c>
      <c r="E100" s="80">
        <v>84292452</v>
      </c>
      <c r="F100" s="212">
        <v>125812207</v>
      </c>
      <c r="G100" s="120">
        <v>42166180</v>
      </c>
      <c r="H100" s="80">
        <v>5512875</v>
      </c>
      <c r="I100" s="80">
        <v>85180</v>
      </c>
      <c r="J100" s="80">
        <v>14791296</v>
      </c>
      <c r="K100" s="81">
        <v>21776828</v>
      </c>
      <c r="L100" s="79">
        <v>65441712</v>
      </c>
      <c r="M100" s="80">
        <v>8763252</v>
      </c>
      <c r="N100" s="80">
        <v>131879</v>
      </c>
      <c r="O100" s="80">
        <v>23746564</v>
      </c>
      <c r="P100" s="81">
        <v>32800016</v>
      </c>
      <c r="Q100" s="79">
        <v>65792325</v>
      </c>
      <c r="R100" s="80">
        <v>9073832</v>
      </c>
      <c r="S100" s="80">
        <v>173781</v>
      </c>
      <c r="T100" s="80">
        <v>26038150</v>
      </c>
      <c r="U100" s="81">
        <v>30506562</v>
      </c>
      <c r="V100" s="79">
        <v>765172602</v>
      </c>
      <c r="W100" s="80">
        <v>90615402</v>
      </c>
      <c r="X100" s="80">
        <v>1951545</v>
      </c>
      <c r="Y100" s="80">
        <v>311489765</v>
      </c>
      <c r="Z100" s="81">
        <v>361115889</v>
      </c>
    </row>
    <row r="101" spans="1:26" s="16" customFormat="1" ht="18" x14ac:dyDescent="0.45">
      <c r="A101" s="194">
        <v>2009</v>
      </c>
      <c r="B101" s="211">
        <v>245338226</v>
      </c>
      <c r="C101" s="80">
        <v>31504748</v>
      </c>
      <c r="D101" s="80">
        <v>445475</v>
      </c>
      <c r="E101" s="80">
        <v>85423076</v>
      </c>
      <c r="F101" s="212">
        <v>127964926</v>
      </c>
      <c r="G101" s="120">
        <v>42869437</v>
      </c>
      <c r="H101" s="80">
        <v>5639210</v>
      </c>
      <c r="I101" s="80">
        <v>78174</v>
      </c>
      <c r="J101" s="80">
        <v>14999984</v>
      </c>
      <c r="K101" s="81">
        <v>22152070</v>
      </c>
      <c r="L101" s="79">
        <v>66399195</v>
      </c>
      <c r="M101" s="80">
        <v>8858449</v>
      </c>
      <c r="N101" s="80">
        <v>117017</v>
      </c>
      <c r="O101" s="80">
        <v>24163470</v>
      </c>
      <c r="P101" s="81">
        <v>33260258</v>
      </c>
      <c r="Q101" s="79">
        <v>66470990</v>
      </c>
      <c r="R101" s="80">
        <v>9058399</v>
      </c>
      <c r="S101" s="80">
        <v>152996</v>
      </c>
      <c r="T101" s="80">
        <v>26254082</v>
      </c>
      <c r="U101" s="81">
        <v>31005513</v>
      </c>
      <c r="V101" s="79">
        <v>775303114</v>
      </c>
      <c r="W101" s="80">
        <v>90566303</v>
      </c>
      <c r="X101" s="80">
        <v>1766861</v>
      </c>
      <c r="Y101" s="80">
        <v>315167230</v>
      </c>
      <c r="Z101" s="81">
        <v>367802719</v>
      </c>
    </row>
    <row r="102" spans="1:26" s="16" customFormat="1" ht="18" x14ac:dyDescent="0.45">
      <c r="A102" s="194">
        <v>2010</v>
      </c>
      <c r="B102" s="211">
        <v>247216040</v>
      </c>
      <c r="C102" s="80">
        <v>31752565</v>
      </c>
      <c r="D102" s="80">
        <v>541791</v>
      </c>
      <c r="E102" s="80">
        <v>86084549</v>
      </c>
      <c r="F102" s="212">
        <v>128837135</v>
      </c>
      <c r="G102" s="120">
        <v>43216938</v>
      </c>
      <c r="H102" s="80">
        <v>5689841</v>
      </c>
      <c r="I102" s="80">
        <v>87523</v>
      </c>
      <c r="J102" s="80">
        <v>15117563</v>
      </c>
      <c r="K102" s="81">
        <v>22322011</v>
      </c>
      <c r="L102" s="79">
        <v>66959995</v>
      </c>
      <c r="M102" s="80">
        <v>8857777</v>
      </c>
      <c r="N102" s="80">
        <v>141235</v>
      </c>
      <c r="O102" s="80">
        <v>24318251</v>
      </c>
      <c r="P102" s="81">
        <v>33642732</v>
      </c>
      <c r="Q102" s="79">
        <v>66727670</v>
      </c>
      <c r="R102" s="80">
        <v>9056703</v>
      </c>
      <c r="S102" s="80">
        <v>166602</v>
      </c>
      <c r="T102" s="80">
        <v>26403793</v>
      </c>
      <c r="U102" s="81">
        <v>31100573</v>
      </c>
      <c r="V102" s="79">
        <v>780305691</v>
      </c>
      <c r="W102" s="80">
        <v>90513464</v>
      </c>
      <c r="X102" s="80">
        <v>2048054</v>
      </c>
      <c r="Y102" s="80">
        <v>317900457</v>
      </c>
      <c r="Z102" s="81">
        <v>369843716</v>
      </c>
    </row>
    <row r="103" spans="1:26" s="16" customFormat="1" ht="18" x14ac:dyDescent="0.45">
      <c r="A103" s="194">
        <v>2011</v>
      </c>
      <c r="B103" s="211">
        <v>248883615</v>
      </c>
      <c r="C103" s="80">
        <v>31779111</v>
      </c>
      <c r="D103" s="80">
        <v>490476</v>
      </c>
      <c r="E103" s="80">
        <v>86076864</v>
      </c>
      <c r="F103" s="212">
        <v>130537164</v>
      </c>
      <c r="G103" s="120">
        <v>43391499</v>
      </c>
      <c r="H103" s="80">
        <v>5678102</v>
      </c>
      <c r="I103" s="80">
        <v>79040</v>
      </c>
      <c r="J103" s="80">
        <v>15101978</v>
      </c>
      <c r="K103" s="81">
        <v>22532380</v>
      </c>
      <c r="L103" s="79">
        <v>67426319</v>
      </c>
      <c r="M103" s="80">
        <v>8809935</v>
      </c>
      <c r="N103" s="80">
        <v>127052</v>
      </c>
      <c r="O103" s="80">
        <v>24418504</v>
      </c>
      <c r="P103" s="81">
        <v>34070828</v>
      </c>
      <c r="Q103" s="79">
        <v>67072944</v>
      </c>
      <c r="R103" s="80">
        <v>9063192</v>
      </c>
      <c r="S103" s="80">
        <v>156953</v>
      </c>
      <c r="T103" s="80">
        <v>26591181</v>
      </c>
      <c r="U103" s="81">
        <v>31261619</v>
      </c>
      <c r="V103" s="79">
        <v>784305214</v>
      </c>
      <c r="W103" s="80">
        <v>90526250</v>
      </c>
      <c r="X103" s="80">
        <v>1927684</v>
      </c>
      <c r="Y103" s="80">
        <v>319605851</v>
      </c>
      <c r="Z103" s="81">
        <v>372245428</v>
      </c>
    </row>
    <row r="104" spans="1:26" s="16" customFormat="1" ht="18" x14ac:dyDescent="0.45">
      <c r="A104" s="194">
        <v>2012</v>
      </c>
      <c r="B104" s="211">
        <v>251412269</v>
      </c>
      <c r="C104" s="80">
        <v>32138846</v>
      </c>
      <c r="D104" s="80">
        <v>306168</v>
      </c>
      <c r="E104" s="80">
        <v>86687803</v>
      </c>
      <c r="F104" s="212">
        <v>132279452</v>
      </c>
      <c r="G104" s="120">
        <v>43858028</v>
      </c>
      <c r="H104" s="80">
        <v>5737959</v>
      </c>
      <c r="I104" s="80">
        <v>46696</v>
      </c>
      <c r="J104" s="80">
        <v>15208144</v>
      </c>
      <c r="K104" s="81">
        <v>22865229</v>
      </c>
      <c r="L104" s="79">
        <v>67890719</v>
      </c>
      <c r="M104" s="80">
        <v>8958300</v>
      </c>
      <c r="N104" s="80">
        <v>72810</v>
      </c>
      <c r="O104" s="80">
        <v>24506455</v>
      </c>
      <c r="P104" s="81">
        <v>34353155</v>
      </c>
      <c r="Q104" s="79">
        <v>67308735</v>
      </c>
      <c r="R104" s="80">
        <v>9082476</v>
      </c>
      <c r="S104" s="80">
        <v>103449</v>
      </c>
      <c r="T104" s="80">
        <v>26656372</v>
      </c>
      <c r="U104" s="81">
        <v>31466438</v>
      </c>
      <c r="V104" s="79">
        <v>787565999</v>
      </c>
      <c r="W104" s="80">
        <v>91027532</v>
      </c>
      <c r="X104" s="80">
        <v>1396643</v>
      </c>
      <c r="Y104" s="80">
        <v>320912235</v>
      </c>
      <c r="Z104" s="81">
        <v>374229590</v>
      </c>
    </row>
    <row r="105" spans="1:26" s="16" customFormat="1" ht="18" x14ac:dyDescent="0.45">
      <c r="A105" s="194">
        <v>2013</v>
      </c>
      <c r="B105" s="211">
        <v>254085331</v>
      </c>
      <c r="C105" s="80">
        <v>32627310</v>
      </c>
      <c r="D105" s="80">
        <v>233711</v>
      </c>
      <c r="E105" s="80">
        <v>87373262</v>
      </c>
      <c r="F105" s="212">
        <v>133851048</v>
      </c>
      <c r="G105" s="120">
        <v>44363204</v>
      </c>
      <c r="H105" s="80">
        <v>5836242</v>
      </c>
      <c r="I105" s="80">
        <v>33798</v>
      </c>
      <c r="J105" s="80">
        <v>15349736</v>
      </c>
      <c r="K105" s="81">
        <v>23143429</v>
      </c>
      <c r="L105" s="79">
        <v>68401759</v>
      </c>
      <c r="M105" s="80">
        <v>9041321</v>
      </c>
      <c r="N105" s="80">
        <v>57930</v>
      </c>
      <c r="O105" s="80">
        <v>24670413</v>
      </c>
      <c r="P105" s="81">
        <v>34632096</v>
      </c>
      <c r="Q105" s="79">
        <v>67096383</v>
      </c>
      <c r="R105" s="80">
        <v>9052891</v>
      </c>
      <c r="S105" s="80">
        <v>85559</v>
      </c>
      <c r="T105" s="80">
        <v>26551482</v>
      </c>
      <c r="U105" s="81">
        <v>31406452</v>
      </c>
      <c r="V105" s="79">
        <v>784512002</v>
      </c>
      <c r="W105" s="80">
        <v>90682964</v>
      </c>
      <c r="X105" s="80">
        <v>1215745</v>
      </c>
      <c r="Y105" s="80">
        <v>319927668</v>
      </c>
      <c r="Z105" s="81">
        <v>372685624</v>
      </c>
    </row>
    <row r="106" spans="1:26" s="16" customFormat="1" ht="18" x14ac:dyDescent="0.45">
      <c r="A106" s="194">
        <v>2014</v>
      </c>
      <c r="B106" s="211">
        <v>258993313</v>
      </c>
      <c r="C106" s="80">
        <v>34438516</v>
      </c>
      <c r="D106" s="80">
        <v>226825</v>
      </c>
      <c r="E106" s="80">
        <v>88343341</v>
      </c>
      <c r="F106" s="212">
        <v>135984631</v>
      </c>
      <c r="G106" s="120">
        <v>45321138</v>
      </c>
      <c r="H106" s="80">
        <v>6157166</v>
      </c>
      <c r="I106" s="80">
        <v>32641</v>
      </c>
      <c r="J106" s="80">
        <v>15513694</v>
      </c>
      <c r="K106" s="81">
        <v>23617638</v>
      </c>
      <c r="L106" s="79">
        <v>69451339</v>
      </c>
      <c r="M106" s="80">
        <v>9359624</v>
      </c>
      <c r="N106" s="80">
        <v>55751</v>
      </c>
      <c r="O106" s="80">
        <v>24816454</v>
      </c>
      <c r="P106" s="81">
        <v>35219510</v>
      </c>
      <c r="Q106" s="79">
        <v>67453256</v>
      </c>
      <c r="R106" s="80">
        <v>9198994</v>
      </c>
      <c r="S106" s="80">
        <v>80344</v>
      </c>
      <c r="T106" s="80">
        <v>26719779</v>
      </c>
      <c r="U106" s="81">
        <v>31454139</v>
      </c>
      <c r="V106" s="79">
        <v>789562408</v>
      </c>
      <c r="W106" s="80">
        <v>92315475</v>
      </c>
      <c r="X106" s="80">
        <v>1133361</v>
      </c>
      <c r="Y106" s="80">
        <v>323538842</v>
      </c>
      <c r="Z106" s="81">
        <v>372574730</v>
      </c>
    </row>
    <row r="107" spans="1:26" s="16" customFormat="1" ht="18" x14ac:dyDescent="0.45">
      <c r="A107" s="194">
        <v>2015</v>
      </c>
      <c r="B107" s="211">
        <v>263204636</v>
      </c>
      <c r="C107" s="80">
        <v>34711834</v>
      </c>
      <c r="D107" s="80">
        <v>103157</v>
      </c>
      <c r="E107" s="80">
        <v>84613396</v>
      </c>
      <c r="F107" s="212">
        <v>143776249</v>
      </c>
      <c r="G107" s="120">
        <v>46112239</v>
      </c>
      <c r="H107" s="80">
        <v>6219950</v>
      </c>
      <c r="I107" s="80">
        <v>16914</v>
      </c>
      <c r="J107" s="80">
        <v>14869688</v>
      </c>
      <c r="K107" s="81">
        <v>25005686</v>
      </c>
      <c r="L107" s="79">
        <v>70119188</v>
      </c>
      <c r="M107" s="80">
        <v>9354659</v>
      </c>
      <c r="N107" s="80">
        <v>29843</v>
      </c>
      <c r="O107" s="80">
        <v>23654854</v>
      </c>
      <c r="P107" s="81">
        <v>37079831</v>
      </c>
      <c r="Q107" s="79">
        <v>67395129</v>
      </c>
      <c r="R107" s="80">
        <v>9155695</v>
      </c>
      <c r="S107" s="80">
        <v>74559</v>
      </c>
      <c r="T107" s="80">
        <v>25365353</v>
      </c>
      <c r="U107" s="81">
        <v>32799522</v>
      </c>
      <c r="V107" s="79">
        <v>787050170</v>
      </c>
      <c r="W107" s="80">
        <v>91311631</v>
      </c>
      <c r="X107" s="80">
        <v>1103089</v>
      </c>
      <c r="Y107" s="80">
        <v>306983068</v>
      </c>
      <c r="Z107" s="81">
        <v>387652383</v>
      </c>
    </row>
    <row r="108" spans="1:26" s="16" customFormat="1" ht="18" x14ac:dyDescent="0.45">
      <c r="A108" s="194">
        <v>2016</v>
      </c>
      <c r="B108" s="211">
        <v>267380139</v>
      </c>
      <c r="C108" s="80">
        <v>35898996</v>
      </c>
      <c r="D108" s="80">
        <v>104087</v>
      </c>
      <c r="E108" s="80">
        <v>90613383</v>
      </c>
      <c r="F108" s="212">
        <v>140763673</v>
      </c>
      <c r="G108" s="120">
        <v>46851967</v>
      </c>
      <c r="H108" s="80">
        <v>6437198</v>
      </c>
      <c r="I108" s="80">
        <v>17030</v>
      </c>
      <c r="J108" s="80">
        <v>15916669</v>
      </c>
      <c r="K108" s="81">
        <v>24481070</v>
      </c>
      <c r="L108" s="79">
        <v>71709360</v>
      </c>
      <c r="M108" s="80">
        <v>9740378</v>
      </c>
      <c r="N108" s="80">
        <v>30781</v>
      </c>
      <c r="O108" s="80">
        <v>25524893</v>
      </c>
      <c r="P108" s="81">
        <v>36413308</v>
      </c>
      <c r="Q108" s="79">
        <v>67972207</v>
      </c>
      <c r="R108" s="80">
        <v>9266645</v>
      </c>
      <c r="S108" s="80">
        <v>76309</v>
      </c>
      <c r="T108" s="80">
        <v>26878093</v>
      </c>
      <c r="U108" s="81">
        <v>31751160</v>
      </c>
      <c r="V108" s="79">
        <v>796294369</v>
      </c>
      <c r="W108" s="80">
        <v>92423370</v>
      </c>
      <c r="X108" s="80">
        <v>1117844</v>
      </c>
      <c r="Y108" s="80">
        <v>326767745</v>
      </c>
      <c r="Z108" s="81">
        <v>375985410</v>
      </c>
    </row>
    <row r="109" spans="1:26" s="16" customFormat="1" ht="18" x14ac:dyDescent="0.45">
      <c r="A109" s="194">
        <v>2017</v>
      </c>
      <c r="B109" s="211">
        <v>269150901</v>
      </c>
      <c r="C109" s="80">
        <v>36155482</v>
      </c>
      <c r="D109" s="80">
        <v>96644</v>
      </c>
      <c r="E109" s="80">
        <v>91560990</v>
      </c>
      <c r="F109" s="212">
        <v>141337786</v>
      </c>
      <c r="G109" s="120">
        <v>47123778</v>
      </c>
      <c r="H109" s="80">
        <v>6483423</v>
      </c>
      <c r="I109" s="80">
        <v>16069</v>
      </c>
      <c r="J109" s="80">
        <v>16073321</v>
      </c>
      <c r="K109" s="81">
        <v>24550965</v>
      </c>
      <c r="L109" s="79">
        <v>72940277</v>
      </c>
      <c r="M109" s="80">
        <v>9906051</v>
      </c>
      <c r="N109" s="80">
        <v>26876</v>
      </c>
      <c r="O109" s="80">
        <v>26159986</v>
      </c>
      <c r="P109" s="81">
        <v>36847365</v>
      </c>
      <c r="Q109" s="79">
        <v>68017530</v>
      </c>
      <c r="R109" s="80">
        <v>9271617</v>
      </c>
      <c r="S109" s="80">
        <v>68874</v>
      </c>
      <c r="T109" s="80">
        <v>26910148</v>
      </c>
      <c r="U109" s="81">
        <v>31766891</v>
      </c>
      <c r="V109" s="79">
        <v>796664007</v>
      </c>
      <c r="W109" s="80">
        <v>92460063</v>
      </c>
      <c r="X109" s="80">
        <v>1043120</v>
      </c>
      <c r="Y109" s="80">
        <v>327114827</v>
      </c>
      <c r="Z109" s="81">
        <v>376045997</v>
      </c>
    </row>
    <row r="110" spans="1:26" s="16" customFormat="1" ht="18" x14ac:dyDescent="0.45">
      <c r="A110" s="194">
        <v>2018</v>
      </c>
      <c r="B110" s="211">
        <v>272264093</v>
      </c>
      <c r="C110" s="80">
        <v>36954061</v>
      </c>
      <c r="D110" s="80">
        <v>98327</v>
      </c>
      <c r="E110" s="80">
        <v>91694685</v>
      </c>
      <c r="F110" s="212">
        <v>143517019</v>
      </c>
      <c r="G110" s="120">
        <v>47651391</v>
      </c>
      <c r="H110" s="80">
        <v>6636716</v>
      </c>
      <c r="I110" s="80">
        <v>16481</v>
      </c>
      <c r="J110" s="80">
        <v>16065290</v>
      </c>
      <c r="K110" s="81">
        <v>24932903</v>
      </c>
      <c r="L110" s="79">
        <v>74333811</v>
      </c>
      <c r="M110" s="80">
        <v>10135768</v>
      </c>
      <c r="N110" s="80">
        <v>28191</v>
      </c>
      <c r="O110" s="80">
        <v>26607534</v>
      </c>
      <c r="P110" s="81">
        <v>37562317</v>
      </c>
      <c r="Q110" s="79">
        <v>68030614</v>
      </c>
      <c r="R110" s="80">
        <v>9327346</v>
      </c>
      <c r="S110" s="80">
        <v>68833</v>
      </c>
      <c r="T110" s="80">
        <v>26812405</v>
      </c>
      <c r="U110" s="81">
        <v>31822030</v>
      </c>
      <c r="V110" s="79">
        <v>797007695</v>
      </c>
      <c r="W110" s="80">
        <v>92786872</v>
      </c>
      <c r="X110" s="80">
        <v>1049149</v>
      </c>
      <c r="Y110" s="80">
        <v>326358891</v>
      </c>
      <c r="Z110" s="81">
        <v>376812783</v>
      </c>
    </row>
    <row r="111" spans="1:26" s="16" customFormat="1" ht="18" x14ac:dyDescent="0.45">
      <c r="A111" s="194">
        <v>2019</v>
      </c>
      <c r="B111" s="211">
        <v>274955485</v>
      </c>
      <c r="C111" s="80">
        <v>37049791</v>
      </c>
      <c r="D111" s="80">
        <v>103034</v>
      </c>
      <c r="E111" s="80">
        <v>92296447</v>
      </c>
      <c r="F111" s="212">
        <v>145506214</v>
      </c>
      <c r="G111" s="120">
        <v>48089724</v>
      </c>
      <c r="H111" s="80">
        <v>6633389</v>
      </c>
      <c r="I111" s="80">
        <v>17378</v>
      </c>
      <c r="J111" s="80">
        <v>16170369</v>
      </c>
      <c r="K111" s="81">
        <v>25268587</v>
      </c>
      <c r="L111" s="79">
        <v>75295924</v>
      </c>
      <c r="M111" s="80">
        <v>10282297</v>
      </c>
      <c r="N111" s="80">
        <v>29420</v>
      </c>
      <c r="O111" s="80">
        <v>26951012</v>
      </c>
      <c r="P111" s="81">
        <v>38033194</v>
      </c>
      <c r="Q111" s="79">
        <v>68189099</v>
      </c>
      <c r="R111" s="80">
        <v>9411746</v>
      </c>
      <c r="S111" s="80">
        <v>72823</v>
      </c>
      <c r="T111" s="80">
        <v>26721876</v>
      </c>
      <c r="U111" s="81">
        <v>31982654</v>
      </c>
      <c r="V111" s="79">
        <v>795431771</v>
      </c>
      <c r="W111" s="80">
        <v>93364992</v>
      </c>
      <c r="X111" s="80">
        <v>1111808</v>
      </c>
      <c r="Y111" s="80">
        <v>324320032</v>
      </c>
      <c r="Z111" s="81">
        <v>376634939</v>
      </c>
    </row>
    <row r="112" spans="1:26" s="16" customFormat="1" ht="18" x14ac:dyDescent="0.45">
      <c r="A112" s="194">
        <v>2020</v>
      </c>
      <c r="B112" s="211">
        <v>279533556</v>
      </c>
      <c r="C112" s="80">
        <v>37234020</v>
      </c>
      <c r="D112" s="80">
        <v>93312</v>
      </c>
      <c r="E112" s="80">
        <v>93650880</v>
      </c>
      <c r="F112" s="212">
        <v>148555344</v>
      </c>
      <c r="G112" s="120">
        <v>48866762</v>
      </c>
      <c r="H112" s="80">
        <v>6670418</v>
      </c>
      <c r="I112" s="80">
        <v>14836</v>
      </c>
      <c r="J112" s="80">
        <v>16391982</v>
      </c>
      <c r="K112" s="81">
        <v>25789526</v>
      </c>
      <c r="L112" s="79">
        <v>76806881</v>
      </c>
      <c r="M112" s="80">
        <v>10452412</v>
      </c>
      <c r="N112" s="80">
        <v>25993</v>
      </c>
      <c r="O112" s="80">
        <v>27442004</v>
      </c>
      <c r="P112" s="81">
        <v>38886472</v>
      </c>
      <c r="Q112" s="79">
        <v>68269593</v>
      </c>
      <c r="R112" s="80">
        <v>9283854</v>
      </c>
      <c r="S112" s="80">
        <v>64429</v>
      </c>
      <c r="T112" s="80">
        <v>26743316</v>
      </c>
      <c r="U112" s="81">
        <v>32177994</v>
      </c>
      <c r="V112" s="79">
        <v>794774985</v>
      </c>
      <c r="W112" s="80">
        <v>92053485</v>
      </c>
      <c r="X112" s="80">
        <v>865322</v>
      </c>
      <c r="Y112" s="80">
        <v>323884072</v>
      </c>
      <c r="Z112" s="81">
        <v>377972107</v>
      </c>
    </row>
    <row r="113" spans="1:26" s="16" customFormat="1" ht="18" x14ac:dyDescent="0.45">
      <c r="A113" s="194">
        <v>2021</v>
      </c>
      <c r="B113" s="211">
        <v>283218470</v>
      </c>
      <c r="C113" s="80">
        <v>37736302</v>
      </c>
      <c r="D113" s="80">
        <v>94865</v>
      </c>
      <c r="E113" s="80">
        <v>95120237</v>
      </c>
      <c r="F113" s="212">
        <v>150267067</v>
      </c>
      <c r="G113" s="120">
        <v>49562635</v>
      </c>
      <c r="H113" s="80">
        <v>6768833</v>
      </c>
      <c r="I113" s="80">
        <v>15074</v>
      </c>
      <c r="J113" s="80">
        <v>16661829</v>
      </c>
      <c r="K113" s="81">
        <v>26116898</v>
      </c>
      <c r="L113" s="79">
        <v>77859731</v>
      </c>
      <c r="M113" s="80">
        <v>10592060</v>
      </c>
      <c r="N113" s="80">
        <v>26389</v>
      </c>
      <c r="O113" s="80">
        <v>27966524</v>
      </c>
      <c r="P113" s="81">
        <v>39274758</v>
      </c>
      <c r="Q113" s="79">
        <v>68358782</v>
      </c>
      <c r="R113" s="80">
        <v>9247052</v>
      </c>
      <c r="S113" s="80">
        <v>65378</v>
      </c>
      <c r="T113" s="80">
        <v>26915285</v>
      </c>
      <c r="U113" s="81">
        <v>32131067</v>
      </c>
      <c r="V113" s="79">
        <v>794099233</v>
      </c>
      <c r="W113" s="80">
        <v>91451994</v>
      </c>
      <c r="X113" s="80">
        <v>878840</v>
      </c>
      <c r="Y113" s="80">
        <v>325376577</v>
      </c>
      <c r="Z113" s="81">
        <v>376391822</v>
      </c>
    </row>
    <row r="114" spans="1:26" s="16" customFormat="1" ht="18" x14ac:dyDescent="0.45">
      <c r="A114" s="194">
        <v>2022</v>
      </c>
      <c r="B114" s="211">
        <v>287356954</v>
      </c>
      <c r="C114" s="80">
        <v>38239861</v>
      </c>
      <c r="D114" s="80">
        <v>102614</v>
      </c>
      <c r="E114" s="80">
        <v>96109371</v>
      </c>
      <c r="F114" s="212">
        <v>152905108</v>
      </c>
      <c r="G114" s="120">
        <v>50364100</v>
      </c>
      <c r="H114" s="80">
        <v>6843775</v>
      </c>
      <c r="I114" s="80">
        <v>16524</v>
      </c>
      <c r="J114" s="80">
        <v>16863076</v>
      </c>
      <c r="K114" s="81">
        <v>26640725</v>
      </c>
      <c r="L114" s="79">
        <v>79047942</v>
      </c>
      <c r="M114" s="80">
        <v>10683382</v>
      </c>
      <c r="N114" s="80">
        <v>25876</v>
      </c>
      <c r="O114" s="80">
        <v>28428193</v>
      </c>
      <c r="P114" s="81">
        <v>39910491</v>
      </c>
      <c r="Q114" s="79">
        <v>68204265</v>
      </c>
      <c r="R114" s="80">
        <v>9249526</v>
      </c>
      <c r="S114" s="80">
        <v>65520</v>
      </c>
      <c r="T114" s="80">
        <v>26979256</v>
      </c>
      <c r="U114" s="81">
        <v>31909963</v>
      </c>
      <c r="V114" s="79">
        <v>792633885</v>
      </c>
      <c r="W114" s="80">
        <v>91350325</v>
      </c>
      <c r="X114" s="80">
        <v>885419</v>
      </c>
      <c r="Y114" s="80">
        <v>326012874</v>
      </c>
      <c r="Z114" s="81">
        <v>374385267</v>
      </c>
    </row>
    <row r="115" spans="1:26" s="16" customFormat="1" ht="18.399999999999999" thickBot="1" x14ac:dyDescent="0.5">
      <c r="A115" s="194">
        <v>2023</v>
      </c>
      <c r="B115" s="213">
        <v>289613273</v>
      </c>
      <c r="C115" s="214">
        <v>38652964</v>
      </c>
      <c r="D115" s="214">
        <v>107714</v>
      </c>
      <c r="E115" s="214">
        <v>97579285</v>
      </c>
      <c r="F115" s="215">
        <v>153273310</v>
      </c>
      <c r="G115" s="120">
        <v>50871991</v>
      </c>
      <c r="H115" s="80">
        <v>6926837</v>
      </c>
      <c r="I115" s="80">
        <v>17360</v>
      </c>
      <c r="J115" s="80">
        <v>17145128</v>
      </c>
      <c r="K115" s="81">
        <v>26782668</v>
      </c>
      <c r="L115" s="79">
        <v>80459227</v>
      </c>
      <c r="M115" s="80">
        <v>10894090</v>
      </c>
      <c r="N115" s="80">
        <v>26868</v>
      </c>
      <c r="O115" s="80">
        <v>29152301</v>
      </c>
      <c r="P115" s="81">
        <v>40385968</v>
      </c>
      <c r="Q115" s="79">
        <v>68156496</v>
      </c>
      <c r="R115" s="80">
        <v>9275754</v>
      </c>
      <c r="S115" s="80">
        <v>65876</v>
      </c>
      <c r="T115" s="80">
        <v>27079777</v>
      </c>
      <c r="U115" s="81">
        <v>31735089</v>
      </c>
      <c r="V115" s="79">
        <v>790949871</v>
      </c>
      <c r="W115" s="80">
        <v>91580704</v>
      </c>
      <c r="X115" s="80">
        <v>901342</v>
      </c>
      <c r="Y115" s="80">
        <v>326122558</v>
      </c>
      <c r="Z115" s="81">
        <v>372345267</v>
      </c>
    </row>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x14ac:dyDescent="0.4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row>
  </sheetData>
  <sheetProtection algorithmName="SHA-512" hashValue="Fe3nE6GxiJw8EYRpvAxNToLlf+n+McDUe3NtPV22pJYW5Vk2ORSvcfoCgwvdaSgoWnLNijTYfEf160taEFi1Ww==" saltValue="qsd+r8Cp1SuPL/wbslEW4Q==" spinCount="100000" sheet="1" objects="1" scenarios="1"/>
  <mergeCells count="5">
    <mergeCell ref="A1:K1"/>
    <mergeCell ref="A3:F3"/>
    <mergeCell ref="G3:K3"/>
    <mergeCell ref="B64:F64"/>
    <mergeCell ref="B91:H9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632C5-28C4-40BA-9129-60808A6C8EA2}">
  <dimension ref="A1:AO167"/>
  <sheetViews>
    <sheetView topLeftCell="D13" zoomScale="106" zoomScaleNormal="106" workbookViewId="0">
      <selection activeCell="H44" sqref="H44"/>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425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206">
        <v>2006</v>
      </c>
      <c r="B6" s="122">
        <v>1206429094</v>
      </c>
      <c r="C6" s="122">
        <v>100626998</v>
      </c>
      <c r="D6" s="122">
        <v>22381687</v>
      </c>
      <c r="E6" s="122">
        <v>32833637</v>
      </c>
      <c r="F6" s="128">
        <v>1050586772</v>
      </c>
      <c r="G6" s="51">
        <f t="shared" ref="G6:G21" si="0">B6*2*B61/100</f>
        <v>19158094.01272</v>
      </c>
      <c r="H6" s="52">
        <f t="shared" ref="H6:H21" si="1">C6*2*C61/100</f>
        <v>13359240.254479999</v>
      </c>
      <c r="I6" s="52">
        <f t="shared" ref="I6:I21" si="2">D6*2*D61/100</f>
        <v>6081104.3579000011</v>
      </c>
      <c r="J6" s="52">
        <f t="shared" ref="J6:J21" si="3">E6*2*E61/100</f>
        <v>7549766.4917799998</v>
      </c>
      <c r="K6" s="53">
        <f t="shared" ref="K6:K21" si="4">F6*2*F61/100</f>
        <v>21326911.4716</v>
      </c>
    </row>
    <row r="7" spans="1:11" s="16" customFormat="1" ht="18" x14ac:dyDescent="0.55000000000000004">
      <c r="A7" s="206">
        <v>2009</v>
      </c>
      <c r="B7" s="247">
        <v>1208654656</v>
      </c>
      <c r="C7" s="80">
        <v>100716455</v>
      </c>
      <c r="D7" s="80">
        <v>22573243</v>
      </c>
      <c r="E7" s="80">
        <v>33448617</v>
      </c>
      <c r="F7" s="199">
        <v>1051916341</v>
      </c>
      <c r="G7" s="51">
        <f t="shared" si="0"/>
        <v>19507686.147840001</v>
      </c>
      <c r="H7" s="52">
        <f t="shared" si="1"/>
        <v>13375145.223999999</v>
      </c>
      <c r="I7" s="52">
        <f t="shared" si="2"/>
        <v>6140373.5608600006</v>
      </c>
      <c r="J7" s="52">
        <f t="shared" si="3"/>
        <v>7559387.4420000007</v>
      </c>
      <c r="K7" s="53">
        <f t="shared" si="4"/>
        <v>21690514.951419998</v>
      </c>
    </row>
    <row r="8" spans="1:11" s="16" customFormat="1" ht="18" x14ac:dyDescent="0.55000000000000004">
      <c r="A8" s="206">
        <v>2010</v>
      </c>
      <c r="B8" s="211">
        <v>1214967531</v>
      </c>
      <c r="C8" s="80">
        <v>101553855</v>
      </c>
      <c r="D8" s="80">
        <v>22722968</v>
      </c>
      <c r="E8" s="80">
        <v>32954558</v>
      </c>
      <c r="F8" s="199">
        <v>1057736150</v>
      </c>
      <c r="G8" s="51">
        <f t="shared" si="0"/>
        <v>19682474.0022</v>
      </c>
      <c r="H8" s="52">
        <f t="shared" si="1"/>
        <v>13457916.864600001</v>
      </c>
      <c r="I8" s="52">
        <f t="shared" si="2"/>
        <v>6136110.2787199998</v>
      </c>
      <c r="J8" s="52">
        <f t="shared" si="3"/>
        <v>7534730.1411199998</v>
      </c>
      <c r="K8" s="53">
        <f t="shared" si="4"/>
        <v>21831674.136</v>
      </c>
    </row>
    <row r="9" spans="1:11" s="16" customFormat="1" ht="18" x14ac:dyDescent="0.55000000000000004">
      <c r="A9" s="206">
        <v>2011</v>
      </c>
      <c r="B9" s="211">
        <v>1221039732</v>
      </c>
      <c r="C9" s="80">
        <v>101487237</v>
      </c>
      <c r="D9" s="80">
        <v>23272872</v>
      </c>
      <c r="E9" s="80">
        <v>32645682</v>
      </c>
      <c r="F9" s="199">
        <v>1063633941</v>
      </c>
      <c r="G9" s="51">
        <f t="shared" si="0"/>
        <v>19854106.042319998</v>
      </c>
      <c r="H9" s="52">
        <f t="shared" si="1"/>
        <v>13463296.86042</v>
      </c>
      <c r="I9" s="52">
        <f t="shared" si="2"/>
        <v>6236198.7811199995</v>
      </c>
      <c r="J9" s="52">
        <f t="shared" si="3"/>
        <v>7515688.9100399995</v>
      </c>
      <c r="K9" s="53">
        <f t="shared" si="4"/>
        <v>21974677.22106</v>
      </c>
    </row>
    <row r="10" spans="1:11" s="16" customFormat="1" ht="18" x14ac:dyDescent="0.55000000000000004">
      <c r="A10" s="206">
        <v>2012</v>
      </c>
      <c r="B10" s="211">
        <v>1225286818</v>
      </c>
      <c r="C10" s="80">
        <v>102586675</v>
      </c>
      <c r="D10" s="80">
        <v>23242089</v>
      </c>
      <c r="E10" s="80">
        <v>33289815</v>
      </c>
      <c r="F10" s="199">
        <v>1066168239</v>
      </c>
      <c r="G10" s="51">
        <f t="shared" si="0"/>
        <v>19923163.66068</v>
      </c>
      <c r="H10" s="52">
        <f t="shared" si="1"/>
        <v>13539389.366500001</v>
      </c>
      <c r="I10" s="52">
        <f t="shared" si="2"/>
        <v>6252121.9410000006</v>
      </c>
      <c r="J10" s="52">
        <f t="shared" si="3"/>
        <v>7489542.5787000004</v>
      </c>
      <c r="K10" s="53">
        <f t="shared" si="4"/>
        <v>22197622.73598</v>
      </c>
    </row>
    <row r="11" spans="1:11" s="16" customFormat="1" ht="18" x14ac:dyDescent="0.55000000000000004">
      <c r="A11" s="206">
        <v>2013</v>
      </c>
      <c r="B11" s="211">
        <v>1235668494</v>
      </c>
      <c r="C11" s="80">
        <v>103181738</v>
      </c>
      <c r="D11" s="80">
        <v>23368238</v>
      </c>
      <c r="E11" s="80">
        <v>33490178</v>
      </c>
      <c r="F11" s="199">
        <v>1075628340</v>
      </c>
      <c r="G11" s="51">
        <f t="shared" si="0"/>
        <v>20215536.561839998</v>
      </c>
      <c r="H11" s="52">
        <f t="shared" si="1"/>
        <v>13622053.050759999</v>
      </c>
      <c r="I11" s="52">
        <f t="shared" si="2"/>
        <v>6329053.5799199995</v>
      </c>
      <c r="J11" s="52">
        <f t="shared" si="3"/>
        <v>7570789.6386799999</v>
      </c>
      <c r="K11" s="53">
        <f t="shared" si="4"/>
        <v>22502144.872800004</v>
      </c>
    </row>
    <row r="12" spans="1:11" s="16" customFormat="1" ht="18" x14ac:dyDescent="0.55000000000000004">
      <c r="A12" s="206">
        <v>2014</v>
      </c>
      <c r="B12" s="211">
        <v>1245137408</v>
      </c>
      <c r="C12" s="80">
        <v>92514349</v>
      </c>
      <c r="D12" s="80">
        <v>23308977</v>
      </c>
      <c r="E12" s="80">
        <v>32288049</v>
      </c>
      <c r="F12" s="199">
        <v>1097026034</v>
      </c>
      <c r="G12" s="51">
        <f t="shared" si="0"/>
        <v>17506631.95648</v>
      </c>
      <c r="H12" s="52">
        <f t="shared" si="1"/>
        <v>2869795.10598</v>
      </c>
      <c r="I12" s="52">
        <f t="shared" si="2"/>
        <v>6362418.3619200001</v>
      </c>
      <c r="J12" s="52">
        <f t="shared" si="3"/>
        <v>7462413.8848799989</v>
      </c>
      <c r="K12" s="53">
        <f t="shared" si="4"/>
        <v>18473918.412560001</v>
      </c>
    </row>
    <row r="13" spans="1:11" s="16" customFormat="1" ht="18" x14ac:dyDescent="0.55000000000000004">
      <c r="A13" s="206">
        <v>2015</v>
      </c>
      <c r="B13" s="211">
        <v>1257573002</v>
      </c>
      <c r="C13" s="80">
        <v>92302680</v>
      </c>
      <c r="D13" s="80">
        <v>23950540</v>
      </c>
      <c r="E13" s="80">
        <v>32862848</v>
      </c>
      <c r="F13" s="199">
        <v>1108456935</v>
      </c>
      <c r="G13" s="51">
        <f t="shared" si="0"/>
        <v>17631173.48804</v>
      </c>
      <c r="H13" s="52">
        <f t="shared" si="1"/>
        <v>2853998.8656000001</v>
      </c>
      <c r="I13" s="52">
        <f t="shared" si="2"/>
        <v>6528438.1931999996</v>
      </c>
      <c r="J13" s="52">
        <f t="shared" si="3"/>
        <v>7530192.9907200001</v>
      </c>
      <c r="K13" s="53">
        <f t="shared" si="4"/>
        <v>18644245.646699999</v>
      </c>
    </row>
    <row r="14" spans="1:11" s="16" customFormat="1" ht="18" x14ac:dyDescent="0.55000000000000004">
      <c r="A14" s="206">
        <v>2016</v>
      </c>
      <c r="B14" s="211">
        <v>1275978360</v>
      </c>
      <c r="C14" s="80">
        <v>93018090</v>
      </c>
      <c r="D14" s="80">
        <v>24334310</v>
      </c>
      <c r="E14" s="80">
        <v>34655465</v>
      </c>
      <c r="F14" s="199">
        <v>1123970494</v>
      </c>
      <c r="G14" s="51">
        <f t="shared" si="0"/>
        <v>18042334.010400001</v>
      </c>
      <c r="H14" s="52">
        <f t="shared" si="1"/>
        <v>2729150.7606000002</v>
      </c>
      <c r="I14" s="52">
        <f t="shared" si="2"/>
        <v>6630612.7888000002</v>
      </c>
      <c r="J14" s="52">
        <f t="shared" si="3"/>
        <v>7943725.6873000003</v>
      </c>
      <c r="K14" s="53">
        <f t="shared" si="4"/>
        <v>19085018.988120001</v>
      </c>
    </row>
    <row r="15" spans="1:11" s="16" customFormat="1" ht="18" x14ac:dyDescent="0.55000000000000004">
      <c r="A15" s="206">
        <v>2017</v>
      </c>
      <c r="B15" s="211">
        <v>1304653027</v>
      </c>
      <c r="C15" s="80">
        <v>92788270</v>
      </c>
      <c r="D15" s="80">
        <v>25205160</v>
      </c>
      <c r="E15" s="80">
        <v>36722505</v>
      </c>
      <c r="F15" s="199">
        <v>1149937093</v>
      </c>
      <c r="G15" s="51">
        <f t="shared" si="0"/>
        <v>18317328.499079999</v>
      </c>
      <c r="H15" s="52">
        <f t="shared" si="1"/>
        <v>2625908.0409999997</v>
      </c>
      <c r="I15" s="52">
        <f t="shared" si="2"/>
        <v>6819508.0896000005</v>
      </c>
      <c r="J15" s="52">
        <f t="shared" si="3"/>
        <v>8393295.7428000011</v>
      </c>
      <c r="K15" s="53">
        <f t="shared" si="4"/>
        <v>19387939.387979999</v>
      </c>
    </row>
    <row r="16" spans="1:11" s="16" customFormat="1" ht="18" x14ac:dyDescent="0.55000000000000004">
      <c r="A16" s="206">
        <v>2018</v>
      </c>
      <c r="B16" s="211">
        <v>1330025634</v>
      </c>
      <c r="C16" s="80">
        <v>95017881</v>
      </c>
      <c r="D16" s="80">
        <v>25609660</v>
      </c>
      <c r="E16" s="80">
        <v>36641405</v>
      </c>
      <c r="F16" s="199">
        <v>1172756688</v>
      </c>
      <c r="G16" s="51">
        <f t="shared" si="0"/>
        <v>19045967.078880001</v>
      </c>
      <c r="H16" s="52">
        <f t="shared" si="1"/>
        <v>2643397.44942</v>
      </c>
      <c r="I16" s="52">
        <f t="shared" si="2"/>
        <v>6964803.1336000003</v>
      </c>
      <c r="J16" s="52">
        <f t="shared" si="3"/>
        <v>8503004.4442999996</v>
      </c>
      <c r="K16" s="53">
        <f t="shared" si="4"/>
        <v>20147959.899840001</v>
      </c>
    </row>
    <row r="17" spans="1:11" s="16" customFormat="1" ht="18" x14ac:dyDescent="0.55000000000000004">
      <c r="A17" s="206">
        <v>2019</v>
      </c>
      <c r="B17" s="211">
        <v>1347134740</v>
      </c>
      <c r="C17" s="80">
        <v>97407045</v>
      </c>
      <c r="D17" s="80">
        <v>25985297</v>
      </c>
      <c r="E17" s="80">
        <v>36949840</v>
      </c>
      <c r="F17" s="199">
        <v>1186792557</v>
      </c>
      <c r="G17" s="51">
        <f t="shared" si="0"/>
        <v>19775937.983199999</v>
      </c>
      <c r="H17" s="52">
        <f t="shared" si="1"/>
        <v>2842337.5731000002</v>
      </c>
      <c r="I17" s="52">
        <f t="shared" si="2"/>
        <v>7065921.9602400009</v>
      </c>
      <c r="J17" s="52">
        <f t="shared" si="3"/>
        <v>8545758.9952000007</v>
      </c>
      <c r="K17" s="53">
        <f t="shared" si="4"/>
        <v>20887549.003199998</v>
      </c>
    </row>
    <row r="18" spans="1:11" s="16" customFormat="1" ht="18" x14ac:dyDescent="0.55000000000000004">
      <c r="A18" s="206">
        <v>2020</v>
      </c>
      <c r="B18" s="211">
        <v>1370018601</v>
      </c>
      <c r="C18" s="80">
        <v>99504160</v>
      </c>
      <c r="D18" s="80">
        <v>25266080</v>
      </c>
      <c r="E18" s="80">
        <v>38323857</v>
      </c>
      <c r="F18" s="199">
        <v>1206924503</v>
      </c>
      <c r="G18" s="51">
        <f t="shared" si="0"/>
        <v>20358476.410859998</v>
      </c>
      <c r="H18" s="52">
        <f t="shared" si="1"/>
        <v>2827908.2272000001</v>
      </c>
      <c r="I18" s="52">
        <f t="shared" si="2"/>
        <v>6997693.5168000003</v>
      </c>
      <c r="J18" s="52">
        <f t="shared" si="3"/>
        <v>8833649.0384999998</v>
      </c>
      <c r="K18" s="53">
        <f t="shared" si="4"/>
        <v>21434979.173280001</v>
      </c>
    </row>
    <row r="19" spans="1:11" s="16" customFormat="1" ht="18" x14ac:dyDescent="0.55000000000000004">
      <c r="A19" s="206">
        <v>2021</v>
      </c>
      <c r="B19" s="211">
        <v>1386696389</v>
      </c>
      <c r="C19" s="80">
        <v>100567189</v>
      </c>
      <c r="D19" s="80">
        <v>25233430</v>
      </c>
      <c r="E19" s="80">
        <v>39369778</v>
      </c>
      <c r="F19" s="199">
        <v>1221525992</v>
      </c>
      <c r="G19" s="51">
        <f t="shared" si="0"/>
        <v>20883647.618340001</v>
      </c>
      <c r="H19" s="52">
        <f t="shared" si="1"/>
        <v>2773643.0726200002</v>
      </c>
      <c r="I19" s="52">
        <f t="shared" si="2"/>
        <v>6944744.6045999993</v>
      </c>
      <c r="J19" s="52">
        <f t="shared" si="3"/>
        <v>8906231.1791600008</v>
      </c>
      <c r="K19" s="53">
        <f t="shared" si="4"/>
        <v>22011898.375840001</v>
      </c>
    </row>
    <row r="20" spans="1:11" s="16" customFormat="1" ht="18" x14ac:dyDescent="0.55000000000000004">
      <c r="A20" s="206">
        <v>2022</v>
      </c>
      <c r="B20" s="211">
        <v>1400480604</v>
      </c>
      <c r="C20" s="80">
        <v>100713232</v>
      </c>
      <c r="D20" s="80">
        <v>25374920</v>
      </c>
      <c r="E20" s="80">
        <v>39644965</v>
      </c>
      <c r="F20" s="199">
        <v>1234747486</v>
      </c>
      <c r="G20" s="51">
        <f t="shared" si="0"/>
        <v>21679439.749919999</v>
      </c>
      <c r="H20" s="52">
        <f t="shared" si="1"/>
        <v>2838098.8777600001</v>
      </c>
      <c r="I20" s="52">
        <f t="shared" si="2"/>
        <v>7031897.8303999994</v>
      </c>
      <c r="J20" s="52">
        <f t="shared" si="3"/>
        <v>8801182.2300000004</v>
      </c>
      <c r="K20" s="53">
        <f t="shared" si="4"/>
        <v>22793438.591560002</v>
      </c>
    </row>
    <row r="21" spans="1:11" s="16" customFormat="1" ht="24.75" customHeight="1" thickBot="1" x14ac:dyDescent="0.6">
      <c r="A21" s="206">
        <v>2023</v>
      </c>
      <c r="B21" s="213">
        <v>1402564965</v>
      </c>
      <c r="C21" s="214">
        <v>101439475</v>
      </c>
      <c r="D21" s="214">
        <v>25300104</v>
      </c>
      <c r="E21" s="214">
        <v>40003490</v>
      </c>
      <c r="F21" s="220">
        <v>1235821896</v>
      </c>
      <c r="G21" s="54">
        <f t="shared" si="0"/>
        <v>22497142.038600001</v>
      </c>
      <c r="H21" s="55">
        <f t="shared" si="1"/>
        <v>2933629.6170000001</v>
      </c>
      <c r="I21" s="55">
        <f t="shared" si="2"/>
        <v>7074921.0825599991</v>
      </c>
      <c r="J21" s="55">
        <f t="shared" si="3"/>
        <v>8953581.1318000015</v>
      </c>
      <c r="K21" s="56">
        <f t="shared" si="4"/>
        <v>23554765.337760001</v>
      </c>
    </row>
    <row r="22" spans="1:11" s="16" customFormat="1" ht="18.399999999999999" thickBot="1" x14ac:dyDescent="0.6">
      <c r="A22" s="96" t="s">
        <v>373</v>
      </c>
      <c r="B22" s="97"/>
      <c r="C22" s="97"/>
      <c r="D22" s="97"/>
      <c r="E22" s="97"/>
      <c r="F22" s="98"/>
      <c r="G22" s="57"/>
      <c r="H22" s="57"/>
      <c r="I22" s="57"/>
      <c r="J22" s="57"/>
      <c r="K22" s="57"/>
    </row>
    <row r="23" spans="1:11" s="16" customFormat="1" ht="18" x14ac:dyDescent="0.45">
      <c r="A23" s="60">
        <v>2024</v>
      </c>
      <c r="B23" s="42">
        <f>_xlfn.FORECAST.LINEAR($A23,B$9:B22,$A$9:$A22)</f>
        <v>1430060068.6538429</v>
      </c>
      <c r="C23" s="42">
        <f>_xlfn.FORECAST.LINEAR($A23,C$9:C22,$A$9:$A22)</f>
        <v>98389308.192307696</v>
      </c>
      <c r="D23" s="42">
        <f>_xlfn.FORECAST.LINEAR($A23,D$9:D22,$A$9:$A22)</f>
        <v>26169532.384615421</v>
      </c>
      <c r="E23" s="42">
        <f>_xlfn.FORECAST.LINEAR($A23,E$9:E22,$A$9:$A22)</f>
        <v>40826311.538461685</v>
      </c>
      <c r="F23" s="42">
        <f>_xlfn.FORECAST.LINEAR($A23,F$9:F22,$A$9:$A22)</f>
        <v>1264674915.9230728</v>
      </c>
      <c r="G23" s="39"/>
      <c r="H23" s="39"/>
      <c r="I23" s="39"/>
      <c r="J23" s="39"/>
      <c r="K23" s="39"/>
    </row>
    <row r="24" spans="1:11" s="16" customFormat="1" ht="18" x14ac:dyDescent="0.45">
      <c r="A24" s="60">
        <v>2025</v>
      </c>
      <c r="B24" s="42">
        <f>_xlfn.FORECAST.LINEAR(A24,$B$9:B23,$A$9:A23)</f>
        <v>1447516366.6593399</v>
      </c>
      <c r="C24" s="42">
        <f>_xlfn.FORECAST.LINEAR($A24,C$9:C23,$A$9:$A23)</f>
        <v>98461099.241758272</v>
      </c>
      <c r="D24" s="42">
        <f>_xlfn.FORECAST.LINEAR($A24,D$9:D23,$A$9:$A23)</f>
        <v>26397579.021978021</v>
      </c>
      <c r="E24" s="42">
        <f>_xlfn.FORECAST.LINEAR($A24,E$9:E23,$A$9:$A23)</f>
        <v>41528005.747252941</v>
      </c>
      <c r="F24" s="42">
        <f>_xlfn.FORECAST.LINEAR($A24,F$9:F23,$A$9:$A23)</f>
        <v>1281129681.9560394</v>
      </c>
      <c r="G24" s="39"/>
      <c r="H24" s="39"/>
      <c r="I24" s="39"/>
      <c r="J24" s="39"/>
      <c r="K24" s="39"/>
    </row>
    <row r="25" spans="1:11" s="16" customFormat="1" ht="18" x14ac:dyDescent="0.45">
      <c r="A25" s="60">
        <v>2026</v>
      </c>
      <c r="B25" s="42">
        <f>_xlfn.FORECAST.LINEAR(A25,$B$9:B24,$A$9:A24)</f>
        <v>1464972664.6648331</v>
      </c>
      <c r="C25" s="42">
        <f>_xlfn.FORECAST.LINEAR($A25,C$9:C24,$A$9:$A24)</f>
        <v>98532890.291208804</v>
      </c>
      <c r="D25" s="42">
        <f>_xlfn.FORECAST.LINEAR($A25,D$9:D24,$A$9:$A24)</f>
        <v>26625625.65934068</v>
      </c>
      <c r="E25" s="42">
        <f>_xlfn.FORECAST.LINEAR($A25,E$9:E24,$A$9:$A24)</f>
        <v>42229699.956044197</v>
      </c>
      <c r="F25" s="42">
        <f>_xlfn.FORECAST.LINEAR($A25,F$9:F24,$A$9:$A24)</f>
        <v>1297584447.9890099</v>
      </c>
      <c r="G25" s="39"/>
      <c r="H25" s="39"/>
      <c r="I25" s="39"/>
      <c r="J25" s="39"/>
      <c r="K25" s="39"/>
    </row>
    <row r="26" spans="1:11" s="16" customFormat="1" ht="18" x14ac:dyDescent="0.45">
      <c r="A26" s="60">
        <v>2027</v>
      </c>
      <c r="B26" s="42">
        <f>_xlfn.FORECAST.LINEAR(A26,$B$9:B25,$A$9:A25)</f>
        <v>1482428962.6703339</v>
      </c>
      <c r="C26" s="42">
        <f>_xlfn.FORECAST.LINEAR($A26,C$9:C25,$A$9:$A25)</f>
        <v>98604681.340659335</v>
      </c>
      <c r="D26" s="42">
        <f>_xlfn.FORECAST.LINEAR($A26,D$9:D25,$A$9:$A25)</f>
        <v>26853672.296703279</v>
      </c>
      <c r="E26" s="42">
        <f>_xlfn.FORECAST.LINEAR($A26,E$9:E25,$A$9:$A25)</f>
        <v>42931394.164835453</v>
      </c>
      <c r="F26" s="42">
        <f>_xlfn.FORECAST.LINEAR($A26,F$9:F25,$A$9:$A25)</f>
        <v>1314039214.0219765</v>
      </c>
      <c r="G26" s="39"/>
      <c r="H26" s="39"/>
      <c r="I26" s="39"/>
      <c r="J26" s="39"/>
      <c r="K26" s="39"/>
    </row>
    <row r="27" spans="1:11" s="16" customFormat="1" ht="18" x14ac:dyDescent="0.45">
      <c r="A27" s="60">
        <v>2028</v>
      </c>
      <c r="B27" s="42">
        <f>_xlfn.FORECAST.LINEAR(A27,$B$9:B26,$A$9:A26)</f>
        <v>1499885260.6758194</v>
      </c>
      <c r="C27" s="42">
        <f>_xlfn.FORECAST.LINEAR($A27,C$9:C26,$A$9:$A26)</f>
        <v>98676472.390109897</v>
      </c>
      <c r="D27" s="42">
        <f>_xlfn.FORECAST.LINEAR($A27,D$9:D26,$A$9:$A26)</f>
        <v>27081718.934065938</v>
      </c>
      <c r="E27" s="42">
        <f>_xlfn.FORECAST.LINEAR($A27,E$9:E26,$A$9:$A26)</f>
        <v>43633088.373626709</v>
      </c>
      <c r="F27" s="42">
        <f>_xlfn.FORECAST.LINEAR($A27,F$9:F26,$A$9:$A26)</f>
        <v>1330493980.0549431</v>
      </c>
      <c r="G27" s="39"/>
      <c r="H27" s="39"/>
      <c r="I27" s="39"/>
      <c r="J27" s="39"/>
      <c r="K27" s="39"/>
    </row>
    <row r="28" spans="1:11" s="16" customFormat="1" ht="18" x14ac:dyDescent="0.45">
      <c r="A28" s="60">
        <v>2029</v>
      </c>
      <c r="B28" s="42">
        <f>_xlfn.FORECAST.LINEAR(A28,$B$9:B27,$A$9:A27)</f>
        <v>1517341558.6813202</v>
      </c>
      <c r="C28" s="42">
        <f>_xlfn.FORECAST.LINEAR($A28,C$9:C27,$A$9:$A27)</f>
        <v>98748263.439560473</v>
      </c>
      <c r="D28" s="42">
        <f>_xlfn.FORECAST.LINEAR($A28,D$9:D27,$A$9:$A27)</f>
        <v>27309765.571428597</v>
      </c>
      <c r="E28" s="42">
        <f>_xlfn.FORECAST.LINEAR($A28,E$9:E27,$A$9:$A27)</f>
        <v>44334782.582417727</v>
      </c>
      <c r="F28" s="42">
        <f>_xlfn.FORECAST.LINEAR($A28,F$9:F27,$A$9:$A27)</f>
        <v>1346948746.0879097</v>
      </c>
      <c r="G28" s="39"/>
      <c r="H28" s="39"/>
      <c r="I28" s="39"/>
      <c r="J28" s="39"/>
      <c r="K28" s="39"/>
    </row>
    <row r="29" spans="1:11" s="16" customFormat="1" ht="18" x14ac:dyDescent="0.45">
      <c r="A29" s="60">
        <v>2030</v>
      </c>
      <c r="B29" s="42">
        <f>_xlfn.FORECAST.LINEAR(A29,$B$9:B28,$A$9:A28)</f>
        <v>1534797856.6868134</v>
      </c>
      <c r="C29" s="42">
        <f>_xlfn.FORECAST.LINEAR($A29,C$9:C28,$A$9:$A28)</f>
        <v>98820054.489011034</v>
      </c>
      <c r="D29" s="42">
        <f>_xlfn.FORECAST.LINEAR($A29,D$9:D28,$A$9:$A28)</f>
        <v>27537812.208791196</v>
      </c>
      <c r="E29" s="42">
        <f>_xlfn.FORECAST.LINEAR($A29,E$9:E28,$A$9:$A28)</f>
        <v>45036476.791208744</v>
      </c>
      <c r="F29" s="42">
        <f>_xlfn.FORECAST.LINEAR($A29,F$9:F28,$A$9:$A28)</f>
        <v>1363403512.1208763</v>
      </c>
      <c r="G29" s="39"/>
      <c r="H29" s="39"/>
      <c r="I29" s="39"/>
      <c r="J29" s="39"/>
      <c r="K29" s="39"/>
    </row>
    <row r="30" spans="1:11" s="16" customFormat="1" ht="18" x14ac:dyDescent="0.45">
      <c r="A30" s="60">
        <v>2031</v>
      </c>
      <c r="B30" s="42">
        <f>_xlfn.FORECAST.LINEAR(A30,$B$9:B29,$A$9:A29)</f>
        <v>1552254154.6923103</v>
      </c>
      <c r="C30" s="42">
        <f>_xlfn.FORECAST.LINEAR($A30,C$9:C29,$A$9:$A29)</f>
        <v>98891845.538461596</v>
      </c>
      <c r="D30" s="42">
        <f>_xlfn.FORECAST.LINEAR($A30,D$9:D29,$A$9:$A29)</f>
        <v>27765858.846153855</v>
      </c>
      <c r="E30" s="42">
        <f>_xlfn.FORECAST.LINEAR($A30,E$9:E29,$A$9:$A29)</f>
        <v>45738171.000000238</v>
      </c>
      <c r="F30" s="42">
        <f>_xlfn.FORECAST.LINEAR($A30,F$9:F29,$A$9:$A29)</f>
        <v>1379858278.1538429</v>
      </c>
      <c r="G30" s="39"/>
      <c r="H30" s="39"/>
      <c r="I30" s="39"/>
      <c r="J30" s="39"/>
      <c r="K30" s="39"/>
    </row>
    <row r="31" spans="1:11" s="16" customFormat="1" ht="18" x14ac:dyDescent="0.45">
      <c r="A31" s="60">
        <v>2032</v>
      </c>
      <c r="B31" s="42">
        <f>_xlfn.FORECAST.LINEAR(A31,$B$9:B30,$A$9:A30)</f>
        <v>1569710452.6978035</v>
      </c>
      <c r="C31" s="42">
        <f>_xlfn.FORECAST.LINEAR($A31,C$9:C30,$A$9:$A30)</f>
        <v>98963636.587912112</v>
      </c>
      <c r="D31" s="42">
        <f>_xlfn.FORECAST.LINEAR($A31,D$9:D30,$A$9:$A30)</f>
        <v>27993905.483516514</v>
      </c>
      <c r="E31" s="42">
        <f>_xlfn.FORECAST.LINEAR($A31,E$9:E30,$A$9:$A30)</f>
        <v>46439865.208791256</v>
      </c>
      <c r="F31" s="42">
        <f>_xlfn.FORECAST.LINEAR($A31,F$9:F30,$A$9:$A30)</f>
        <v>1396313044.1868095</v>
      </c>
      <c r="G31" s="39"/>
      <c r="H31" s="39"/>
      <c r="I31" s="39"/>
      <c r="J31" s="39"/>
      <c r="K31" s="39"/>
    </row>
    <row r="32" spans="1:11" s="16" customFormat="1" ht="18" x14ac:dyDescent="0.45">
      <c r="A32" s="60">
        <v>2033</v>
      </c>
      <c r="B32" s="42">
        <f>_xlfn.FORECAST.LINEAR(A32,$B$9:B31,$A$9:A31)</f>
        <v>1587166750.7032967</v>
      </c>
      <c r="C32" s="42">
        <f>_xlfn.FORECAST.LINEAR($A32,C$9:C31,$A$9:$A31)</f>
        <v>99035427.637362704</v>
      </c>
      <c r="D32" s="42">
        <f>_xlfn.FORECAST.LINEAR($A32,D$9:D31,$A$9:$A31)</f>
        <v>28221952.120879114</v>
      </c>
      <c r="E32" s="42">
        <f>_xlfn.FORECAST.LINEAR($A32,E$9:E31,$A$9:$A31)</f>
        <v>47141559.417582512</v>
      </c>
      <c r="F32" s="42">
        <f>_xlfn.FORECAST.LINEAR($A32,F$9:F31,$A$9:$A31)</f>
        <v>1412767810.21978</v>
      </c>
      <c r="G32" s="39"/>
      <c r="H32" s="39"/>
      <c r="I32" s="39"/>
      <c r="J32" s="39"/>
      <c r="K32" s="39"/>
    </row>
    <row r="33" spans="1:11" s="16" customFormat="1" ht="18" x14ac:dyDescent="0.45">
      <c r="A33" s="60">
        <v>2034</v>
      </c>
      <c r="B33" s="42">
        <f>_xlfn.FORECAST.LINEAR(A33,$B$9:B32,$A$9:A32)</f>
        <v>1604623048.7087898</v>
      </c>
      <c r="C33" s="42">
        <f>_xlfn.FORECAST.LINEAR($A33,C$9:C32,$A$9:$A32)</f>
        <v>99107218.686813265</v>
      </c>
      <c r="D33" s="42">
        <f>_xlfn.FORECAST.LINEAR($A33,D$9:D32,$A$9:$A32)</f>
        <v>28449998.758241773</v>
      </c>
      <c r="E33" s="42">
        <f>_xlfn.FORECAST.LINEAR($A33,E$9:E32,$A$9:$A32)</f>
        <v>47843253.626373768</v>
      </c>
      <c r="F33" s="42">
        <f>_xlfn.FORECAST.LINEAR($A33,F$9:F32,$A$9:$A32)</f>
        <v>1429222576.2527466</v>
      </c>
      <c r="G33" s="39"/>
      <c r="H33" s="39"/>
      <c r="I33" s="39"/>
      <c r="J33" s="39"/>
      <c r="K33" s="39"/>
    </row>
    <row r="34" spans="1:11" s="16" customFormat="1" ht="18" x14ac:dyDescent="0.45">
      <c r="A34" s="60">
        <v>2035</v>
      </c>
      <c r="B34" s="42">
        <f>_xlfn.FORECAST.LINEAR(A34,$B$9:B33,$A$9:A33)</f>
        <v>1622079346.7142906</v>
      </c>
      <c r="C34" s="42">
        <f>_xlfn.FORECAST.LINEAR($A34,C$9:C33,$A$9:$A33)</f>
        <v>99179009.736263797</v>
      </c>
      <c r="D34" s="42">
        <f>_xlfn.FORECAST.LINEAR($A34,D$9:D33,$A$9:$A33)</f>
        <v>28678045.395604432</v>
      </c>
      <c r="E34" s="42">
        <f>_xlfn.FORECAST.LINEAR($A34,E$9:E33,$A$9:$A33)</f>
        <v>48544947.835165024</v>
      </c>
      <c r="F34" s="42">
        <f>_xlfn.FORECAST.LINEAR($A34,F$9:F33,$A$9:$A33)</f>
        <v>1445677342.2857132</v>
      </c>
      <c r="G34" s="39"/>
      <c r="H34" s="39"/>
      <c r="I34" s="39"/>
      <c r="J34" s="39"/>
      <c r="K34" s="39"/>
    </row>
    <row r="35" spans="1:11" s="16" customFormat="1" ht="18" x14ac:dyDescent="0.45">
      <c r="A35" s="60">
        <v>2036</v>
      </c>
      <c r="B35" s="42">
        <f>_xlfn.FORECAST.LINEAR(A35,$B$9:B34,$A$9:A34)</f>
        <v>1639535644.7197876</v>
      </c>
      <c r="C35" s="42">
        <f>_xlfn.FORECAST.LINEAR($A35,C$9:C34,$A$9:$A34)</f>
        <v>99250800.785714358</v>
      </c>
      <c r="D35" s="42">
        <f>_xlfn.FORECAST.LINEAR($A35,D$9:D34,$A$9:$A34)</f>
        <v>28906092.032967031</v>
      </c>
      <c r="E35" s="42">
        <f>_xlfn.FORECAST.LINEAR($A35,E$9:E34,$A$9:$A34)</f>
        <v>49246642.04395628</v>
      </c>
      <c r="F35" s="42">
        <f>_xlfn.FORECAST.LINEAR($A35,F$9:F34,$A$9:$A34)</f>
        <v>1462132108.3186798</v>
      </c>
      <c r="G35" s="39"/>
      <c r="H35" s="39"/>
      <c r="I35" s="39"/>
      <c r="J35" s="39"/>
      <c r="K35" s="39"/>
    </row>
    <row r="36" spans="1:11" s="16" customFormat="1" ht="18" x14ac:dyDescent="0.45">
      <c r="A36" s="60">
        <v>2037</v>
      </c>
      <c r="B36" s="42">
        <f>_xlfn.FORECAST.LINEAR(A36,$B$9:B35,$A$9:A35)</f>
        <v>1656991942.7252808</v>
      </c>
      <c r="C36" s="42">
        <f>_xlfn.FORECAST.LINEAR($A36,C$9:C35,$A$9:$A35)</f>
        <v>99322591.83516489</v>
      </c>
      <c r="D36" s="42">
        <f>_xlfn.FORECAST.LINEAR($A36,D$9:D35,$A$9:$A35)</f>
        <v>29134138.67032969</v>
      </c>
      <c r="E36" s="42">
        <f>_xlfn.FORECAST.LINEAR($A36,E$9:E35,$A$9:$A35)</f>
        <v>49948336.252747536</v>
      </c>
      <c r="F36" s="42">
        <f>_xlfn.FORECAST.LINEAR($A36,F$9:F35,$A$9:$A35)</f>
        <v>1478586874.3516464</v>
      </c>
      <c r="G36" s="39"/>
      <c r="H36" s="39"/>
      <c r="I36" s="39"/>
      <c r="J36" s="39"/>
      <c r="K36" s="39"/>
    </row>
    <row r="37" spans="1:11" s="16" customFormat="1" ht="18" x14ac:dyDescent="0.45">
      <c r="A37" s="60">
        <v>2038</v>
      </c>
      <c r="B37" s="42">
        <f>_xlfn.FORECAST.LINEAR(A37,$B$9:B36,$A$9:A36)</f>
        <v>1674448240.7307739</v>
      </c>
      <c r="C37" s="42">
        <f>_xlfn.FORECAST.LINEAR($A37,C$9:C36,$A$9:$A36)</f>
        <v>99394382.884615466</v>
      </c>
      <c r="D37" s="42">
        <f>_xlfn.FORECAST.LINEAR($A37,D$9:D36,$A$9:$A36)</f>
        <v>29362185.307692409</v>
      </c>
      <c r="E37" s="42">
        <f>_xlfn.FORECAST.LINEAR($A37,E$9:E36,$A$9:$A36)</f>
        <v>50650030.461538792</v>
      </c>
      <c r="F37" s="42">
        <f>_xlfn.FORECAST.LINEAR($A37,F$9:F36,$A$9:$A36)</f>
        <v>1495041640.384613</v>
      </c>
      <c r="G37" s="39"/>
      <c r="H37" s="39"/>
      <c r="I37" s="39"/>
      <c r="J37" s="39"/>
      <c r="K37" s="39"/>
    </row>
    <row r="38" spans="1:11" s="16" customFormat="1" ht="18" x14ac:dyDescent="0.45">
      <c r="A38" s="60">
        <v>2039</v>
      </c>
      <c r="B38" s="42">
        <f>_xlfn.FORECAST.LINEAR(A38,$B$9:B37,$A$9:A37)</f>
        <v>1691904538.7362671</v>
      </c>
      <c r="C38" s="42">
        <f>_xlfn.FORECAST.LINEAR($A38,C$9:C37,$A$9:$A37)</f>
        <v>99466173.934065998</v>
      </c>
      <c r="D38" s="42">
        <f>_xlfn.FORECAST.LINEAR($A38,D$9:D37,$A$9:$A37)</f>
        <v>29590231.945054948</v>
      </c>
      <c r="E38" s="42">
        <f>_xlfn.FORECAST.LINEAR($A38,E$9:E37,$A$9:$A37)</f>
        <v>51351724.670329809</v>
      </c>
      <c r="F38" s="42">
        <f>_xlfn.FORECAST.LINEAR($A38,F$9:F37,$A$9:$A37)</f>
        <v>1511496406.4175797</v>
      </c>
      <c r="G38" s="39"/>
      <c r="H38" s="39"/>
      <c r="I38" s="39"/>
      <c r="J38" s="39"/>
      <c r="K38" s="39"/>
    </row>
    <row r="39" spans="1:11" s="16" customFormat="1" ht="18" x14ac:dyDescent="0.45">
      <c r="A39" s="60">
        <v>2040</v>
      </c>
      <c r="B39" s="42">
        <f>_xlfn.FORECAST.LINEAR(A39,$B$9:B38,$A$9:A38)</f>
        <v>1709360836.7417603</v>
      </c>
      <c r="C39" s="42">
        <f>_xlfn.FORECAST.LINEAR($A39,C$9:C38,$A$9:$A38)</f>
        <v>99537964.983516544</v>
      </c>
      <c r="D39" s="42">
        <f>_xlfn.FORECAST.LINEAR($A39,D$9:D38,$A$9:$A38)</f>
        <v>29818278.582417607</v>
      </c>
      <c r="E39" s="42">
        <f>_xlfn.FORECAST.LINEAR($A39,E$9:E38,$A$9:$A38)</f>
        <v>52053418.879121065</v>
      </c>
      <c r="F39" s="42">
        <f>_xlfn.FORECAST.LINEAR($A39,F$9:F38,$A$9:$A38)</f>
        <v>1527951172.4505463</v>
      </c>
      <c r="G39" s="39"/>
      <c r="H39" s="39"/>
      <c r="I39" s="39"/>
      <c r="J39" s="39"/>
      <c r="K39" s="39"/>
    </row>
    <row r="40" spans="1:11" s="16" customFormat="1" ht="18" x14ac:dyDescent="0.45">
      <c r="A40" s="60">
        <v>2041</v>
      </c>
      <c r="B40" s="42">
        <f>_xlfn.FORECAST.LINEAR(A40,$B$9:B39,$A$9:A39)</f>
        <v>1726817134.7472572</v>
      </c>
      <c r="C40" s="42">
        <f>_xlfn.FORECAST.LINEAR($A40,C$9:C39,$A$9:$A39)</f>
        <v>99609756.03296712</v>
      </c>
      <c r="D40" s="42">
        <f>_xlfn.FORECAST.LINEAR($A40,D$9:D39,$A$9:$A39)</f>
        <v>30046325.219780266</v>
      </c>
      <c r="E40" s="42">
        <f>_xlfn.FORECAST.LINEAR($A40,E$9:E39,$A$9:$A39)</f>
        <v>52755113.087912321</v>
      </c>
      <c r="F40" s="42">
        <f>_xlfn.FORECAST.LINEAR($A40,F$9:F39,$A$9:$A39)</f>
        <v>1544405938.4835129</v>
      </c>
      <c r="G40" s="39"/>
      <c r="H40" s="39"/>
      <c r="I40" s="39"/>
      <c r="J40" s="39"/>
      <c r="K40" s="39"/>
    </row>
    <row r="41" spans="1:11" s="16" customFormat="1" ht="18" x14ac:dyDescent="0.45">
      <c r="A41" s="60">
        <v>2042</v>
      </c>
      <c r="B41" s="42">
        <f>_xlfn.FORECAST.LINEAR(A41,$B$9:B40,$A$9:A40)</f>
        <v>1744273432.7527504</v>
      </c>
      <c r="C41" s="42">
        <f>_xlfn.FORECAST.LINEAR($A41,C$9:C40,$A$9:$A40)</f>
        <v>99681547.082417652</v>
      </c>
      <c r="D41" s="42">
        <f>_xlfn.FORECAST.LINEAR($A41,D$9:D40,$A$9:$A40)</f>
        <v>30274371.857142866</v>
      </c>
      <c r="E41" s="42">
        <f>_xlfn.FORECAST.LINEAR($A41,E$9:E40,$A$9:$A40)</f>
        <v>53456807.296703577</v>
      </c>
      <c r="F41" s="42">
        <f>_xlfn.FORECAST.LINEAR($A41,F$9:F40,$A$9:$A40)</f>
        <v>1560860704.5164833</v>
      </c>
      <c r="G41" s="39"/>
      <c r="H41" s="39"/>
      <c r="I41" s="39"/>
      <c r="J41" s="39"/>
      <c r="K41" s="39"/>
    </row>
    <row r="42" spans="1:11" s="16" customFormat="1" ht="18" x14ac:dyDescent="0.45">
      <c r="A42" s="60">
        <v>2043</v>
      </c>
      <c r="B42" s="42">
        <f>_xlfn.FORECAST.LINEAR(A42,$B$9:B41,$A$9:A41)</f>
        <v>1761729730.7582436</v>
      </c>
      <c r="C42" s="42">
        <f>_xlfn.FORECAST.LINEAR($A42,C$9:C41,$A$9:$A41)</f>
        <v>99753338.131868213</v>
      </c>
      <c r="D42" s="42">
        <f>_xlfn.FORECAST.LINEAR($A42,D$9:D41,$A$9:$A41)</f>
        <v>30502418.494505525</v>
      </c>
      <c r="E42" s="42">
        <f>_xlfn.FORECAST.LINEAR($A42,E$9:E41,$A$9:$A41)</f>
        <v>54158501.505494833</v>
      </c>
      <c r="F42" s="42">
        <f>_xlfn.FORECAST.LINEAR($A42,F$9:F41,$A$9:$A41)</f>
        <v>1577315470.5494499</v>
      </c>
      <c r="G42" s="39"/>
      <c r="H42" s="39"/>
      <c r="I42" s="39"/>
      <c r="J42" s="39"/>
      <c r="K42" s="39"/>
    </row>
    <row r="43" spans="1:11" s="16" customFormat="1" ht="18" x14ac:dyDescent="0.45">
      <c r="A43" s="60">
        <v>2044</v>
      </c>
      <c r="B43" s="42">
        <f>_xlfn.FORECAST.LINEAR(A43,$B$9:B42,$A$9:A42)</f>
        <v>1779186028.7637367</v>
      </c>
      <c r="C43" s="42">
        <f>_xlfn.FORECAST.LINEAR($A43,C$9:C42,$A$9:$A42)</f>
        <v>99825129.18131876</v>
      </c>
      <c r="D43" s="42">
        <f>_xlfn.FORECAST.LINEAR($A43,D$9:D42,$A$9:$A42)</f>
        <v>30730465.131868184</v>
      </c>
      <c r="E43" s="42">
        <f>_xlfn.FORECAST.LINEAR($A43,E$9:E42,$A$9:$A42)</f>
        <v>54860195.714286089</v>
      </c>
      <c r="F43" s="42">
        <f>_xlfn.FORECAST.LINEAR($A43,F$9:F42,$A$9:$A42)</f>
        <v>1593770236.5824165</v>
      </c>
      <c r="G43" s="39"/>
      <c r="H43" s="39"/>
      <c r="I43" s="39"/>
      <c r="J43" s="39"/>
      <c r="K43" s="39"/>
    </row>
    <row r="44" spans="1:11" s="16" customFormat="1" ht="18" x14ac:dyDescent="0.45">
      <c r="A44" s="60">
        <v>2045</v>
      </c>
      <c r="B44" s="42">
        <f>_xlfn.FORECAST.LINEAR(A44,$B$9:B43,$A$9:A43)</f>
        <v>1796642326.7692299</v>
      </c>
      <c r="C44" s="42">
        <f>_xlfn.FORECAST.LINEAR($A44,C$9:C43,$A$9:$A43)</f>
        <v>99896920.230769321</v>
      </c>
      <c r="D44" s="42">
        <f>_xlfn.FORECAST.LINEAR($A44,D$9:D43,$A$9:$A43)</f>
        <v>30958511.769230843</v>
      </c>
      <c r="E44" s="42">
        <f>_xlfn.FORECAST.LINEAR($A44,E$9:E43,$A$9:$A43)</f>
        <v>55561889.923077106</v>
      </c>
      <c r="F44" s="42">
        <f>_xlfn.FORECAST.LINEAR($A44,F$9:F43,$A$9:$A43)</f>
        <v>1610225002.6153831</v>
      </c>
      <c r="G44" s="39"/>
      <c r="H44" s="39"/>
      <c r="I44" s="39"/>
      <c r="J44" s="39"/>
      <c r="K44" s="39"/>
    </row>
    <row r="45" spans="1:11" s="16" customFormat="1" ht="18" x14ac:dyDescent="0.45">
      <c r="A45" s="60">
        <v>2046</v>
      </c>
      <c r="B45" s="42">
        <f>_xlfn.FORECAST.LINEAR(A45,$B$9:B44,$A$9:A44)</f>
        <v>1814098624.7747307</v>
      </c>
      <c r="C45" s="42">
        <f>_xlfn.FORECAST.LINEAR($A45,C$9:C44,$A$9:$A44)</f>
        <v>99968711.280219883</v>
      </c>
      <c r="D45" s="42">
        <f>_xlfn.FORECAST.LINEAR($A45,D$9:D44,$A$9:$A44)</f>
        <v>31186558.406593442</v>
      </c>
      <c r="E45" s="42">
        <f>_xlfn.FORECAST.LINEAR($A45,E$9:E44,$A$9:$A44)</f>
        <v>56263584.131868362</v>
      </c>
      <c r="F45" s="42">
        <f>_xlfn.FORECAST.LINEAR($A45,F$9:F44,$A$9:$A44)</f>
        <v>1626679768.6483498</v>
      </c>
      <c r="G45" s="39"/>
      <c r="H45" s="39"/>
      <c r="I45" s="39"/>
      <c r="J45" s="39"/>
      <c r="K45" s="39"/>
    </row>
    <row r="46" spans="1:11" s="16" customFormat="1" ht="18" x14ac:dyDescent="0.45">
      <c r="A46" s="60">
        <v>2047</v>
      </c>
      <c r="B46" s="42">
        <f>_xlfn.FORECAST.LINEAR(A46,$B$9:B45,$A$9:A45)</f>
        <v>1831554922.7802277</v>
      </c>
      <c r="C46" s="42">
        <f>_xlfn.FORECAST.LINEAR($A46,C$9:C45,$A$9:$A45)</f>
        <v>100040502.32967041</v>
      </c>
      <c r="D46" s="42">
        <f>_xlfn.FORECAST.LINEAR($A46,D$9:D45,$A$9:$A45)</f>
        <v>31414605.043956101</v>
      </c>
      <c r="E46" s="42">
        <f>_xlfn.FORECAST.LINEAR($A46,E$9:E45,$A$9:$A45)</f>
        <v>56965278.340659618</v>
      </c>
      <c r="F46" s="42">
        <f>_xlfn.FORECAST.LINEAR($A46,F$9:F45,$A$9:$A45)</f>
        <v>1643134534.6813164</v>
      </c>
      <c r="G46" s="39"/>
      <c r="H46" s="39"/>
      <c r="I46" s="39"/>
      <c r="J46" s="39"/>
      <c r="K46" s="39"/>
    </row>
    <row r="47" spans="1:11" s="16" customFormat="1" ht="18" x14ac:dyDescent="0.45">
      <c r="A47" s="60">
        <v>2048</v>
      </c>
      <c r="B47" s="42">
        <f>_xlfn.FORECAST.LINEAR(A47,$B$9:B46,$A$9:A46)</f>
        <v>1849011220.7857208</v>
      </c>
      <c r="C47" s="42">
        <f>_xlfn.FORECAST.LINEAR($A47,C$9:C46,$A$9:$A46)</f>
        <v>100112293.37912098</v>
      </c>
      <c r="D47" s="42">
        <f>_xlfn.FORECAST.LINEAR($A47,D$9:D46,$A$9:$A46)</f>
        <v>31642651.68131876</v>
      </c>
      <c r="E47" s="42">
        <f>_xlfn.FORECAST.LINEAR($A47,E$9:E46,$A$9:$A46)</f>
        <v>57666972.549450874</v>
      </c>
      <c r="F47" s="42">
        <f>_xlfn.FORECAST.LINEAR($A47,F$9:F46,$A$9:$A46)</f>
        <v>1659589300.714283</v>
      </c>
      <c r="G47" s="39"/>
      <c r="H47" s="39"/>
      <c r="I47" s="39"/>
      <c r="J47" s="39"/>
      <c r="K47" s="39"/>
    </row>
    <row r="48" spans="1:11" s="16" customFormat="1" ht="18" x14ac:dyDescent="0.45">
      <c r="A48" s="60">
        <v>2049</v>
      </c>
      <c r="B48" s="42">
        <f>_xlfn.FORECAST.LINEAR(A48,$B$9:B47,$A$9:A47)</f>
        <v>1866467518.791214</v>
      </c>
      <c r="C48" s="42">
        <f>_xlfn.FORECAST.LINEAR($A48,C$9:C47,$A$9:$A47)</f>
        <v>100184084.42857151</v>
      </c>
      <c r="D48" s="42">
        <f>_xlfn.FORECAST.LINEAR($A48,D$9:D47,$A$9:$A47)</f>
        <v>31870698.318681359</v>
      </c>
      <c r="E48" s="42">
        <f>_xlfn.FORECAST.LINEAR($A48,E$9:E47,$A$9:$A47)</f>
        <v>58368666.75824213</v>
      </c>
      <c r="F48" s="42">
        <f>_xlfn.FORECAST.LINEAR($A48,F$9:F47,$A$9:$A47)</f>
        <v>1676044066.7472496</v>
      </c>
      <c r="G48" s="39"/>
      <c r="H48" s="39"/>
      <c r="I48" s="39"/>
      <c r="J48" s="39"/>
      <c r="K48" s="39"/>
    </row>
    <row r="49" spans="1:11" s="16" customFormat="1" ht="18" x14ac:dyDescent="0.45">
      <c r="A49" s="60">
        <v>2050</v>
      </c>
      <c r="B49" s="42">
        <f>_xlfn.FORECAST.LINEAR(A49,$B$9:B48,$A$9:A48)</f>
        <v>1883923816.7967072</v>
      </c>
      <c r="C49" s="42">
        <f>_xlfn.FORECAST.LINEAR($A49,C$9:C48,$A$9:$A48)</f>
        <v>100255875.47802208</v>
      </c>
      <c r="D49" s="42">
        <f>_xlfn.FORECAST.LINEAR($A49,D$9:D48,$A$9:$A48)</f>
        <v>32098744.956044018</v>
      </c>
      <c r="E49" s="42">
        <f>_xlfn.FORECAST.LINEAR($A49,E$9:E48,$A$9:$A48)</f>
        <v>59070360.967033386</v>
      </c>
      <c r="F49" s="42">
        <f>_xlfn.FORECAST.LINEAR($A49,F$9:F48,$A$9:$A48)</f>
        <v>1692498832.7802162</v>
      </c>
      <c r="G49" s="39"/>
      <c r="H49" s="39"/>
      <c r="I49" s="39"/>
      <c r="J49" s="39"/>
      <c r="K49" s="39"/>
    </row>
    <row r="50" spans="1:11" s="16" customFormat="1" ht="18" x14ac:dyDescent="0.45">
      <c r="A50" s="60">
        <v>2051</v>
      </c>
      <c r="B50" s="42">
        <f>_xlfn.FORECAST.LINEAR(A50,$B$9:B49,$A$9:A49)</f>
        <v>1901380114.8022003</v>
      </c>
      <c r="C50" s="42">
        <f>_xlfn.FORECAST.LINEAR($A50,C$9:C49,$A$9:$A49)</f>
        <v>100327666.52747265</v>
      </c>
      <c r="D50" s="42">
        <f>_xlfn.FORECAST.LINEAR($A50,D$9:D49,$A$9:$A49)</f>
        <v>32326791.593406677</v>
      </c>
      <c r="E50" s="42">
        <f>_xlfn.FORECAST.LINEAR($A50,E$9:E49,$A$9:$A49)</f>
        <v>59772055.175824642</v>
      </c>
      <c r="F50" s="42">
        <f>_xlfn.FORECAST.LINEAR($A50,F$9:F49,$A$9:$A49)</f>
        <v>1708953598.8131828</v>
      </c>
      <c r="G50" s="39"/>
      <c r="H50" s="39"/>
      <c r="I50" s="39"/>
      <c r="J50" s="39"/>
      <c r="K50" s="39"/>
    </row>
    <row r="51" spans="1:11" s="16" customFormat="1" ht="18" x14ac:dyDescent="0.45">
      <c r="A51" s="60">
        <v>2052</v>
      </c>
      <c r="B51" s="42">
        <f>_xlfn.FORECAST.LINEAR(A51,$B$9:B50,$A$9:A50)</f>
        <v>1918836412.8076973</v>
      </c>
      <c r="C51" s="42">
        <f>_xlfn.FORECAST.LINEAR($A51,C$9:C50,$A$9:$A50)</f>
        <v>100399457.57692318</v>
      </c>
      <c r="D51" s="42">
        <f>_xlfn.FORECAST.LINEAR($A51,D$9:D50,$A$9:$A50)</f>
        <v>32554838.230769277</v>
      </c>
      <c r="E51" s="42">
        <f>_xlfn.FORECAST.LINEAR($A51,E$9:E50,$A$9:$A50)</f>
        <v>60473749.38461566</v>
      </c>
      <c r="F51" s="42">
        <f>_xlfn.FORECAST.LINEAR($A51,F$9:F50,$A$9:$A50)</f>
        <v>1725408364.8461494</v>
      </c>
      <c r="G51" s="39"/>
      <c r="H51" s="39"/>
      <c r="I51" s="39"/>
      <c r="J51" s="39"/>
      <c r="K51" s="39"/>
    </row>
    <row r="52" spans="1:11" s="16" customFormat="1" ht="18" x14ac:dyDescent="0.45">
      <c r="A52" s="60">
        <v>2053</v>
      </c>
      <c r="B52" s="42">
        <f>_xlfn.FORECAST.LINEAR(A52,$B$9:B51,$A$9:A51)</f>
        <v>1936292710.8131905</v>
      </c>
      <c r="C52" s="42">
        <f>_xlfn.FORECAST.LINEAR($A52,C$9:C51,$A$9:$A51)</f>
        <v>100471248.62637374</v>
      </c>
      <c r="D52" s="42">
        <f>_xlfn.FORECAST.LINEAR($A52,D$9:D51,$A$9:$A51)</f>
        <v>32782884.868131936</v>
      </c>
      <c r="E52" s="42">
        <f>_xlfn.FORECAST.LINEAR($A52,E$9:E51,$A$9:$A51)</f>
        <v>61175443.593406916</v>
      </c>
      <c r="F52" s="42">
        <f>_xlfn.FORECAST.LINEAR($A52,F$9:F51,$A$9:$A51)</f>
        <v>1741863130.8791122</v>
      </c>
      <c r="G52" s="39"/>
      <c r="H52" s="39"/>
      <c r="I52" s="39"/>
      <c r="J52" s="39"/>
      <c r="K52" s="39"/>
    </row>
    <row r="53" spans="1:11" s="16" customFormat="1" ht="18" x14ac:dyDescent="0.45">
      <c r="A53" s="60">
        <v>2054</v>
      </c>
      <c r="B53" s="42">
        <f>_xlfn.FORECAST.LINEAR(A53,$B$9:B52,$A$9:A52)</f>
        <v>1953749008.8186836</v>
      </c>
      <c r="C53" s="42">
        <f>_xlfn.FORECAST.LINEAR($A53,C$9:C52,$A$9:$A52)</f>
        <v>100543039.67582428</v>
      </c>
      <c r="D53" s="42">
        <f>_xlfn.FORECAST.LINEAR($A53,D$9:D52,$A$9:$A52)</f>
        <v>33010931.505494595</v>
      </c>
      <c r="E53" s="42">
        <f>_xlfn.FORECAST.LINEAR($A53,E$9:E52,$A$9:$A52)</f>
        <v>61877137.802198172</v>
      </c>
      <c r="F53" s="42">
        <f>_xlfn.FORECAST.LINEAR($A53,F$9:F52,$A$9:$A52)</f>
        <v>1758317896.9120827</v>
      </c>
      <c r="G53" s="39"/>
      <c r="H53" s="39"/>
      <c r="I53" s="39"/>
      <c r="J53" s="39"/>
      <c r="K53" s="39"/>
    </row>
    <row r="54" spans="1:11" s="16" customFormat="1" x14ac:dyDescent="0.45"/>
    <row r="55" spans="1:11" s="16" customFormat="1" x14ac:dyDescent="0.45"/>
    <row r="56" spans="1:11" s="16" customFormat="1" x14ac:dyDescent="0.45"/>
    <row r="57" spans="1:11" s="16" customFormat="1" ht="23.25" x14ac:dyDescent="0.45">
      <c r="A57" s="17" t="s">
        <v>374</v>
      </c>
    </row>
    <row r="58" spans="1:11" s="16" customFormat="1" ht="23.65" thickBot="1" x14ac:dyDescent="0.5">
      <c r="A58" s="18" t="s">
        <v>375</v>
      </c>
      <c r="G58" s="17" t="s">
        <v>376</v>
      </c>
    </row>
    <row r="59" spans="1:11" s="16" customFormat="1" ht="42.75" customHeight="1" thickTop="1" thickBot="1" x14ac:dyDescent="0.5">
      <c r="A59" s="28"/>
      <c r="B59" s="430" t="s">
        <v>377</v>
      </c>
      <c r="C59" s="431"/>
      <c r="D59" s="431"/>
      <c r="E59" s="431"/>
      <c r="F59" s="438"/>
      <c r="G59" s="300" t="s">
        <v>377</v>
      </c>
      <c r="H59" s="301"/>
      <c r="I59" s="301"/>
      <c r="J59" s="301"/>
      <c r="K59" s="302"/>
    </row>
    <row r="60" spans="1:11" s="16" customFormat="1" ht="18.399999999999999" thickBot="1" x14ac:dyDescent="0.5">
      <c r="A60" s="157" t="s">
        <v>365</v>
      </c>
      <c r="B60" s="158" t="s">
        <v>355</v>
      </c>
      <c r="C60" s="158" t="s">
        <v>378</v>
      </c>
      <c r="D60" s="158" t="s">
        <v>379</v>
      </c>
      <c r="E60" s="158" t="s">
        <v>380</v>
      </c>
      <c r="F60" s="159" t="s">
        <v>359</v>
      </c>
      <c r="G60" s="181" t="s">
        <v>355</v>
      </c>
      <c r="H60" s="182" t="s">
        <v>378</v>
      </c>
      <c r="I60" s="182" t="s">
        <v>379</v>
      </c>
      <c r="J60" s="182" t="s">
        <v>380</v>
      </c>
      <c r="K60" s="183" t="s">
        <v>359</v>
      </c>
    </row>
    <row r="61" spans="1:11" s="16" customFormat="1" ht="18" x14ac:dyDescent="0.45">
      <c r="A61" s="194">
        <v>2006</v>
      </c>
      <c r="B61" s="244">
        <v>0.79400000000000004</v>
      </c>
      <c r="C61" s="245">
        <v>6.6379999999999999</v>
      </c>
      <c r="D61" s="245">
        <v>13.585000000000001</v>
      </c>
      <c r="E61" s="245">
        <v>11.497</v>
      </c>
      <c r="F61" s="313">
        <v>1.0149999999999999</v>
      </c>
      <c r="G61" s="303"/>
      <c r="H61" s="304"/>
      <c r="I61" s="304"/>
      <c r="J61" s="304"/>
      <c r="K61" s="305"/>
    </row>
    <row r="62" spans="1:11" s="16" customFormat="1" ht="18" x14ac:dyDescent="0.45">
      <c r="A62" s="194">
        <v>2009</v>
      </c>
      <c r="B62" s="234">
        <v>0.80700000000000005</v>
      </c>
      <c r="C62" s="71">
        <v>6.64</v>
      </c>
      <c r="D62" s="71">
        <v>13.601000000000001</v>
      </c>
      <c r="E62" s="71">
        <v>11.3</v>
      </c>
      <c r="F62" s="295">
        <v>1.0309999999999999</v>
      </c>
      <c r="G62" s="290">
        <f>IF(ABS(B7 - B6) &gt; SQRT(G7^2 + G6^2), 1, 0)</f>
        <v>0</v>
      </c>
      <c r="H62" s="286">
        <f>IF(ABS(C7 - C6) &gt; SQRT(H7^2 + H6^2), 1, 0)</f>
        <v>0</v>
      </c>
      <c r="I62" s="286">
        <f>IF(ABS(D7 - D6) &gt; SQRT(I7^2 + I6^2), 1, 0)</f>
        <v>0</v>
      </c>
      <c r="J62" s="286">
        <f>IF(ABS(E7 - E6) &gt; SQRT(J7^2 + J6^2), 1, 0)</f>
        <v>0</v>
      </c>
      <c r="K62" s="291">
        <f>IF(ABS(F7 - F6) &gt; SQRT(K7^2 + K6^2), 1, 0)</f>
        <v>0</v>
      </c>
    </row>
    <row r="63" spans="1:11" s="16" customFormat="1" ht="18" x14ac:dyDescent="0.45">
      <c r="A63" s="194">
        <v>2010</v>
      </c>
      <c r="B63" s="234">
        <v>0.81</v>
      </c>
      <c r="C63" s="71">
        <v>6.6260000000000003</v>
      </c>
      <c r="D63" s="71">
        <v>13.502000000000001</v>
      </c>
      <c r="E63" s="71">
        <v>11.432</v>
      </c>
      <c r="F63" s="295">
        <v>1.032</v>
      </c>
      <c r="G63" s="290">
        <f t="shared" ref="G63:G76" si="5">IF(ABS(B8 - B7) &gt; SQRT(G8^2 + G7^2), 1, 0)</f>
        <v>0</v>
      </c>
      <c r="H63" s="286">
        <f t="shared" ref="H63:H76" si="6">IF(ABS(C8 - C7) &gt; SQRT(H8^2 + H7^2), 1, 0)</f>
        <v>0</v>
      </c>
      <c r="I63" s="286">
        <f t="shared" ref="I63:I76" si="7">IF(ABS(D8 - D7) &gt; SQRT(I8^2 + I7^2), 1, 0)</f>
        <v>0</v>
      </c>
      <c r="J63" s="286">
        <f t="shared" ref="J63:J76" si="8">IF(ABS(E8 - E7) &gt; SQRT(J8^2 + J7^2), 1, 0)</f>
        <v>0</v>
      </c>
      <c r="K63" s="291">
        <f t="shared" ref="K63:K76" si="9">IF(ABS(F8 - F7) &gt; SQRT(K8^2 + K7^2), 1, 0)</f>
        <v>0</v>
      </c>
    </row>
    <row r="64" spans="1:11" s="16" customFormat="1" ht="18" x14ac:dyDescent="0.45">
      <c r="A64" s="194">
        <v>2011</v>
      </c>
      <c r="B64" s="234">
        <v>0.81299999999999994</v>
      </c>
      <c r="C64" s="71">
        <v>6.633</v>
      </c>
      <c r="D64" s="71">
        <v>13.398</v>
      </c>
      <c r="E64" s="71">
        <v>11.510999999999999</v>
      </c>
      <c r="F64" s="295">
        <v>1.0329999999999999</v>
      </c>
      <c r="G64" s="290">
        <f t="shared" si="5"/>
        <v>0</v>
      </c>
      <c r="H64" s="286">
        <f t="shared" si="6"/>
        <v>0</v>
      </c>
      <c r="I64" s="286">
        <f t="shared" si="7"/>
        <v>0</v>
      </c>
      <c r="J64" s="286">
        <f t="shared" si="8"/>
        <v>0</v>
      </c>
      <c r="K64" s="291">
        <f t="shared" si="9"/>
        <v>0</v>
      </c>
    </row>
    <row r="65" spans="1:41" s="16" customFormat="1" ht="18" x14ac:dyDescent="0.45">
      <c r="A65" s="194">
        <v>2012</v>
      </c>
      <c r="B65" s="234">
        <v>0.81299999999999994</v>
      </c>
      <c r="C65" s="71">
        <v>6.5990000000000002</v>
      </c>
      <c r="D65" s="71">
        <v>13.45</v>
      </c>
      <c r="E65" s="71">
        <v>11.249000000000001</v>
      </c>
      <c r="F65" s="295">
        <v>1.0409999999999999</v>
      </c>
      <c r="G65" s="290">
        <f t="shared" si="5"/>
        <v>0</v>
      </c>
      <c r="H65" s="286">
        <f t="shared" si="6"/>
        <v>0</v>
      </c>
      <c r="I65" s="286">
        <f t="shared" si="7"/>
        <v>0</v>
      </c>
      <c r="J65" s="286">
        <f t="shared" si="8"/>
        <v>0</v>
      </c>
      <c r="K65" s="291">
        <f t="shared" si="9"/>
        <v>0</v>
      </c>
    </row>
    <row r="66" spans="1:41" s="16" customFormat="1" ht="18" x14ac:dyDescent="0.45">
      <c r="A66" s="194">
        <v>2013</v>
      </c>
      <c r="B66" s="234">
        <v>0.81799999999999995</v>
      </c>
      <c r="C66" s="71">
        <v>6.601</v>
      </c>
      <c r="D66" s="71">
        <v>13.542</v>
      </c>
      <c r="E66" s="71">
        <v>11.303000000000001</v>
      </c>
      <c r="F66" s="295">
        <v>1.046</v>
      </c>
      <c r="G66" s="290">
        <f t="shared" si="5"/>
        <v>0</v>
      </c>
      <c r="H66" s="286">
        <f t="shared" si="6"/>
        <v>0</v>
      </c>
      <c r="I66" s="286">
        <f t="shared" si="7"/>
        <v>0</v>
      </c>
      <c r="J66" s="286">
        <f t="shared" si="8"/>
        <v>0</v>
      </c>
      <c r="K66" s="291">
        <f t="shared" si="9"/>
        <v>0</v>
      </c>
    </row>
    <row r="67" spans="1:41" s="16" customFormat="1" ht="18" x14ac:dyDescent="0.45">
      <c r="A67" s="194">
        <v>2014</v>
      </c>
      <c r="B67" s="234">
        <v>0.70299999999999996</v>
      </c>
      <c r="C67" s="71">
        <v>1.5509999999999999</v>
      </c>
      <c r="D67" s="71">
        <v>13.648</v>
      </c>
      <c r="E67" s="71">
        <v>11.555999999999999</v>
      </c>
      <c r="F67" s="295">
        <v>0.84199999999999997</v>
      </c>
      <c r="G67" s="290">
        <f t="shared" si="5"/>
        <v>0</v>
      </c>
      <c r="H67" s="286">
        <f t="shared" si="6"/>
        <v>0</v>
      </c>
      <c r="I67" s="286">
        <f t="shared" si="7"/>
        <v>0</v>
      </c>
      <c r="J67" s="286">
        <f t="shared" si="8"/>
        <v>0</v>
      </c>
      <c r="K67" s="291">
        <f t="shared" si="9"/>
        <v>0</v>
      </c>
    </row>
    <row r="68" spans="1:41" s="16" customFormat="1" ht="18" x14ac:dyDescent="0.45">
      <c r="A68" s="194">
        <v>2015</v>
      </c>
      <c r="B68" s="234">
        <v>0.70099999999999996</v>
      </c>
      <c r="C68" s="71">
        <v>1.546</v>
      </c>
      <c r="D68" s="71">
        <v>13.629</v>
      </c>
      <c r="E68" s="71">
        <v>11.457000000000001</v>
      </c>
      <c r="F68" s="295">
        <v>0.84099999999999997</v>
      </c>
      <c r="G68" s="290">
        <f t="shared" si="5"/>
        <v>0</v>
      </c>
      <c r="H68" s="286">
        <f t="shared" si="6"/>
        <v>0</v>
      </c>
      <c r="I68" s="286">
        <f t="shared" si="7"/>
        <v>0</v>
      </c>
      <c r="J68" s="286">
        <f t="shared" si="8"/>
        <v>0</v>
      </c>
      <c r="K68" s="291">
        <f t="shared" si="9"/>
        <v>0</v>
      </c>
    </row>
    <row r="69" spans="1:41" s="16" customFormat="1" ht="18" x14ac:dyDescent="0.45">
      <c r="A69" s="194">
        <v>2016</v>
      </c>
      <c r="B69" s="234">
        <v>0.70699999999999996</v>
      </c>
      <c r="C69" s="71">
        <v>1.4670000000000001</v>
      </c>
      <c r="D69" s="71">
        <v>13.624000000000001</v>
      </c>
      <c r="E69" s="71">
        <v>11.461</v>
      </c>
      <c r="F69" s="295">
        <v>0.84899999999999998</v>
      </c>
      <c r="G69" s="290">
        <f t="shared" si="5"/>
        <v>0</v>
      </c>
      <c r="H69" s="286">
        <f t="shared" si="6"/>
        <v>0</v>
      </c>
      <c r="I69" s="286">
        <f t="shared" si="7"/>
        <v>0</v>
      </c>
      <c r="J69" s="286">
        <f t="shared" si="8"/>
        <v>0</v>
      </c>
      <c r="K69" s="291">
        <f t="shared" si="9"/>
        <v>0</v>
      </c>
    </row>
    <row r="70" spans="1:41" s="16" customFormat="1" ht="18" x14ac:dyDescent="0.45">
      <c r="A70" s="194">
        <v>2017</v>
      </c>
      <c r="B70" s="234">
        <v>0.70199999999999996</v>
      </c>
      <c r="C70" s="71">
        <v>1.415</v>
      </c>
      <c r="D70" s="71">
        <v>13.528</v>
      </c>
      <c r="E70" s="71">
        <v>11.428000000000001</v>
      </c>
      <c r="F70" s="295">
        <v>0.84299999999999997</v>
      </c>
      <c r="G70" s="290">
        <f t="shared" si="5"/>
        <v>1</v>
      </c>
      <c r="H70" s="286">
        <f t="shared" si="6"/>
        <v>0</v>
      </c>
      <c r="I70" s="286">
        <f t="shared" si="7"/>
        <v>0</v>
      </c>
      <c r="J70" s="286">
        <f t="shared" si="8"/>
        <v>0</v>
      </c>
      <c r="K70" s="291">
        <f t="shared" si="9"/>
        <v>0</v>
      </c>
    </row>
    <row r="71" spans="1:41" s="16" customFormat="1" ht="18" x14ac:dyDescent="0.45">
      <c r="A71" s="194">
        <v>2018</v>
      </c>
      <c r="B71" s="234">
        <v>0.71599999999999997</v>
      </c>
      <c r="C71" s="71">
        <v>1.391</v>
      </c>
      <c r="D71" s="71">
        <v>13.598000000000001</v>
      </c>
      <c r="E71" s="71">
        <v>11.603</v>
      </c>
      <c r="F71" s="295">
        <v>0.85899999999999999</v>
      </c>
      <c r="G71" s="290">
        <f t="shared" si="5"/>
        <v>0</v>
      </c>
      <c r="H71" s="286">
        <f t="shared" si="6"/>
        <v>0</v>
      </c>
      <c r="I71" s="286">
        <f t="shared" si="7"/>
        <v>0</v>
      </c>
      <c r="J71" s="286">
        <f t="shared" si="8"/>
        <v>0</v>
      </c>
      <c r="K71" s="291">
        <f t="shared" si="9"/>
        <v>0</v>
      </c>
    </row>
    <row r="72" spans="1:41" s="16" customFormat="1" ht="18" x14ac:dyDescent="0.45">
      <c r="A72" s="194">
        <v>2019</v>
      </c>
      <c r="B72" s="234">
        <v>0.73399999999999999</v>
      </c>
      <c r="C72" s="71">
        <v>1.4590000000000001</v>
      </c>
      <c r="D72" s="71">
        <v>13.596</v>
      </c>
      <c r="E72" s="71">
        <v>11.564</v>
      </c>
      <c r="F72" s="295">
        <v>0.88</v>
      </c>
      <c r="G72" s="290">
        <f t="shared" si="5"/>
        <v>0</v>
      </c>
      <c r="H72" s="286">
        <f t="shared" si="6"/>
        <v>0</v>
      </c>
      <c r="I72" s="286">
        <f t="shared" si="7"/>
        <v>0</v>
      </c>
      <c r="J72" s="286">
        <f t="shared" si="8"/>
        <v>0</v>
      </c>
      <c r="K72" s="291">
        <f t="shared" si="9"/>
        <v>0</v>
      </c>
    </row>
    <row r="73" spans="1:41" s="16" customFormat="1" ht="18" x14ac:dyDescent="0.45">
      <c r="A73" s="194">
        <v>2020</v>
      </c>
      <c r="B73" s="234">
        <v>0.74299999999999999</v>
      </c>
      <c r="C73" s="71">
        <v>1.421</v>
      </c>
      <c r="D73" s="71">
        <v>13.848000000000001</v>
      </c>
      <c r="E73" s="71">
        <v>11.525</v>
      </c>
      <c r="F73" s="295">
        <v>0.88800000000000001</v>
      </c>
      <c r="G73" s="290">
        <f t="shared" si="5"/>
        <v>0</v>
      </c>
      <c r="H73" s="286">
        <f t="shared" si="6"/>
        <v>0</v>
      </c>
      <c r="I73" s="286">
        <f t="shared" si="7"/>
        <v>0</v>
      </c>
      <c r="J73" s="286">
        <f t="shared" si="8"/>
        <v>0</v>
      </c>
      <c r="K73" s="291">
        <f t="shared" si="9"/>
        <v>0</v>
      </c>
    </row>
    <row r="74" spans="1:41" s="16" customFormat="1" ht="18" x14ac:dyDescent="0.45">
      <c r="A74" s="194">
        <v>2021</v>
      </c>
      <c r="B74" s="234">
        <v>0.753</v>
      </c>
      <c r="C74" s="71">
        <v>1.379</v>
      </c>
      <c r="D74" s="71">
        <v>13.760999999999999</v>
      </c>
      <c r="E74" s="71">
        <v>11.311</v>
      </c>
      <c r="F74" s="295">
        <v>0.90100000000000002</v>
      </c>
      <c r="G74" s="290">
        <f t="shared" si="5"/>
        <v>0</v>
      </c>
      <c r="H74" s="286">
        <f t="shared" si="6"/>
        <v>0</v>
      </c>
      <c r="I74" s="286">
        <f t="shared" si="7"/>
        <v>0</v>
      </c>
      <c r="J74" s="286">
        <f t="shared" si="8"/>
        <v>0</v>
      </c>
      <c r="K74" s="291">
        <f t="shared" si="9"/>
        <v>0</v>
      </c>
    </row>
    <row r="75" spans="1:41" s="16" customFormat="1" ht="18" x14ac:dyDescent="0.45">
      <c r="A75" s="194">
        <v>2022</v>
      </c>
      <c r="B75" s="234">
        <v>0.77400000000000002</v>
      </c>
      <c r="C75" s="71">
        <v>1.409</v>
      </c>
      <c r="D75" s="71">
        <v>13.856</v>
      </c>
      <c r="E75" s="71">
        <v>11.1</v>
      </c>
      <c r="F75" s="295">
        <v>0.92300000000000004</v>
      </c>
      <c r="G75" s="290">
        <f t="shared" si="5"/>
        <v>0</v>
      </c>
      <c r="H75" s="286">
        <f t="shared" si="6"/>
        <v>0</v>
      </c>
      <c r="I75" s="286">
        <f t="shared" si="7"/>
        <v>0</v>
      </c>
      <c r="J75" s="286">
        <f t="shared" si="8"/>
        <v>0</v>
      </c>
      <c r="K75" s="291">
        <f t="shared" si="9"/>
        <v>0</v>
      </c>
    </row>
    <row r="76" spans="1:41" s="16" customFormat="1" ht="18.399999999999999" thickBot="1" x14ac:dyDescent="0.5">
      <c r="A76" s="194">
        <v>2023</v>
      </c>
      <c r="B76" s="236">
        <v>0.80200000000000005</v>
      </c>
      <c r="C76" s="238">
        <v>1.446</v>
      </c>
      <c r="D76" s="238">
        <v>13.981999999999999</v>
      </c>
      <c r="E76" s="238">
        <v>11.191000000000001</v>
      </c>
      <c r="F76" s="314">
        <v>0.95299999999999996</v>
      </c>
      <c r="G76" s="290">
        <f t="shared" si="5"/>
        <v>0</v>
      </c>
      <c r="H76" s="286">
        <f t="shared" si="6"/>
        <v>0</v>
      </c>
      <c r="I76" s="286">
        <f t="shared" si="7"/>
        <v>0</v>
      </c>
      <c r="J76" s="286">
        <f t="shared" si="8"/>
        <v>0</v>
      </c>
      <c r="K76" s="291">
        <f t="shared" si="9"/>
        <v>0</v>
      </c>
    </row>
    <row r="77" spans="1:41" s="16" customFormat="1" x14ac:dyDescent="0.45"/>
    <row r="78" spans="1:41" s="16" customFormat="1" x14ac:dyDescent="0.45"/>
    <row r="79" spans="1:41" s="16" customFormat="1" x14ac:dyDescent="0.45"/>
    <row r="80" spans="1:41" s="16" customFormat="1" ht="14.65" thickBot="1" x14ac:dyDescent="0.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row>
    <row r="81" spans="1:41" s="16" customFormat="1" ht="27.4" thickTop="1" thickBot="1" x14ac:dyDescent="0.9">
      <c r="B81" s="432" t="s">
        <v>426</v>
      </c>
      <c r="C81" s="433"/>
      <c r="D81" s="433"/>
      <c r="E81" s="433"/>
      <c r="F81" s="433"/>
      <c r="G81" s="433"/>
      <c r="H81" s="434"/>
    </row>
    <row r="82" spans="1:41" s="43" customFormat="1" ht="21.4" thickBot="1" x14ac:dyDescent="0.7">
      <c r="A82" s="16"/>
      <c r="B82" s="141"/>
      <c r="C82" s="142"/>
      <c r="D82" s="142"/>
      <c r="E82" s="142"/>
      <c r="F82" s="143"/>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row>
    <row r="83" spans="1:41" s="16" customFormat="1" ht="57.75" customHeight="1" thickBot="1" x14ac:dyDescent="0.7">
      <c r="A83" s="44"/>
      <c r="B83" s="168" t="s">
        <v>1</v>
      </c>
      <c r="C83" s="169"/>
      <c r="D83" s="169"/>
      <c r="E83" s="169"/>
      <c r="F83" s="170"/>
      <c r="G83" s="171" t="s">
        <v>2</v>
      </c>
      <c r="H83" s="169"/>
      <c r="I83" s="169"/>
      <c r="J83" s="169"/>
      <c r="K83" s="170"/>
      <c r="L83" s="168" t="s">
        <v>3</v>
      </c>
      <c r="M83" s="169"/>
      <c r="N83" s="169"/>
      <c r="O83" s="169"/>
      <c r="P83" s="170"/>
      <c r="Q83" s="168" t="s">
        <v>4</v>
      </c>
      <c r="R83" s="169"/>
      <c r="S83" s="169"/>
      <c r="T83" s="169"/>
      <c r="U83" s="170"/>
      <c r="V83" s="168" t="s">
        <v>5</v>
      </c>
      <c r="W83" s="169"/>
      <c r="X83" s="169"/>
      <c r="Y83" s="169"/>
      <c r="Z83" s="170"/>
      <c r="AA83" s="43"/>
      <c r="AB83" s="43"/>
      <c r="AC83" s="43"/>
      <c r="AD83" s="43"/>
      <c r="AE83" s="43"/>
      <c r="AF83" s="43"/>
      <c r="AG83" s="43"/>
      <c r="AH83" s="43"/>
      <c r="AI83" s="43"/>
      <c r="AJ83" s="43"/>
      <c r="AK83" s="43"/>
      <c r="AL83" s="43"/>
      <c r="AM83" s="43"/>
      <c r="AN83" s="43"/>
      <c r="AO83" s="43"/>
    </row>
    <row r="84" spans="1:41" s="16" customFormat="1" ht="18.399999999999999" thickBot="1" x14ac:dyDescent="0.5">
      <c r="A84" s="172" t="s">
        <v>382</v>
      </c>
      <c r="B84" s="181" t="s">
        <v>355</v>
      </c>
      <c r="C84" s="182" t="s">
        <v>378</v>
      </c>
      <c r="D84" s="182" t="s">
        <v>379</v>
      </c>
      <c r="E84" s="182" t="s">
        <v>380</v>
      </c>
      <c r="F84" s="183" t="s">
        <v>359</v>
      </c>
      <c r="G84" s="181" t="s">
        <v>355</v>
      </c>
      <c r="H84" s="182" t="s">
        <v>378</v>
      </c>
      <c r="I84" s="182" t="s">
        <v>379</v>
      </c>
      <c r="J84" s="182" t="s">
        <v>380</v>
      </c>
      <c r="K84" s="183" t="s">
        <v>359</v>
      </c>
      <c r="L84" s="190" t="s">
        <v>355</v>
      </c>
      <c r="M84" s="187" t="s">
        <v>378</v>
      </c>
      <c r="N84" s="187" t="s">
        <v>379</v>
      </c>
      <c r="O84" s="187" t="s">
        <v>380</v>
      </c>
      <c r="P84" s="188" t="s">
        <v>359</v>
      </c>
      <c r="Q84" s="181" t="s">
        <v>355</v>
      </c>
      <c r="R84" s="182" t="s">
        <v>378</v>
      </c>
      <c r="S84" s="182" t="s">
        <v>379</v>
      </c>
      <c r="T84" s="182" t="s">
        <v>380</v>
      </c>
      <c r="U84" s="183" t="s">
        <v>359</v>
      </c>
      <c r="V84" s="173" t="s">
        <v>355</v>
      </c>
      <c r="W84" s="174" t="s">
        <v>378</v>
      </c>
      <c r="X84" s="174" t="s">
        <v>379</v>
      </c>
      <c r="Y84" s="174" t="s">
        <v>380</v>
      </c>
      <c r="Z84" s="175" t="s">
        <v>359</v>
      </c>
    </row>
    <row r="85" spans="1:41" s="16" customFormat="1" ht="18" x14ac:dyDescent="0.45">
      <c r="A85" s="194">
        <v>2006</v>
      </c>
      <c r="B85" s="208">
        <v>380951622</v>
      </c>
      <c r="C85" s="209">
        <v>39618985</v>
      </c>
      <c r="D85" s="209">
        <v>7448099</v>
      </c>
      <c r="E85" s="209">
        <v>10690400</v>
      </c>
      <c r="F85" s="210">
        <v>323194139</v>
      </c>
      <c r="G85" s="120">
        <v>70871588</v>
      </c>
      <c r="H85" s="80">
        <v>7794438</v>
      </c>
      <c r="I85" s="80">
        <v>1377101</v>
      </c>
      <c r="J85" s="80">
        <v>2072041</v>
      </c>
      <c r="K85" s="81">
        <v>59628008</v>
      </c>
      <c r="L85" s="79">
        <v>83134703</v>
      </c>
      <c r="M85" s="80">
        <v>8325806</v>
      </c>
      <c r="N85" s="80">
        <v>1472167</v>
      </c>
      <c r="O85" s="80">
        <v>2562901</v>
      </c>
      <c r="P85" s="81">
        <v>70773829</v>
      </c>
      <c r="Q85" s="79">
        <v>43892364</v>
      </c>
      <c r="R85" s="80">
        <v>3467775</v>
      </c>
      <c r="S85" s="80">
        <v>795874</v>
      </c>
      <c r="T85" s="80">
        <v>1202807</v>
      </c>
      <c r="U85" s="81">
        <v>38425909</v>
      </c>
      <c r="V85" s="79">
        <v>627578817</v>
      </c>
      <c r="W85" s="80">
        <v>41419993</v>
      </c>
      <c r="X85" s="80">
        <v>11288447</v>
      </c>
      <c r="Y85" s="80">
        <v>16305489</v>
      </c>
      <c r="Z85" s="81">
        <v>558564887</v>
      </c>
    </row>
    <row r="86" spans="1:41" s="16" customFormat="1" ht="18" x14ac:dyDescent="0.45">
      <c r="A86" s="194">
        <v>2009</v>
      </c>
      <c r="B86" s="211">
        <v>383875789</v>
      </c>
      <c r="C86" s="80">
        <v>39755316</v>
      </c>
      <c r="D86" s="80">
        <v>7617660</v>
      </c>
      <c r="E86" s="80">
        <v>10768095</v>
      </c>
      <c r="F86" s="212">
        <v>325734717</v>
      </c>
      <c r="G86" s="120">
        <v>71508631</v>
      </c>
      <c r="H86" s="80">
        <v>7832293</v>
      </c>
      <c r="I86" s="80">
        <v>1415662</v>
      </c>
      <c r="J86" s="80">
        <v>2087942</v>
      </c>
      <c r="K86" s="81">
        <v>60172734</v>
      </c>
      <c r="L86" s="79">
        <v>83618669</v>
      </c>
      <c r="M86" s="80">
        <v>8295567</v>
      </c>
      <c r="N86" s="80">
        <v>1528759</v>
      </c>
      <c r="O86" s="80">
        <v>2616402</v>
      </c>
      <c r="P86" s="81">
        <v>71177941</v>
      </c>
      <c r="Q86" s="79">
        <v>43868325</v>
      </c>
      <c r="R86" s="80">
        <v>3464595</v>
      </c>
      <c r="S86" s="80">
        <v>796690</v>
      </c>
      <c r="T86" s="80">
        <v>1218729</v>
      </c>
      <c r="U86" s="81">
        <v>38388311</v>
      </c>
      <c r="V86" s="79">
        <v>625783242</v>
      </c>
      <c r="W86" s="80">
        <v>41368683</v>
      </c>
      <c r="X86" s="80">
        <v>11214472</v>
      </c>
      <c r="Y86" s="80">
        <v>16757450</v>
      </c>
      <c r="Z86" s="81">
        <v>556442637</v>
      </c>
    </row>
    <row r="87" spans="1:41" s="16" customFormat="1" ht="18" x14ac:dyDescent="0.45">
      <c r="A87" s="194">
        <v>2010</v>
      </c>
      <c r="B87" s="211">
        <v>388290572</v>
      </c>
      <c r="C87" s="80">
        <v>40282359</v>
      </c>
      <c r="D87" s="80">
        <v>7492751</v>
      </c>
      <c r="E87" s="80">
        <v>10840753</v>
      </c>
      <c r="F87" s="212">
        <v>329674709</v>
      </c>
      <c r="G87" s="120">
        <v>72473135</v>
      </c>
      <c r="H87" s="80">
        <v>7938473</v>
      </c>
      <c r="I87" s="80">
        <v>1386286</v>
      </c>
      <c r="J87" s="80">
        <v>2100319</v>
      </c>
      <c r="K87" s="81">
        <v>61048056</v>
      </c>
      <c r="L87" s="79">
        <v>84154693</v>
      </c>
      <c r="M87" s="80">
        <v>8250220</v>
      </c>
      <c r="N87" s="80">
        <v>1513553</v>
      </c>
      <c r="O87" s="80">
        <v>2583957</v>
      </c>
      <c r="P87" s="81">
        <v>71806963</v>
      </c>
      <c r="Q87" s="79">
        <v>43922326</v>
      </c>
      <c r="R87" s="80">
        <v>3473221</v>
      </c>
      <c r="S87" s="80">
        <v>797781</v>
      </c>
      <c r="T87" s="80">
        <v>1192072</v>
      </c>
      <c r="U87" s="81">
        <v>38459252</v>
      </c>
      <c r="V87" s="79">
        <v>626126805</v>
      </c>
      <c r="W87" s="80">
        <v>41609582</v>
      </c>
      <c r="X87" s="80">
        <v>11532596</v>
      </c>
      <c r="Y87" s="80">
        <v>16237457</v>
      </c>
      <c r="Z87" s="81">
        <v>556747169</v>
      </c>
    </row>
    <row r="88" spans="1:41" s="16" customFormat="1" ht="18" x14ac:dyDescent="0.45">
      <c r="A88" s="194">
        <v>2011</v>
      </c>
      <c r="B88" s="211">
        <v>393527172</v>
      </c>
      <c r="C88" s="80">
        <v>40277889</v>
      </c>
      <c r="D88" s="80">
        <v>7844483</v>
      </c>
      <c r="E88" s="80">
        <v>10710509</v>
      </c>
      <c r="F88" s="212">
        <v>334694291</v>
      </c>
      <c r="G88" s="120">
        <v>73590149</v>
      </c>
      <c r="H88" s="80">
        <v>7945835</v>
      </c>
      <c r="I88" s="80">
        <v>1454500</v>
      </c>
      <c r="J88" s="80">
        <v>2085554</v>
      </c>
      <c r="K88" s="81">
        <v>62104260</v>
      </c>
      <c r="L88" s="79">
        <v>84704123</v>
      </c>
      <c r="M88" s="80">
        <v>8232067</v>
      </c>
      <c r="N88" s="80">
        <v>1558846</v>
      </c>
      <c r="O88" s="80">
        <v>2501442</v>
      </c>
      <c r="P88" s="81">
        <v>72411767</v>
      </c>
      <c r="Q88" s="79">
        <v>44015067</v>
      </c>
      <c r="R88" s="80">
        <v>3467482</v>
      </c>
      <c r="S88" s="80">
        <v>803057</v>
      </c>
      <c r="T88" s="80">
        <v>1200950</v>
      </c>
      <c r="U88" s="81">
        <v>38543578</v>
      </c>
      <c r="V88" s="79">
        <v>625203221</v>
      </c>
      <c r="W88" s="80">
        <v>41563963</v>
      </c>
      <c r="X88" s="80">
        <v>11611986</v>
      </c>
      <c r="Y88" s="80">
        <v>16147227</v>
      </c>
      <c r="Z88" s="81">
        <v>555880045</v>
      </c>
    </row>
    <row r="89" spans="1:41" s="16" customFormat="1" ht="18" x14ac:dyDescent="0.45">
      <c r="A89" s="194">
        <v>2012</v>
      </c>
      <c r="B89" s="211">
        <v>397536148</v>
      </c>
      <c r="C89" s="80">
        <v>40889845</v>
      </c>
      <c r="D89" s="80">
        <v>7869951</v>
      </c>
      <c r="E89" s="80">
        <v>10838928</v>
      </c>
      <c r="F89" s="212">
        <v>337937425</v>
      </c>
      <c r="G89" s="120">
        <v>74462353</v>
      </c>
      <c r="H89" s="80">
        <v>8069165</v>
      </c>
      <c r="I89" s="80">
        <v>1461486</v>
      </c>
      <c r="J89" s="80">
        <v>2131576</v>
      </c>
      <c r="K89" s="81">
        <v>62800127</v>
      </c>
      <c r="L89" s="79">
        <v>85194226</v>
      </c>
      <c r="M89" s="80">
        <v>8328651</v>
      </c>
      <c r="N89" s="80">
        <v>1565466</v>
      </c>
      <c r="O89" s="80">
        <v>2420360</v>
      </c>
      <c r="P89" s="81">
        <v>72879748</v>
      </c>
      <c r="Q89" s="79">
        <v>44093843</v>
      </c>
      <c r="R89" s="80">
        <v>3485226</v>
      </c>
      <c r="S89" s="80">
        <v>800191</v>
      </c>
      <c r="T89" s="80">
        <v>1234435</v>
      </c>
      <c r="U89" s="81">
        <v>38573992</v>
      </c>
      <c r="V89" s="79">
        <v>624000248</v>
      </c>
      <c r="W89" s="80">
        <v>41813788</v>
      </c>
      <c r="X89" s="80">
        <v>11544995</v>
      </c>
      <c r="Y89" s="80">
        <v>16664517</v>
      </c>
      <c r="Z89" s="81">
        <v>553976947</v>
      </c>
    </row>
    <row r="90" spans="1:41" s="16" customFormat="1" ht="18" x14ac:dyDescent="0.45">
      <c r="A90" s="194">
        <v>2013</v>
      </c>
      <c r="B90" s="211">
        <v>405246936</v>
      </c>
      <c r="C90" s="80">
        <v>41348599</v>
      </c>
      <c r="D90" s="80">
        <v>8004263</v>
      </c>
      <c r="E90" s="80">
        <v>10984945</v>
      </c>
      <c r="F90" s="212">
        <v>344909129</v>
      </c>
      <c r="G90" s="120">
        <v>76137868</v>
      </c>
      <c r="H90" s="80">
        <v>8189891</v>
      </c>
      <c r="I90" s="80">
        <v>1485330</v>
      </c>
      <c r="J90" s="80">
        <v>2161224</v>
      </c>
      <c r="K90" s="81">
        <v>64301423</v>
      </c>
      <c r="L90" s="79">
        <v>86395324</v>
      </c>
      <c r="M90" s="80">
        <v>8425819</v>
      </c>
      <c r="N90" s="80">
        <v>1590773</v>
      </c>
      <c r="O90" s="80">
        <v>2409437</v>
      </c>
      <c r="P90" s="81">
        <v>73969295</v>
      </c>
      <c r="Q90" s="79">
        <v>44281737</v>
      </c>
      <c r="R90" s="80">
        <v>3494311</v>
      </c>
      <c r="S90" s="80">
        <v>791977</v>
      </c>
      <c r="T90" s="80">
        <v>1226767</v>
      </c>
      <c r="U90" s="81">
        <v>38768682</v>
      </c>
      <c r="V90" s="79">
        <v>623606629</v>
      </c>
      <c r="W90" s="80">
        <v>41723118</v>
      </c>
      <c r="X90" s="80">
        <v>11495895</v>
      </c>
      <c r="Y90" s="80">
        <v>16707805</v>
      </c>
      <c r="Z90" s="81">
        <v>553679811</v>
      </c>
    </row>
    <row r="91" spans="1:41" s="16" customFormat="1" ht="18" x14ac:dyDescent="0.45">
      <c r="A91" s="194">
        <v>2014</v>
      </c>
      <c r="B91" s="211">
        <v>413228501</v>
      </c>
      <c r="C91" s="80">
        <v>37546728</v>
      </c>
      <c r="D91" s="80">
        <v>8200740</v>
      </c>
      <c r="E91" s="80">
        <v>10729309</v>
      </c>
      <c r="F91" s="212">
        <v>356751723</v>
      </c>
      <c r="G91" s="120">
        <v>77920327</v>
      </c>
      <c r="H91" s="80">
        <v>7533675</v>
      </c>
      <c r="I91" s="80">
        <v>1521532</v>
      </c>
      <c r="J91" s="80">
        <v>2126533</v>
      </c>
      <c r="K91" s="81">
        <v>66738587</v>
      </c>
      <c r="L91" s="79">
        <v>87576535</v>
      </c>
      <c r="M91" s="80">
        <v>7645922</v>
      </c>
      <c r="N91" s="80">
        <v>1619746</v>
      </c>
      <c r="O91" s="80">
        <v>2331868</v>
      </c>
      <c r="P91" s="81">
        <v>75979000</v>
      </c>
      <c r="Q91" s="79">
        <v>44423785</v>
      </c>
      <c r="R91" s="80">
        <v>3105412</v>
      </c>
      <c r="S91" s="80">
        <v>784898</v>
      </c>
      <c r="T91" s="80">
        <v>1188609</v>
      </c>
      <c r="U91" s="81">
        <v>39344866</v>
      </c>
      <c r="V91" s="79">
        <v>621988260</v>
      </c>
      <c r="W91" s="80">
        <v>36682612</v>
      </c>
      <c r="X91" s="80">
        <v>11182060</v>
      </c>
      <c r="Y91" s="80">
        <v>15911731</v>
      </c>
      <c r="Z91" s="81">
        <v>558211858</v>
      </c>
    </row>
    <row r="92" spans="1:41" s="16" customFormat="1" ht="18" x14ac:dyDescent="0.45">
      <c r="A92" s="194">
        <v>2015</v>
      </c>
      <c r="B92" s="211">
        <v>423938223</v>
      </c>
      <c r="C92" s="80">
        <v>37461542</v>
      </c>
      <c r="D92" s="80">
        <v>8627433</v>
      </c>
      <c r="E92" s="80">
        <v>10993629</v>
      </c>
      <c r="F92" s="212">
        <v>366855619</v>
      </c>
      <c r="G92" s="120">
        <v>80305003</v>
      </c>
      <c r="H92" s="80">
        <v>7514573</v>
      </c>
      <c r="I92" s="80">
        <v>1608876</v>
      </c>
      <c r="J92" s="80">
        <v>2182974</v>
      </c>
      <c r="K92" s="81">
        <v>68998579</v>
      </c>
      <c r="L92" s="79">
        <v>88771562</v>
      </c>
      <c r="M92" s="80">
        <v>7606993</v>
      </c>
      <c r="N92" s="80">
        <v>1683651</v>
      </c>
      <c r="O92" s="80">
        <v>2361852</v>
      </c>
      <c r="P92" s="81">
        <v>77119066</v>
      </c>
      <c r="Q92" s="79">
        <v>44515514</v>
      </c>
      <c r="R92" s="80">
        <v>3093395</v>
      </c>
      <c r="S92" s="80">
        <v>790051</v>
      </c>
      <c r="T92" s="80">
        <v>1199122</v>
      </c>
      <c r="U92" s="81">
        <v>39432946</v>
      </c>
      <c r="V92" s="79">
        <v>620042701</v>
      </c>
      <c r="W92" s="80">
        <v>36626177</v>
      </c>
      <c r="X92" s="80">
        <v>11240529</v>
      </c>
      <c r="Y92" s="80">
        <v>16125271</v>
      </c>
      <c r="Z92" s="81">
        <v>556050725</v>
      </c>
    </row>
    <row r="93" spans="1:41" s="16" customFormat="1" ht="18" x14ac:dyDescent="0.45">
      <c r="A93" s="194">
        <v>2016</v>
      </c>
      <c r="B93" s="211">
        <v>437345459</v>
      </c>
      <c r="C93" s="80">
        <v>37992461</v>
      </c>
      <c r="D93" s="80">
        <v>8882875</v>
      </c>
      <c r="E93" s="80">
        <v>12003059</v>
      </c>
      <c r="F93" s="212">
        <v>378467064</v>
      </c>
      <c r="G93" s="120">
        <v>83305204</v>
      </c>
      <c r="H93" s="80">
        <v>7642259</v>
      </c>
      <c r="I93" s="80">
        <v>1663933</v>
      </c>
      <c r="J93" s="80">
        <v>2344178</v>
      </c>
      <c r="K93" s="81">
        <v>71654834</v>
      </c>
      <c r="L93" s="79">
        <v>92027181</v>
      </c>
      <c r="M93" s="80">
        <v>7675056</v>
      </c>
      <c r="N93" s="80">
        <v>1765011</v>
      </c>
      <c r="O93" s="80">
        <v>2550604</v>
      </c>
      <c r="P93" s="81">
        <v>80036511</v>
      </c>
      <c r="Q93" s="79">
        <v>44692002</v>
      </c>
      <c r="R93" s="80">
        <v>3077401</v>
      </c>
      <c r="S93" s="80">
        <v>792193</v>
      </c>
      <c r="T93" s="80">
        <v>1229420</v>
      </c>
      <c r="U93" s="81">
        <v>39592988</v>
      </c>
      <c r="V93" s="79">
        <v>618608514</v>
      </c>
      <c r="W93" s="80">
        <v>36630913</v>
      </c>
      <c r="X93" s="80">
        <v>11230300</v>
      </c>
      <c r="Y93" s="80">
        <v>16528204</v>
      </c>
      <c r="Z93" s="81">
        <v>554219097</v>
      </c>
    </row>
    <row r="94" spans="1:41" s="16" customFormat="1" ht="18" x14ac:dyDescent="0.45">
      <c r="A94" s="194">
        <v>2017</v>
      </c>
      <c r="B94" s="211">
        <v>456365056</v>
      </c>
      <c r="C94" s="80">
        <v>38079645</v>
      </c>
      <c r="D94" s="80">
        <v>9344243</v>
      </c>
      <c r="E94" s="80">
        <v>13143374</v>
      </c>
      <c r="F94" s="212">
        <v>395797795</v>
      </c>
      <c r="G94" s="120">
        <v>87574362</v>
      </c>
      <c r="H94" s="80">
        <v>7666233</v>
      </c>
      <c r="I94" s="80">
        <v>1758818</v>
      </c>
      <c r="J94" s="80">
        <v>2600207</v>
      </c>
      <c r="K94" s="81">
        <v>75549104</v>
      </c>
      <c r="L94" s="79">
        <v>96782094</v>
      </c>
      <c r="M94" s="80">
        <v>7711113</v>
      </c>
      <c r="N94" s="80">
        <v>1909209</v>
      </c>
      <c r="O94" s="80">
        <v>2719268</v>
      </c>
      <c r="P94" s="81">
        <v>84442505</v>
      </c>
      <c r="Q94" s="79">
        <v>44985629</v>
      </c>
      <c r="R94" s="80">
        <v>3054294</v>
      </c>
      <c r="S94" s="80">
        <v>809489</v>
      </c>
      <c r="T94" s="80">
        <v>1265517</v>
      </c>
      <c r="U94" s="81">
        <v>39856329</v>
      </c>
      <c r="V94" s="79">
        <v>618945885</v>
      </c>
      <c r="W94" s="80">
        <v>36276985</v>
      </c>
      <c r="X94" s="80">
        <v>11383401</v>
      </c>
      <c r="Y94" s="80">
        <v>16994139</v>
      </c>
      <c r="Z94" s="81">
        <v>554291360</v>
      </c>
    </row>
    <row r="95" spans="1:41" s="16" customFormat="1" ht="18" x14ac:dyDescent="0.45">
      <c r="A95" s="194">
        <v>2018</v>
      </c>
      <c r="B95" s="211">
        <v>475379357</v>
      </c>
      <c r="C95" s="80">
        <v>39437000</v>
      </c>
      <c r="D95" s="80">
        <v>9610536</v>
      </c>
      <c r="E95" s="80">
        <v>13373170</v>
      </c>
      <c r="F95" s="212">
        <v>412958651</v>
      </c>
      <c r="G95" s="120">
        <v>91704780</v>
      </c>
      <c r="H95" s="80">
        <v>7955683</v>
      </c>
      <c r="I95" s="80">
        <v>1812245</v>
      </c>
      <c r="J95" s="80">
        <v>2660240</v>
      </c>
      <c r="K95" s="81">
        <v>79276613</v>
      </c>
      <c r="L95" s="79">
        <v>101685319</v>
      </c>
      <c r="M95" s="80">
        <v>8234875</v>
      </c>
      <c r="N95" s="80">
        <v>1933842</v>
      </c>
      <c r="O95" s="80">
        <v>2701154</v>
      </c>
      <c r="P95" s="81">
        <v>88815448</v>
      </c>
      <c r="Q95" s="79">
        <v>45002425</v>
      </c>
      <c r="R95" s="80">
        <v>3054348</v>
      </c>
      <c r="S95" s="80">
        <v>815457</v>
      </c>
      <c r="T95" s="80">
        <v>1247749</v>
      </c>
      <c r="U95" s="81">
        <v>39884871</v>
      </c>
      <c r="V95" s="79">
        <v>616253752</v>
      </c>
      <c r="W95" s="80">
        <v>36335975</v>
      </c>
      <c r="X95" s="80">
        <v>11437580</v>
      </c>
      <c r="Y95" s="80">
        <v>16659092</v>
      </c>
      <c r="Z95" s="81">
        <v>551821106</v>
      </c>
    </row>
    <row r="96" spans="1:41" s="16" customFormat="1" ht="18" x14ac:dyDescent="0.45">
      <c r="A96" s="194">
        <v>2019</v>
      </c>
      <c r="B96" s="211">
        <v>487882902</v>
      </c>
      <c r="C96" s="80">
        <v>40904744</v>
      </c>
      <c r="D96" s="80">
        <v>9820465</v>
      </c>
      <c r="E96" s="80">
        <v>13407183</v>
      </c>
      <c r="F96" s="212">
        <v>423750509</v>
      </c>
      <c r="G96" s="120">
        <v>94409784</v>
      </c>
      <c r="H96" s="80">
        <v>8264231</v>
      </c>
      <c r="I96" s="80">
        <v>1854985</v>
      </c>
      <c r="J96" s="80">
        <v>2656063</v>
      </c>
      <c r="K96" s="81">
        <v>81634504</v>
      </c>
      <c r="L96" s="79">
        <v>105527696</v>
      </c>
      <c r="M96" s="80">
        <v>8612999</v>
      </c>
      <c r="N96" s="80">
        <v>1999141</v>
      </c>
      <c r="O96" s="80">
        <v>2777756</v>
      </c>
      <c r="P96" s="81">
        <v>92137800</v>
      </c>
      <c r="Q96" s="79">
        <v>45019481</v>
      </c>
      <c r="R96" s="80">
        <v>3075988</v>
      </c>
      <c r="S96" s="80">
        <v>815672</v>
      </c>
      <c r="T96" s="80">
        <v>1246775</v>
      </c>
      <c r="U96" s="81">
        <v>39881046</v>
      </c>
      <c r="V96" s="79">
        <v>614294877</v>
      </c>
      <c r="W96" s="80">
        <v>36549082</v>
      </c>
      <c r="X96" s="80">
        <v>11495034</v>
      </c>
      <c r="Y96" s="80">
        <v>16862064</v>
      </c>
      <c r="Z96" s="81">
        <v>549388698</v>
      </c>
    </row>
    <row r="97" spans="1:26" s="16" customFormat="1" ht="18" x14ac:dyDescent="0.45">
      <c r="A97" s="194">
        <v>2020</v>
      </c>
      <c r="B97" s="211">
        <v>502360118</v>
      </c>
      <c r="C97" s="80">
        <v>42310091</v>
      </c>
      <c r="D97" s="80">
        <v>9629500</v>
      </c>
      <c r="E97" s="80">
        <v>14148715</v>
      </c>
      <c r="F97" s="212">
        <v>436271811</v>
      </c>
      <c r="G97" s="120">
        <v>97507443</v>
      </c>
      <c r="H97" s="80">
        <v>8558530</v>
      </c>
      <c r="I97" s="80">
        <v>1820378</v>
      </c>
      <c r="J97" s="80">
        <v>2819998</v>
      </c>
      <c r="K97" s="81">
        <v>84308536</v>
      </c>
      <c r="L97" s="79">
        <v>109466284</v>
      </c>
      <c r="M97" s="80">
        <v>8970287</v>
      </c>
      <c r="N97" s="80">
        <v>1956970</v>
      </c>
      <c r="O97" s="80">
        <v>3006990</v>
      </c>
      <c r="P97" s="81">
        <v>95532036</v>
      </c>
      <c r="Q97" s="79">
        <v>45357148</v>
      </c>
      <c r="R97" s="80">
        <v>3082479</v>
      </c>
      <c r="S97" s="80">
        <v>782103</v>
      </c>
      <c r="T97" s="80">
        <v>1281421</v>
      </c>
      <c r="U97" s="81">
        <v>40211146</v>
      </c>
      <c r="V97" s="79">
        <v>615327608</v>
      </c>
      <c r="W97" s="80">
        <v>36582773</v>
      </c>
      <c r="X97" s="80">
        <v>11077129</v>
      </c>
      <c r="Y97" s="80">
        <v>17066733</v>
      </c>
      <c r="Z97" s="81">
        <v>550600973</v>
      </c>
    </row>
    <row r="98" spans="1:26" s="16" customFormat="1" ht="18" x14ac:dyDescent="0.45">
      <c r="A98" s="194">
        <v>2021</v>
      </c>
      <c r="B98" s="211">
        <v>514408669</v>
      </c>
      <c r="C98" s="80">
        <v>43080634</v>
      </c>
      <c r="D98" s="80">
        <v>9562281</v>
      </c>
      <c r="E98" s="80">
        <v>14608533</v>
      </c>
      <c r="F98" s="212">
        <v>447157221</v>
      </c>
      <c r="G98" s="120">
        <v>99918273</v>
      </c>
      <c r="H98" s="80">
        <v>8725647</v>
      </c>
      <c r="I98" s="80">
        <v>1800323</v>
      </c>
      <c r="J98" s="80">
        <v>2924828</v>
      </c>
      <c r="K98" s="81">
        <v>86467475</v>
      </c>
      <c r="L98" s="79">
        <v>112096138</v>
      </c>
      <c r="M98" s="80">
        <v>9161052</v>
      </c>
      <c r="N98" s="80">
        <v>1977470</v>
      </c>
      <c r="O98" s="80">
        <v>3170114</v>
      </c>
      <c r="P98" s="81">
        <v>97787502</v>
      </c>
      <c r="Q98" s="79">
        <v>45514198</v>
      </c>
      <c r="R98" s="80">
        <v>3090176</v>
      </c>
      <c r="S98" s="80">
        <v>787429</v>
      </c>
      <c r="T98" s="80">
        <v>1324186</v>
      </c>
      <c r="U98" s="81">
        <v>40312408</v>
      </c>
      <c r="V98" s="79">
        <v>614759111</v>
      </c>
      <c r="W98" s="80">
        <v>36509681</v>
      </c>
      <c r="X98" s="80">
        <v>11105928</v>
      </c>
      <c r="Y98" s="80">
        <v>17342116</v>
      </c>
      <c r="Z98" s="81">
        <v>549801385</v>
      </c>
    </row>
    <row r="99" spans="1:26" s="16" customFormat="1" ht="18" x14ac:dyDescent="0.45">
      <c r="A99" s="194">
        <v>2022</v>
      </c>
      <c r="B99" s="211">
        <v>525120630</v>
      </c>
      <c r="C99" s="80">
        <v>43332161</v>
      </c>
      <c r="D99" s="80">
        <v>9743593</v>
      </c>
      <c r="E99" s="80">
        <v>14598149</v>
      </c>
      <c r="F99" s="212">
        <v>457446726</v>
      </c>
      <c r="G99" s="120">
        <v>102116322</v>
      </c>
      <c r="H99" s="80">
        <v>8771117</v>
      </c>
      <c r="I99" s="80">
        <v>1833249</v>
      </c>
      <c r="J99" s="80">
        <v>2874775</v>
      </c>
      <c r="K99" s="81">
        <v>88637181</v>
      </c>
      <c r="L99" s="79">
        <v>113698961</v>
      </c>
      <c r="M99" s="80">
        <v>9081005</v>
      </c>
      <c r="N99" s="80">
        <v>2054235</v>
      </c>
      <c r="O99" s="80">
        <v>3206615</v>
      </c>
      <c r="P99" s="81">
        <v>99357105</v>
      </c>
      <c r="Q99" s="79">
        <v>45467565</v>
      </c>
      <c r="R99" s="80">
        <v>3081598</v>
      </c>
      <c r="S99" s="80">
        <v>791467</v>
      </c>
      <c r="T99" s="80">
        <v>1362805</v>
      </c>
      <c r="U99" s="81">
        <v>40231695</v>
      </c>
      <c r="V99" s="79">
        <v>614077126</v>
      </c>
      <c r="W99" s="80">
        <v>36447351</v>
      </c>
      <c r="X99" s="80">
        <v>10952376</v>
      </c>
      <c r="Y99" s="80">
        <v>17602621</v>
      </c>
      <c r="Z99" s="81">
        <v>549074779</v>
      </c>
    </row>
    <row r="100" spans="1:26" s="16" customFormat="1" ht="18.399999999999999" thickBot="1" x14ac:dyDescent="0.5">
      <c r="A100" s="194">
        <v>2023</v>
      </c>
      <c r="B100" s="213">
        <v>528596497</v>
      </c>
      <c r="C100" s="214">
        <v>43842818</v>
      </c>
      <c r="D100" s="214">
        <v>9876257</v>
      </c>
      <c r="E100" s="214">
        <v>14984396</v>
      </c>
      <c r="F100" s="215">
        <v>459893027</v>
      </c>
      <c r="G100" s="121">
        <v>102781426</v>
      </c>
      <c r="H100" s="83">
        <v>8872989</v>
      </c>
      <c r="I100" s="83">
        <v>1855192</v>
      </c>
      <c r="J100" s="83">
        <v>2924854</v>
      </c>
      <c r="K100" s="84">
        <v>89128390</v>
      </c>
      <c r="L100" s="82">
        <v>115699168</v>
      </c>
      <c r="M100" s="83">
        <v>9121807</v>
      </c>
      <c r="N100" s="83">
        <v>2073168</v>
      </c>
      <c r="O100" s="83">
        <v>3424243</v>
      </c>
      <c r="P100" s="84">
        <v>101079950</v>
      </c>
      <c r="Q100" s="82">
        <v>45052429</v>
      </c>
      <c r="R100" s="83">
        <v>3086317</v>
      </c>
      <c r="S100" s="83">
        <v>787163</v>
      </c>
      <c r="T100" s="83">
        <v>1355079</v>
      </c>
      <c r="U100" s="84">
        <v>39823870</v>
      </c>
      <c r="V100" s="82">
        <v>610435444</v>
      </c>
      <c r="W100" s="83">
        <v>36515544</v>
      </c>
      <c r="X100" s="83">
        <v>10708324</v>
      </c>
      <c r="Y100" s="83">
        <v>17314917</v>
      </c>
      <c r="Z100" s="84">
        <v>545896659</v>
      </c>
    </row>
    <row r="101" spans="1:26" s="16" customFormat="1" x14ac:dyDescent="0.45"/>
    <row r="102" spans="1:26" s="16" customFormat="1" x14ac:dyDescent="0.45"/>
    <row r="103" spans="1:26" s="16" customFormat="1" x14ac:dyDescent="0.45"/>
    <row r="104" spans="1:26" s="16" customFormat="1" x14ac:dyDescent="0.45"/>
    <row r="105" spans="1:26" s="16" customFormat="1" x14ac:dyDescent="0.45"/>
    <row r="106" spans="1:26" s="16" customFormat="1" x14ac:dyDescent="0.45"/>
    <row r="107" spans="1:26" s="16" customFormat="1" x14ac:dyDescent="0.45"/>
    <row r="108" spans="1:26" s="16" customFormat="1" x14ac:dyDescent="0.45"/>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pans="1:41" s="16" customFormat="1" x14ac:dyDescent="0.45"/>
    <row r="162" spans="1:41" s="16" customFormat="1" x14ac:dyDescent="0.45"/>
    <row r="163" spans="1:41" s="16" customFormat="1" x14ac:dyDescent="0.45"/>
    <row r="164" spans="1:41" s="16" customFormat="1" x14ac:dyDescent="0.45"/>
    <row r="165" spans="1:41" s="16" customFormat="1" x14ac:dyDescent="0.45"/>
    <row r="166" spans="1:41" s="16" customFormat="1" x14ac:dyDescent="0.45"/>
    <row r="167" spans="1:41" x14ac:dyDescent="0.4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row>
  </sheetData>
  <sheetProtection algorithmName="SHA-512" hashValue="yvZnMkKTF8fHxVW1vFBk4Py3qg7K4ukgLNkHdGG3N9evRyJm4T/IUgflMR4iUpBIOEhDAXt+dMT/YkgzOzXEhg==" saltValue="P9or6qzY5aqyW5/HOJHDYQ==" spinCount="100000" sheet="1" objects="1" scenarios="1"/>
  <mergeCells count="5">
    <mergeCell ref="A1:K1"/>
    <mergeCell ref="A3:F3"/>
    <mergeCell ref="G3:K3"/>
    <mergeCell ref="B59:F59"/>
    <mergeCell ref="B81:H8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586F2-953D-4DA0-A867-4963D5C57C75}">
  <dimension ref="A1:AO184"/>
  <sheetViews>
    <sheetView topLeftCell="E8"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427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1046721978</v>
      </c>
      <c r="C6" s="150">
        <v>102381495</v>
      </c>
      <c r="D6" s="150">
        <v>17938063</v>
      </c>
      <c r="E6" s="150">
        <v>47848714</v>
      </c>
      <c r="F6" s="152">
        <v>878553706</v>
      </c>
      <c r="G6" s="207">
        <f>B6*2*B66/100</f>
        <v>19448094.351240002</v>
      </c>
      <c r="H6" s="49">
        <f>C6*2*C66/100</f>
        <v>4302070.4199000001</v>
      </c>
      <c r="I6" s="49">
        <f>D6*2*D66/100</f>
        <v>5097638.7433399996</v>
      </c>
      <c r="J6" s="49">
        <f>E6*2*E66/100</f>
        <v>6063389.0380800012</v>
      </c>
      <c r="K6" s="50">
        <f>F6*2*F66/100</f>
        <v>19029473.271959998</v>
      </c>
    </row>
    <row r="7" spans="1:11" s="16" customFormat="1" ht="18" x14ac:dyDescent="0.55000000000000004">
      <c r="A7" s="206">
        <v>2004</v>
      </c>
      <c r="B7" s="131">
        <v>1055397292</v>
      </c>
      <c r="C7" s="122">
        <v>103852141</v>
      </c>
      <c r="D7" s="122">
        <v>18985407</v>
      </c>
      <c r="E7" s="122">
        <v>48376870</v>
      </c>
      <c r="F7" s="132">
        <v>884182874</v>
      </c>
      <c r="G7" s="92">
        <f t="shared" ref="G7:K9" si="0">B7*2*B67/100</f>
        <v>19377094.281119999</v>
      </c>
      <c r="H7" s="52">
        <f t="shared" si="0"/>
        <v>4170701.9825599999</v>
      </c>
      <c r="I7" s="52">
        <f t="shared" si="0"/>
        <v>5258957.7390000001</v>
      </c>
      <c r="J7" s="52">
        <f t="shared" si="0"/>
        <v>6192239.3600000003</v>
      </c>
      <c r="K7" s="53">
        <f t="shared" si="0"/>
        <v>19062982.763440002</v>
      </c>
    </row>
    <row r="8" spans="1:11" s="16" customFormat="1" ht="18" x14ac:dyDescent="0.55000000000000004">
      <c r="A8" s="206">
        <v>2005</v>
      </c>
      <c r="B8" s="131">
        <v>1059625600</v>
      </c>
      <c r="C8" s="122">
        <v>104740151</v>
      </c>
      <c r="D8" s="122">
        <v>18963910</v>
      </c>
      <c r="E8" s="122">
        <v>49684863</v>
      </c>
      <c r="F8" s="132">
        <v>886236676</v>
      </c>
      <c r="G8" s="92">
        <f t="shared" si="0"/>
        <v>19709036.16</v>
      </c>
      <c r="H8" s="52">
        <f t="shared" si="0"/>
        <v>4260829.3426799998</v>
      </c>
      <c r="I8" s="52">
        <f t="shared" si="0"/>
        <v>5308377.6872000005</v>
      </c>
      <c r="J8" s="52">
        <f t="shared" si="0"/>
        <v>6363637.2530399999</v>
      </c>
      <c r="K8" s="53">
        <f t="shared" si="0"/>
        <v>19373133.737360001</v>
      </c>
    </row>
    <row r="9" spans="1:11" s="16" customFormat="1" ht="18" x14ac:dyDescent="0.55000000000000004">
      <c r="A9" s="206">
        <v>2006</v>
      </c>
      <c r="B9" s="131">
        <v>1092408093</v>
      </c>
      <c r="C9" s="122">
        <v>106482532</v>
      </c>
      <c r="D9" s="122">
        <v>19706332</v>
      </c>
      <c r="E9" s="122">
        <v>50964757</v>
      </c>
      <c r="F9" s="132">
        <v>915254472</v>
      </c>
      <c r="G9" s="92">
        <f t="shared" si="0"/>
        <v>17085262.574520003</v>
      </c>
      <c r="H9" s="52">
        <f t="shared" si="0"/>
        <v>4238004.7736</v>
      </c>
      <c r="I9" s="52">
        <f t="shared" si="0"/>
        <v>5418058.9200800005</v>
      </c>
      <c r="J9" s="52">
        <f t="shared" si="0"/>
        <v>6680460.3475600006</v>
      </c>
      <c r="K9" s="53">
        <f t="shared" si="0"/>
        <v>16804072.105920002</v>
      </c>
    </row>
    <row r="10" spans="1:11" s="16" customFormat="1" ht="18" x14ac:dyDescent="0.55000000000000004">
      <c r="A10" s="206">
        <v>2007</v>
      </c>
      <c r="B10" s="131">
        <v>1106715480</v>
      </c>
      <c r="C10" s="122">
        <v>105463192</v>
      </c>
      <c r="D10" s="122">
        <v>18605300</v>
      </c>
      <c r="E10" s="122">
        <v>48958022</v>
      </c>
      <c r="F10" s="132">
        <v>933688967</v>
      </c>
      <c r="G10" s="92">
        <f t="shared" ref="G10:G27" si="1">B10*2*B70/100</f>
        <v>17973059.395200003</v>
      </c>
      <c r="H10" s="52">
        <f t="shared" ref="H10:H27" si="2">C10*2*C70/100</f>
        <v>4458983.7577599995</v>
      </c>
      <c r="I10" s="52">
        <f t="shared" ref="I10:I27" si="3">D10*2*D70/100</f>
        <v>5068083.72</v>
      </c>
      <c r="J10" s="52">
        <f t="shared" ref="J10:J27" si="4">E10*2*E70/100</f>
        <v>6801248.4162399992</v>
      </c>
      <c r="K10" s="53">
        <f t="shared" ref="K10:K27" si="5">F10*2*F70/100</f>
        <v>17702742.814319998</v>
      </c>
    </row>
    <row r="11" spans="1:11" s="16" customFormat="1" ht="18" x14ac:dyDescent="0.55000000000000004">
      <c r="A11" s="206">
        <v>2008</v>
      </c>
      <c r="B11" s="218">
        <v>1117533821</v>
      </c>
      <c r="C11" s="145">
        <v>106894318</v>
      </c>
      <c r="D11" s="145">
        <v>20874033</v>
      </c>
      <c r="E11" s="145">
        <v>49371126</v>
      </c>
      <c r="F11" s="219">
        <v>940394345</v>
      </c>
      <c r="G11" s="92">
        <f t="shared" si="1"/>
        <v>19154529.691939998</v>
      </c>
      <c r="H11" s="52">
        <f t="shared" si="2"/>
        <v>4188119.3792400002</v>
      </c>
      <c r="I11" s="52">
        <f t="shared" si="3"/>
        <v>5001000.8261399996</v>
      </c>
      <c r="J11" s="52">
        <f t="shared" si="4"/>
        <v>7543908.0527999997</v>
      </c>
      <c r="K11" s="53">
        <f t="shared" si="5"/>
        <v>18074379.310899999</v>
      </c>
    </row>
    <row r="12" spans="1:11" s="16" customFormat="1" ht="18" x14ac:dyDescent="0.55000000000000004">
      <c r="A12" s="206">
        <v>2009</v>
      </c>
      <c r="B12" s="211">
        <v>1124135527</v>
      </c>
      <c r="C12" s="80">
        <v>108279909</v>
      </c>
      <c r="D12" s="80">
        <v>19926905</v>
      </c>
      <c r="E12" s="80">
        <v>50035461</v>
      </c>
      <c r="F12" s="212">
        <v>945893251</v>
      </c>
      <c r="G12" s="92">
        <f t="shared" si="1"/>
        <v>17986168.432</v>
      </c>
      <c r="H12" s="52">
        <f t="shared" si="2"/>
        <v>3880751.9385600002</v>
      </c>
      <c r="I12" s="52">
        <f t="shared" si="3"/>
        <v>4991291.1643999992</v>
      </c>
      <c r="J12" s="52">
        <f t="shared" si="4"/>
        <v>7365219.8592000008</v>
      </c>
      <c r="K12" s="53">
        <f t="shared" si="5"/>
        <v>17404435.818400003</v>
      </c>
    </row>
    <row r="13" spans="1:11" s="16" customFormat="1" ht="18" x14ac:dyDescent="0.55000000000000004">
      <c r="A13" s="206">
        <v>2010</v>
      </c>
      <c r="B13" s="211">
        <v>1130317312</v>
      </c>
      <c r="C13" s="80">
        <v>107855999</v>
      </c>
      <c r="D13" s="80">
        <v>20211972</v>
      </c>
      <c r="E13" s="80">
        <v>49816559</v>
      </c>
      <c r="F13" s="212">
        <v>952432783</v>
      </c>
      <c r="G13" s="92">
        <f t="shared" si="1"/>
        <v>18152896.030719999</v>
      </c>
      <c r="H13" s="52">
        <f t="shared" si="2"/>
        <v>4141670.3615999995</v>
      </c>
      <c r="I13" s="52">
        <f t="shared" si="3"/>
        <v>4894531.1395200007</v>
      </c>
      <c r="J13" s="52">
        <f t="shared" si="4"/>
        <v>7286169.9193400005</v>
      </c>
      <c r="K13" s="53">
        <f t="shared" si="5"/>
        <v>17620006.4855</v>
      </c>
    </row>
    <row r="14" spans="1:11" s="16" customFormat="1" ht="18" x14ac:dyDescent="0.55000000000000004">
      <c r="A14" s="206">
        <v>2011</v>
      </c>
      <c r="B14" s="211">
        <v>1132869310</v>
      </c>
      <c r="C14" s="80">
        <v>107395211</v>
      </c>
      <c r="D14" s="80">
        <v>20902940</v>
      </c>
      <c r="E14" s="80">
        <v>50371630</v>
      </c>
      <c r="F14" s="212">
        <v>954199529</v>
      </c>
      <c r="G14" s="92">
        <f t="shared" si="1"/>
        <v>18284510.663400002</v>
      </c>
      <c r="H14" s="52">
        <f t="shared" si="2"/>
        <v>3932812.6268199999</v>
      </c>
      <c r="I14" s="52">
        <f t="shared" si="3"/>
        <v>5452740.9283999987</v>
      </c>
      <c r="J14" s="52">
        <f t="shared" si="4"/>
        <v>7419741.0989999995</v>
      </c>
      <c r="K14" s="53">
        <f t="shared" si="5"/>
        <v>17919867.154619999</v>
      </c>
    </row>
    <row r="15" spans="1:11" s="16" customFormat="1" ht="18" x14ac:dyDescent="0.55000000000000004">
      <c r="A15" s="206">
        <v>2012</v>
      </c>
      <c r="B15" s="211">
        <v>1137777585</v>
      </c>
      <c r="C15" s="80">
        <v>108228138</v>
      </c>
      <c r="D15" s="80">
        <v>20968934</v>
      </c>
      <c r="E15" s="80">
        <v>50702531</v>
      </c>
      <c r="F15" s="212">
        <v>957877982</v>
      </c>
      <c r="G15" s="92">
        <f t="shared" si="1"/>
        <v>18295463.566800002</v>
      </c>
      <c r="H15" s="52">
        <f t="shared" si="2"/>
        <v>3978466.3528799997</v>
      </c>
      <c r="I15" s="52">
        <f t="shared" si="3"/>
        <v>5470794.8805999998</v>
      </c>
      <c r="J15" s="52">
        <f t="shared" si="4"/>
        <v>7461384.46196</v>
      </c>
      <c r="K15" s="53">
        <f t="shared" si="5"/>
        <v>17950633.382680003</v>
      </c>
    </row>
    <row r="16" spans="1:11" s="16" customFormat="1" ht="18" x14ac:dyDescent="0.55000000000000004">
      <c r="A16" s="206">
        <v>2013</v>
      </c>
      <c r="B16" s="211">
        <v>1139537539</v>
      </c>
      <c r="C16" s="80">
        <v>108353683</v>
      </c>
      <c r="D16" s="80">
        <v>20280810</v>
      </c>
      <c r="E16" s="80">
        <v>51197735</v>
      </c>
      <c r="F16" s="212">
        <v>959705311</v>
      </c>
      <c r="G16" s="92">
        <f t="shared" si="1"/>
        <v>18551671.134919997</v>
      </c>
      <c r="H16" s="52">
        <f t="shared" si="2"/>
        <v>3954909.4295000001</v>
      </c>
      <c r="I16" s="52">
        <f t="shared" si="3"/>
        <v>5355350.6886</v>
      </c>
      <c r="J16" s="52">
        <f t="shared" si="4"/>
        <v>7508659.8151000002</v>
      </c>
      <c r="K16" s="53">
        <f t="shared" si="5"/>
        <v>18215206.802779999</v>
      </c>
    </row>
    <row r="17" spans="1:11" s="16" customFormat="1" ht="18" x14ac:dyDescent="0.55000000000000004">
      <c r="A17" s="206">
        <v>2014</v>
      </c>
      <c r="B17" s="211">
        <v>1144942130</v>
      </c>
      <c r="C17" s="80">
        <v>110923227</v>
      </c>
      <c r="D17" s="80">
        <v>20554108</v>
      </c>
      <c r="E17" s="80">
        <v>54706283</v>
      </c>
      <c r="F17" s="212">
        <v>958758511</v>
      </c>
      <c r="G17" s="92">
        <f t="shared" si="1"/>
        <v>17746603.015000001</v>
      </c>
      <c r="H17" s="52">
        <f t="shared" si="2"/>
        <v>4538978.4488399997</v>
      </c>
      <c r="I17" s="52">
        <f t="shared" si="3"/>
        <v>5374488.1598399999</v>
      </c>
      <c r="J17" s="52">
        <f t="shared" si="4"/>
        <v>7790174.6991999997</v>
      </c>
      <c r="K17" s="53">
        <f t="shared" si="5"/>
        <v>17027551.155359998</v>
      </c>
    </row>
    <row r="18" spans="1:11" s="16" customFormat="1" ht="18" x14ac:dyDescent="0.55000000000000004">
      <c r="A18" s="206">
        <v>2015</v>
      </c>
      <c r="B18" s="211">
        <v>1144654532</v>
      </c>
      <c r="C18" s="80">
        <v>111447353</v>
      </c>
      <c r="D18" s="80">
        <v>20422083</v>
      </c>
      <c r="E18" s="80">
        <v>54966573</v>
      </c>
      <c r="F18" s="212">
        <v>957818522</v>
      </c>
      <c r="G18" s="92">
        <f t="shared" si="1"/>
        <v>17673465.97408</v>
      </c>
      <c r="H18" s="52">
        <f t="shared" si="2"/>
        <v>4466809.9082399998</v>
      </c>
      <c r="I18" s="52">
        <f t="shared" si="3"/>
        <v>5379176.6622000001</v>
      </c>
      <c r="J18" s="52">
        <f t="shared" si="4"/>
        <v>7827239.9951999998</v>
      </c>
      <c r="K18" s="53">
        <f t="shared" si="5"/>
        <v>16972544.20984</v>
      </c>
    </row>
    <row r="19" spans="1:11" s="16" customFormat="1" ht="18" x14ac:dyDescent="0.55000000000000004">
      <c r="A19" s="206">
        <v>2016</v>
      </c>
      <c r="B19" s="211">
        <v>1145650100</v>
      </c>
      <c r="C19" s="80">
        <v>108320485</v>
      </c>
      <c r="D19" s="80">
        <v>20615417</v>
      </c>
      <c r="E19" s="80">
        <v>55384624</v>
      </c>
      <c r="F19" s="212">
        <v>961329574</v>
      </c>
      <c r="G19" s="92">
        <f t="shared" si="1"/>
        <v>17711750.546</v>
      </c>
      <c r="H19" s="52">
        <f t="shared" si="2"/>
        <v>3728391.0937000001</v>
      </c>
      <c r="I19" s="52">
        <f t="shared" si="3"/>
        <v>5438347.0046000006</v>
      </c>
      <c r="J19" s="52">
        <f t="shared" si="4"/>
        <v>7871262.7628800003</v>
      </c>
      <c r="K19" s="53">
        <f t="shared" si="5"/>
        <v>16880947.31944</v>
      </c>
    </row>
    <row r="20" spans="1:11" s="16" customFormat="1" ht="18" x14ac:dyDescent="0.55000000000000004">
      <c r="A20" s="206">
        <v>2017</v>
      </c>
      <c r="B20" s="211">
        <v>1150000460</v>
      </c>
      <c r="C20" s="80">
        <v>108849040</v>
      </c>
      <c r="D20" s="80">
        <v>20651064</v>
      </c>
      <c r="E20" s="80">
        <v>55705834</v>
      </c>
      <c r="F20" s="212">
        <v>964794522</v>
      </c>
      <c r="G20" s="92">
        <f t="shared" si="1"/>
        <v>17802007.120800003</v>
      </c>
      <c r="H20" s="52">
        <f t="shared" si="2"/>
        <v>3716106.2256</v>
      </c>
      <c r="I20" s="52">
        <f t="shared" si="3"/>
        <v>5444446.51296</v>
      </c>
      <c r="J20" s="52">
        <f t="shared" si="4"/>
        <v>7943651.9284000006</v>
      </c>
      <c r="K20" s="53">
        <f t="shared" si="5"/>
        <v>17057567.148959998</v>
      </c>
    </row>
    <row r="21" spans="1:11" s="16" customFormat="1" ht="18" x14ac:dyDescent="0.55000000000000004">
      <c r="A21" s="206">
        <v>2018</v>
      </c>
      <c r="B21" s="211">
        <v>1154827972</v>
      </c>
      <c r="C21" s="80">
        <v>111371919</v>
      </c>
      <c r="D21" s="80">
        <v>21024669</v>
      </c>
      <c r="E21" s="80">
        <v>56285112</v>
      </c>
      <c r="F21" s="212">
        <v>966146272</v>
      </c>
      <c r="G21" s="92">
        <f t="shared" si="1"/>
        <v>18038412.922640003</v>
      </c>
      <c r="H21" s="52">
        <f t="shared" si="2"/>
        <v>3893562.2882400001</v>
      </c>
      <c r="I21" s="52">
        <f t="shared" si="3"/>
        <v>5579947.1525999997</v>
      </c>
      <c r="J21" s="52">
        <f t="shared" si="4"/>
        <v>7944080.70768</v>
      </c>
      <c r="K21" s="53">
        <f t="shared" si="5"/>
        <v>17351987.045120001</v>
      </c>
    </row>
    <row r="22" spans="1:11" s="16" customFormat="1" ht="18" x14ac:dyDescent="0.55000000000000004">
      <c r="A22" s="206">
        <v>2019</v>
      </c>
      <c r="B22" s="211">
        <v>1153432639</v>
      </c>
      <c r="C22" s="80">
        <v>111162709</v>
      </c>
      <c r="D22" s="80">
        <v>20343361</v>
      </c>
      <c r="E22" s="80">
        <v>58302947</v>
      </c>
      <c r="F22" s="212">
        <v>963623622</v>
      </c>
      <c r="G22" s="92">
        <f t="shared" si="1"/>
        <v>18847089.321259998</v>
      </c>
      <c r="H22" s="52">
        <f t="shared" si="2"/>
        <v>3852899.49394</v>
      </c>
      <c r="I22" s="52">
        <f t="shared" si="3"/>
        <v>5542752.1380599998</v>
      </c>
      <c r="J22" s="52">
        <f t="shared" si="4"/>
        <v>7975843.1496000001</v>
      </c>
      <c r="K22" s="53">
        <f t="shared" si="5"/>
        <v>18019761.731400002</v>
      </c>
    </row>
    <row r="23" spans="1:11" s="16" customFormat="1" ht="18" x14ac:dyDescent="0.55000000000000004">
      <c r="A23" s="206">
        <v>2020</v>
      </c>
      <c r="B23" s="211">
        <v>1166687804</v>
      </c>
      <c r="C23" s="80">
        <v>111152044</v>
      </c>
      <c r="D23" s="80">
        <v>21629025</v>
      </c>
      <c r="E23" s="80">
        <v>59803334</v>
      </c>
      <c r="F23" s="212">
        <v>974103401</v>
      </c>
      <c r="G23" s="92">
        <f t="shared" si="1"/>
        <v>18386999.79104</v>
      </c>
      <c r="H23" s="52">
        <f t="shared" si="2"/>
        <v>3839191.5997600001</v>
      </c>
      <c r="I23" s="52">
        <f t="shared" si="3"/>
        <v>5643445.2029999997</v>
      </c>
      <c r="J23" s="52">
        <f t="shared" si="4"/>
        <v>8214585.9582399996</v>
      </c>
      <c r="K23" s="53">
        <f t="shared" si="5"/>
        <v>17475415.013939999</v>
      </c>
    </row>
    <row r="24" spans="1:11" s="16" customFormat="1" ht="18" x14ac:dyDescent="0.55000000000000004">
      <c r="A24" s="206">
        <v>2021</v>
      </c>
      <c r="B24" s="211">
        <v>1176251400</v>
      </c>
      <c r="C24" s="80">
        <v>111754696</v>
      </c>
      <c r="D24" s="80">
        <v>21593769</v>
      </c>
      <c r="E24" s="80">
        <v>60690358</v>
      </c>
      <c r="F24" s="212">
        <v>982212577</v>
      </c>
      <c r="G24" s="92">
        <f t="shared" si="1"/>
        <v>18537722.063999999</v>
      </c>
      <c r="H24" s="52">
        <f t="shared" si="2"/>
        <v>3846596.6363200005</v>
      </c>
      <c r="I24" s="52">
        <f t="shared" si="3"/>
        <v>5651953.0980599998</v>
      </c>
      <c r="J24" s="52">
        <f t="shared" si="4"/>
        <v>8369200.3681999994</v>
      </c>
      <c r="K24" s="53">
        <f t="shared" si="5"/>
        <v>17620893.631379999</v>
      </c>
    </row>
    <row r="25" spans="1:11" s="16" customFormat="1" ht="18" x14ac:dyDescent="0.55000000000000004">
      <c r="A25" s="206">
        <v>2022</v>
      </c>
      <c r="B25" s="211">
        <v>1190591766</v>
      </c>
      <c r="C25" s="80">
        <v>111098336</v>
      </c>
      <c r="D25" s="80">
        <v>20171787</v>
      </c>
      <c r="E25" s="80">
        <v>62244977</v>
      </c>
      <c r="F25" s="212">
        <v>997076666</v>
      </c>
      <c r="G25" s="92">
        <f t="shared" si="1"/>
        <v>19144715.597280003</v>
      </c>
      <c r="H25" s="52">
        <f t="shared" si="2"/>
        <v>3666245.0879999995</v>
      </c>
      <c r="I25" s="52">
        <f t="shared" si="3"/>
        <v>5191814.5380600002</v>
      </c>
      <c r="J25" s="52">
        <f t="shared" si="4"/>
        <v>8359500.4111000001</v>
      </c>
      <c r="K25" s="53">
        <f t="shared" si="5"/>
        <v>18326269.12108</v>
      </c>
    </row>
    <row r="26" spans="1:11" s="16" customFormat="1" ht="18" x14ac:dyDescent="0.55000000000000004">
      <c r="A26" s="206">
        <v>2023</v>
      </c>
      <c r="B26" s="211">
        <v>1197948651</v>
      </c>
      <c r="C26" s="80">
        <v>112279418</v>
      </c>
      <c r="D26" s="80">
        <v>20943233</v>
      </c>
      <c r="E26" s="80">
        <v>62587689</v>
      </c>
      <c r="F26" s="212">
        <v>1002138311</v>
      </c>
      <c r="G26" s="92">
        <f t="shared" si="1"/>
        <v>19334891.227140002</v>
      </c>
      <c r="H26" s="52">
        <f t="shared" si="2"/>
        <v>3734413.4426799999</v>
      </c>
      <c r="I26" s="52">
        <f t="shared" si="3"/>
        <v>5226593.2274799999</v>
      </c>
      <c r="J26" s="52">
        <f t="shared" si="4"/>
        <v>8416792.416720001</v>
      </c>
      <c r="K26" s="53">
        <f t="shared" si="5"/>
        <v>18559601.519720003</v>
      </c>
    </row>
    <row r="27" spans="1:11" s="16" customFormat="1" ht="24.75" customHeight="1" thickBot="1" x14ac:dyDescent="0.6">
      <c r="A27" s="206">
        <v>2024</v>
      </c>
      <c r="B27" s="213">
        <v>1205392930</v>
      </c>
      <c r="C27" s="214">
        <v>112315688</v>
      </c>
      <c r="D27" s="214">
        <v>20950197</v>
      </c>
      <c r="E27" s="214">
        <v>63311455</v>
      </c>
      <c r="F27" s="215">
        <v>1008815590</v>
      </c>
      <c r="G27" s="112">
        <f t="shared" si="1"/>
        <v>19286286.879999999</v>
      </c>
      <c r="H27" s="55">
        <f t="shared" si="2"/>
        <v>3677215.6251200004</v>
      </c>
      <c r="I27" s="55">
        <f t="shared" si="3"/>
        <v>5230845.1869599996</v>
      </c>
      <c r="J27" s="55">
        <f t="shared" si="4"/>
        <v>8439416.9515000004</v>
      </c>
      <c r="K27" s="56">
        <f t="shared" si="5"/>
        <v>18501677.920600001</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1198598889.4952374</v>
      </c>
      <c r="C29" s="42">
        <f>_xlfn.FORECAST.LINEAR($A29,C$13:C28,$A$13:$A28)</f>
        <v>112785673.65714288</v>
      </c>
      <c r="D29" s="42">
        <f>_xlfn.FORECAST.LINEAR($A29,D$13:D28,A$13:A28)</f>
        <v>21040948.209523812</v>
      </c>
      <c r="E29" s="42">
        <f>_xlfn.FORECAST.LINEAR($A29,$E$13:E28,$A$13:$A28)</f>
        <v>64585397.123809576</v>
      </c>
      <c r="F29" s="42">
        <f>_xlfn.FORECAST.LINEAR($A29,F$13:F28,$A$13:A28)</f>
        <v>1000186870.3809519</v>
      </c>
      <c r="G29" s="39"/>
      <c r="H29" s="39"/>
      <c r="I29" s="39"/>
      <c r="J29" s="39"/>
      <c r="K29" s="39"/>
    </row>
    <row r="30" spans="1:11" s="16" customFormat="1" ht="18" x14ac:dyDescent="0.45">
      <c r="A30" s="60">
        <v>2026</v>
      </c>
      <c r="B30" s="42">
        <f>_xlfn.FORECAST.LINEAR($A30,B$13:B29,$A$13:$A29)</f>
        <v>1203666399.5988102</v>
      </c>
      <c r="C30" s="42">
        <f>_xlfn.FORECAST.LINEAR($A30,C$13:C29,$A$13:$A29)</f>
        <v>113112983.31428576</v>
      </c>
      <c r="D30" s="42">
        <f>_xlfn.FORECAST.LINEAR($A30,D$13:D29,A$13:A29)</f>
        <v>21077205.327380963</v>
      </c>
      <c r="E30" s="42">
        <f>_xlfn.FORECAST.LINEAR($A30,$E$13:E29,$A$13:$A29)</f>
        <v>65607924.755952358</v>
      </c>
      <c r="F30" s="42">
        <f>_xlfn.FORECAST.LINEAR($A30,F$13:F29,$A$13:A29)</f>
        <v>1003868286.0702381</v>
      </c>
      <c r="G30" s="39"/>
      <c r="H30" s="39"/>
      <c r="I30" s="39"/>
      <c r="J30" s="39"/>
      <c r="K30" s="39"/>
    </row>
    <row r="31" spans="1:11" s="16" customFormat="1" ht="18" x14ac:dyDescent="0.45">
      <c r="A31" s="60">
        <v>2027</v>
      </c>
      <c r="B31" s="42">
        <f>_xlfn.FORECAST.LINEAR($A31,B$13:B30,$A$13:$A30)</f>
        <v>1208733909.702383</v>
      </c>
      <c r="C31" s="42">
        <f>_xlfn.FORECAST.LINEAR($A31,C$13:C30,$A$13:$A30)</f>
        <v>113440292.97142851</v>
      </c>
      <c r="D31" s="42">
        <f>_xlfn.FORECAST.LINEAR($A31,D$13:D30,A$13:A30)</f>
        <v>21113462.445238099</v>
      </c>
      <c r="E31" s="42">
        <f>_xlfn.FORECAST.LINEAR($A31,$E$13:E30,$A$13:$A30)</f>
        <v>66630452.38809514</v>
      </c>
      <c r="F31" s="42">
        <f>_xlfn.FORECAST.LINEAR($A31,F$13:F30,$A$13:A30)</f>
        <v>1007549701.7595234</v>
      </c>
      <c r="G31" s="39"/>
      <c r="H31" s="39"/>
      <c r="I31" s="39"/>
      <c r="J31" s="39"/>
      <c r="K31" s="39"/>
    </row>
    <row r="32" spans="1:11" s="16" customFormat="1" ht="18" x14ac:dyDescent="0.45">
      <c r="A32" s="60">
        <v>2028</v>
      </c>
      <c r="B32" s="42">
        <f>_xlfn.FORECAST.LINEAR($A32,B$13:B31,$A$13:$A31)</f>
        <v>1213801419.8059521</v>
      </c>
      <c r="C32" s="42">
        <f>_xlfn.FORECAST.LINEAR($A32,C$13:C31,$A$13:$A31)</f>
        <v>113767602.62857139</v>
      </c>
      <c r="D32" s="42">
        <f>_xlfn.FORECAST.LINEAR($A32,D$13:D31,A$13:A31)</f>
        <v>21149719.563095234</v>
      </c>
      <c r="E32" s="42">
        <f>_xlfn.FORECAST.LINEAR($A32,$E$13:E31,$A$13:$A31)</f>
        <v>67652980.020238161</v>
      </c>
      <c r="F32" s="42">
        <f>_xlfn.FORECAST.LINEAR($A32,F$13:F31,$A$13:A31)</f>
        <v>1011231117.4488087</v>
      </c>
      <c r="G32" s="39"/>
      <c r="H32" s="39"/>
      <c r="I32" s="39"/>
      <c r="J32" s="39"/>
      <c r="K32" s="39"/>
    </row>
    <row r="33" spans="1:11" s="16" customFormat="1" ht="18" x14ac:dyDescent="0.45">
      <c r="A33" s="60">
        <v>2029</v>
      </c>
      <c r="B33" s="42">
        <f>_xlfn.FORECAST.LINEAR($A33,B$13:B32,$A$13:$A32)</f>
        <v>1218868929.9095249</v>
      </c>
      <c r="C33" s="42">
        <f>_xlfn.FORECAST.LINEAR($A33,C$13:C32,$A$13:$A32)</f>
        <v>114094912.28571427</v>
      </c>
      <c r="D33" s="42">
        <f>_xlfn.FORECAST.LINEAR($A33,D$13:D32,A$13:A32)</f>
        <v>21185976.68095237</v>
      </c>
      <c r="E33" s="42">
        <f>_xlfn.FORECAST.LINEAR($A33,$E$13:E32,$A$13:$A32)</f>
        <v>68675507.652380943</v>
      </c>
      <c r="F33" s="42">
        <f>_xlfn.FORECAST.LINEAR($A33,F$13:F32,$A$13:A32)</f>
        <v>1014912533.1380959</v>
      </c>
      <c r="G33" s="39"/>
      <c r="H33" s="39"/>
      <c r="I33" s="39"/>
      <c r="J33" s="39"/>
      <c r="K33" s="39"/>
    </row>
    <row r="34" spans="1:11" s="16" customFormat="1" ht="18" x14ac:dyDescent="0.45">
      <c r="A34" s="60">
        <v>2030</v>
      </c>
      <c r="B34" s="42">
        <f>_xlfn.FORECAST.LINEAR($A34,B$13:B33,$A$13:$A33)</f>
        <v>1223936440.0130959</v>
      </c>
      <c r="C34" s="42">
        <f>_xlfn.FORECAST.LINEAR($A34,C$13:C33,$A$13:$A33)</f>
        <v>114422221.94285715</v>
      </c>
      <c r="D34" s="42">
        <f>_xlfn.FORECAST.LINEAR($A34,D$13:D33,A$13:A33)</f>
        <v>21222233.798809536</v>
      </c>
      <c r="E34" s="42">
        <f>_xlfn.FORECAST.LINEAR($A34,$E$13:E33,$A$13:$A33)</f>
        <v>69698035.284523726</v>
      </c>
      <c r="F34" s="42">
        <f>_xlfn.FORECAST.LINEAR($A34,F$13:F33,$A$13:A33)</f>
        <v>1018593948.8273811</v>
      </c>
      <c r="G34" s="39"/>
      <c r="H34" s="39"/>
      <c r="I34" s="39"/>
      <c r="J34" s="39"/>
      <c r="K34" s="39"/>
    </row>
    <row r="35" spans="1:11" s="16" customFormat="1" ht="18" x14ac:dyDescent="0.45">
      <c r="A35" s="60">
        <v>2031</v>
      </c>
      <c r="B35" s="42">
        <f>_xlfn.FORECAST.LINEAR($A35,B$13:B34,$A$13:$A34)</f>
        <v>1229003950.1166668</v>
      </c>
      <c r="C35" s="42">
        <f>_xlfn.FORECAST.LINEAR($A35,C$13:C34,$A$13:$A34)</f>
        <v>114749531.60000002</v>
      </c>
      <c r="D35" s="42">
        <f>_xlfn.FORECAST.LINEAR($A35,D$13:D34,A$13:A34)</f>
        <v>21258490.916666657</v>
      </c>
      <c r="E35" s="42">
        <f>_xlfn.FORECAST.LINEAR($A35,$E$13:E34,$A$13:$A34)</f>
        <v>70720562.916666746</v>
      </c>
      <c r="F35" s="42">
        <f>_xlfn.FORECAST.LINEAR($A35,F$13:F34,$A$13:A34)</f>
        <v>1022275364.5166664</v>
      </c>
      <c r="G35" s="39"/>
      <c r="H35" s="39"/>
      <c r="I35" s="39"/>
      <c r="J35" s="39"/>
      <c r="K35" s="39"/>
    </row>
    <row r="36" spans="1:11" s="16" customFormat="1" ht="18" x14ac:dyDescent="0.45">
      <c r="A36" s="60">
        <v>2032</v>
      </c>
      <c r="B36" s="42">
        <f>_xlfn.FORECAST.LINEAR($A36,B$13:B35,$A$13:$A35)</f>
        <v>1234071460.2202396</v>
      </c>
      <c r="C36" s="42">
        <f>_xlfn.FORECAST.LINEAR($A36,C$13:C35,$A$13:$A35)</f>
        <v>115076841.2571429</v>
      </c>
      <c r="D36" s="42">
        <f>_xlfn.FORECAST.LINEAR($A36,D$13:D35,A$13:A35)</f>
        <v>21294748.0345238</v>
      </c>
      <c r="E36" s="42">
        <f>_xlfn.FORECAST.LINEAR($A36,$E$13:E35,$A$13:$A35)</f>
        <v>71743090.548809528</v>
      </c>
      <c r="F36" s="42">
        <f>_xlfn.FORECAST.LINEAR($A36,F$13:F35,$A$13:A35)</f>
        <v>1025956780.2059526</v>
      </c>
      <c r="G36" s="39"/>
      <c r="H36" s="39"/>
      <c r="I36" s="39"/>
      <c r="J36" s="39"/>
      <c r="K36" s="39"/>
    </row>
    <row r="37" spans="1:11" s="16" customFormat="1" ht="18" x14ac:dyDescent="0.45">
      <c r="A37" s="60">
        <v>2033</v>
      </c>
      <c r="B37" s="42">
        <f>_xlfn.FORECAST.LINEAR($A37,B$13:B36,$A$13:$A36)</f>
        <v>1239138970.3238106</v>
      </c>
      <c r="C37" s="42">
        <f>_xlfn.FORECAST.LINEAR($A37,C$13:C36,$A$13:$A36)</f>
        <v>115404150.91428578</v>
      </c>
      <c r="D37" s="42">
        <f>_xlfn.FORECAST.LINEAR($A37,D$13:D36,A$13:A36)</f>
        <v>21331005.152380958</v>
      </c>
      <c r="E37" s="42">
        <f>_xlfn.FORECAST.LINEAR($A37,$E$13:E36,$A$13:$A36)</f>
        <v>72765618.180952549</v>
      </c>
      <c r="F37" s="42">
        <f>_xlfn.FORECAST.LINEAR($A37,F$13:F36,$A$13:A36)</f>
        <v>1029638195.8952379</v>
      </c>
      <c r="G37" s="39"/>
      <c r="H37" s="39"/>
      <c r="I37" s="39"/>
      <c r="J37" s="39"/>
      <c r="K37" s="39"/>
    </row>
    <row r="38" spans="1:11" s="16" customFormat="1" ht="18" x14ac:dyDescent="0.45">
      <c r="A38" s="60">
        <v>2034</v>
      </c>
      <c r="B38" s="42">
        <f>_xlfn.FORECAST.LINEAR($A38,B$13:B37,$A$13:$A37)</f>
        <v>1244206480.4273815</v>
      </c>
      <c r="C38" s="42">
        <f>_xlfn.FORECAST.LINEAR($A38,C$13:C37,$A$13:$A37)</f>
        <v>115731460.57142866</v>
      </c>
      <c r="D38" s="42">
        <f>_xlfn.FORECAST.LINEAR($A38,D$13:D37,A$13:A37)</f>
        <v>21367262.270238087</v>
      </c>
      <c r="E38" s="42">
        <f>_xlfn.FORECAST.LINEAR($A38,$E$13:E37,$A$13:$A37)</f>
        <v>73788145.813095331</v>
      </c>
      <c r="F38" s="42">
        <f>_xlfn.FORECAST.LINEAR($A38,F$13:F37,$A$13:A37)</f>
        <v>1033319611.5845242</v>
      </c>
      <c r="G38" s="39"/>
      <c r="H38" s="39"/>
      <c r="I38" s="39"/>
      <c r="J38" s="39"/>
      <c r="K38" s="39"/>
    </row>
    <row r="39" spans="1:11" s="16" customFormat="1" ht="18" x14ac:dyDescent="0.45">
      <c r="A39" s="60">
        <v>2035</v>
      </c>
      <c r="B39" s="42">
        <f>_xlfn.FORECAST.LINEAR($A39,B$13:B38,$A$13:$A38)</f>
        <v>1249273990.5309525</v>
      </c>
      <c r="C39" s="42">
        <f>_xlfn.FORECAST.LINEAR($A39,C$13:C38,$A$13:$A38)</f>
        <v>116058770.22857153</v>
      </c>
      <c r="D39" s="42">
        <f>_xlfn.FORECAST.LINEAR($A39,D$13:D38,A$13:A38)</f>
        <v>21403519.38809523</v>
      </c>
      <c r="E39" s="42">
        <f>_xlfn.FORECAST.LINEAR($A39,$E$13:E38,$A$13:$A38)</f>
        <v>74810673.445238113</v>
      </c>
      <c r="F39" s="42">
        <f>_xlfn.FORECAST.LINEAR($A39,F$13:F38,$A$13:A38)</f>
        <v>1037001027.2738094</v>
      </c>
      <c r="G39" s="39"/>
      <c r="H39" s="39"/>
      <c r="I39" s="39"/>
      <c r="J39" s="39"/>
      <c r="K39" s="39"/>
    </row>
    <row r="40" spans="1:11" s="16" customFormat="1" ht="18" x14ac:dyDescent="0.45">
      <c r="A40" s="60">
        <v>2036</v>
      </c>
      <c r="B40" s="42">
        <f>_xlfn.FORECAST.LINEAR($A40,B$13:B39,$A$13:$A39)</f>
        <v>1254341500.6345253</v>
      </c>
      <c r="C40" s="42">
        <f>_xlfn.FORECAST.LINEAR($A40,C$13:C39,$A$13:$A39)</f>
        <v>116386079.88571429</v>
      </c>
      <c r="D40" s="42">
        <f>_xlfn.FORECAST.LINEAR($A40,D$13:D39,A$13:A39)</f>
        <v>21439776.505952358</v>
      </c>
      <c r="E40" s="42">
        <f>_xlfn.FORECAST.LINEAR($A40,$E$13:E39,$A$13:$A39)</f>
        <v>75833201.077381134</v>
      </c>
      <c r="F40" s="42">
        <f>_xlfn.FORECAST.LINEAR($A40,F$13:F39,$A$13:A39)</f>
        <v>1040682442.9630957</v>
      </c>
      <c r="G40" s="39"/>
      <c r="H40" s="39"/>
      <c r="I40" s="39"/>
      <c r="J40" s="39"/>
      <c r="K40" s="39"/>
    </row>
    <row r="41" spans="1:11" s="16" customFormat="1" ht="18" x14ac:dyDescent="0.45">
      <c r="A41" s="60">
        <v>2037</v>
      </c>
      <c r="B41" s="42">
        <f>_xlfn.FORECAST.LINEAR($A41,B$13:B40,$A$13:$A40)</f>
        <v>1259409010.7380962</v>
      </c>
      <c r="C41" s="42">
        <f>_xlfn.FORECAST.LINEAR($A41,C$13:C40,$A$13:$A40)</f>
        <v>116713389.54285717</v>
      </c>
      <c r="D41" s="42">
        <f>_xlfn.FORECAST.LINEAR($A41,D$13:D40,A$13:A40)</f>
        <v>21476033.623809531</v>
      </c>
      <c r="E41" s="42">
        <f>_xlfn.FORECAST.LINEAR($A41,$E$13:E40,$A$13:$A40)</f>
        <v>76855728.709523678</v>
      </c>
      <c r="F41" s="42">
        <f>_xlfn.FORECAST.LINEAR($A41,F$13:F40,$A$13:A40)</f>
        <v>1044363858.6523819</v>
      </c>
      <c r="G41" s="39"/>
      <c r="H41" s="39"/>
      <c r="I41" s="39"/>
      <c r="J41" s="39"/>
      <c r="K41" s="39"/>
    </row>
    <row r="42" spans="1:11" s="16" customFormat="1" ht="18" x14ac:dyDescent="0.45">
      <c r="A42" s="60">
        <v>2038</v>
      </c>
      <c r="B42" s="42">
        <f>_xlfn.FORECAST.LINEAR($A42,B$13:B41,$A$13:$A41)</f>
        <v>1264476520.8416672</v>
      </c>
      <c r="C42" s="42">
        <f>_xlfn.FORECAST.LINEAR($A42,C$13:C41,$A$13:$A41)</f>
        <v>117040699.20000005</v>
      </c>
      <c r="D42" s="42">
        <f>_xlfn.FORECAST.LINEAR($A42,D$13:D41,A$13:A41)</f>
        <v>21512290.741666645</v>
      </c>
      <c r="E42" s="42">
        <f>_xlfn.FORECAST.LINEAR($A42,$E$13:E41,$A$13:$A41)</f>
        <v>77878256.341666698</v>
      </c>
      <c r="F42" s="42">
        <f>_xlfn.FORECAST.LINEAR($A42,F$13:F41,$A$13:A41)</f>
        <v>1048045274.3416662</v>
      </c>
      <c r="G42" s="39"/>
      <c r="H42" s="39"/>
      <c r="I42" s="39"/>
      <c r="J42" s="39"/>
      <c r="K42" s="39"/>
    </row>
    <row r="43" spans="1:11" s="16" customFormat="1" ht="18" x14ac:dyDescent="0.45">
      <c r="A43" s="60">
        <v>2039</v>
      </c>
      <c r="B43" s="42">
        <f>_xlfn.FORECAST.LINEAR($A43,B$13:B42,$A$13:$A42)</f>
        <v>1269544030.9452381</v>
      </c>
      <c r="C43" s="42">
        <f>_xlfn.FORECAST.LINEAR($A43,C$13:C42,$A$13:$A42)</f>
        <v>117368008.85714281</v>
      </c>
      <c r="D43" s="42">
        <f>_xlfn.FORECAST.LINEAR($A43,D$13:D42,A$13:A42)</f>
        <v>21548547.859523803</v>
      </c>
      <c r="E43" s="42">
        <f>_xlfn.FORECAST.LINEAR($A43,$E$13:E42,$A$13:$A42)</f>
        <v>78900783.973809719</v>
      </c>
      <c r="F43" s="42">
        <f>_xlfn.FORECAST.LINEAR($A43,F$13:F42,$A$13:A42)</f>
        <v>1051726690.0309525</v>
      </c>
      <c r="G43" s="39"/>
      <c r="H43" s="39"/>
      <c r="I43" s="39"/>
      <c r="J43" s="39"/>
      <c r="K43" s="39"/>
    </row>
    <row r="44" spans="1:11" s="16" customFormat="1" ht="18" x14ac:dyDescent="0.45">
      <c r="A44" s="60">
        <v>2040</v>
      </c>
      <c r="B44" s="42">
        <f>_xlfn.FORECAST.LINEAR($A44,B$13:B43,$A$13:$A43)</f>
        <v>1274611541.048811</v>
      </c>
      <c r="C44" s="42">
        <f>_xlfn.FORECAST.LINEAR($A44,C$13:C43,$A$13:$A43)</f>
        <v>117695318.51428568</v>
      </c>
      <c r="D44" s="42">
        <f>_xlfn.FORECAST.LINEAR($A44,D$13:D43,A$13:A43)</f>
        <v>21584804.977380931</v>
      </c>
      <c r="E44" s="42">
        <f>_xlfn.FORECAST.LINEAR($A44,$E$13:E43,$A$13:$A43)</f>
        <v>79923311.605952263</v>
      </c>
      <c r="F44" s="42">
        <f>_xlfn.FORECAST.LINEAR($A44,F$13:F43,$A$13:A43)</f>
        <v>1055408105.7202377</v>
      </c>
      <c r="G44" s="39"/>
      <c r="H44" s="39"/>
      <c r="I44" s="39"/>
      <c r="J44" s="39"/>
      <c r="K44" s="39"/>
    </row>
    <row r="45" spans="1:11" s="16" customFormat="1" ht="18" x14ac:dyDescent="0.45">
      <c r="A45" s="60">
        <v>2041</v>
      </c>
      <c r="B45" s="42">
        <f>_xlfn.FORECAST.LINEAR($A45,B$13:B44,$A$13:$A44)</f>
        <v>1279679051.15238</v>
      </c>
      <c r="C45" s="42">
        <f>_xlfn.FORECAST.LINEAR($A45,C$13:C44,$A$13:$A44)</f>
        <v>118022628.17142856</v>
      </c>
      <c r="D45" s="42">
        <f>_xlfn.FORECAST.LINEAR($A45,D$13:D44,A$13:A44)</f>
        <v>21621062.09523809</v>
      </c>
      <c r="E45" s="42">
        <f>_xlfn.FORECAST.LINEAR($A45,$E$13:E44,$A$13:$A44)</f>
        <v>80945839.238095284</v>
      </c>
      <c r="F45" s="42">
        <f>_xlfn.FORECAST.LINEAR($A45,F$13:F44,$A$13:A44)</f>
        <v>1059089521.4095249</v>
      </c>
      <c r="G45" s="39"/>
      <c r="H45" s="39"/>
      <c r="I45" s="39"/>
      <c r="J45" s="39"/>
      <c r="K45" s="39"/>
    </row>
    <row r="46" spans="1:11" s="16" customFormat="1" ht="18" x14ac:dyDescent="0.45">
      <c r="A46" s="60">
        <v>2042</v>
      </c>
      <c r="B46" s="42">
        <f>_xlfn.FORECAST.LINEAR($A46,B$13:B45,$A$13:$A45)</f>
        <v>1284746561.2559528</v>
      </c>
      <c r="C46" s="42">
        <f>_xlfn.FORECAST.LINEAR($A46,C$13:C45,$A$13:$A45)</f>
        <v>118349937.82857144</v>
      </c>
      <c r="D46" s="42">
        <f>_xlfn.FORECAST.LINEAR($A46,D$13:D45,A$13:A45)</f>
        <v>21657319.213095218</v>
      </c>
      <c r="E46" s="42">
        <f>_xlfn.FORECAST.LINEAR($A46,$E$13:E45,$A$13:$A45)</f>
        <v>81968366.870238066</v>
      </c>
      <c r="F46" s="42">
        <f>_xlfn.FORECAST.LINEAR($A46,F$13:F45,$A$13:A45)</f>
        <v>1062770937.0988092</v>
      </c>
      <c r="G46" s="39"/>
      <c r="H46" s="39"/>
      <c r="I46" s="39"/>
      <c r="J46" s="39"/>
      <c r="K46" s="39"/>
    </row>
    <row r="47" spans="1:11" s="16" customFormat="1" ht="18" x14ac:dyDescent="0.45">
      <c r="A47" s="60">
        <v>2043</v>
      </c>
      <c r="B47" s="42">
        <f>_xlfn.FORECAST.LINEAR($A47,B$13:B46,$A$13:$A46)</f>
        <v>1289814071.3595257</v>
      </c>
      <c r="C47" s="42">
        <f>_xlfn.FORECAST.LINEAR($A47,C$13:C46,$A$13:$A46)</f>
        <v>118677247.48571432</v>
      </c>
      <c r="D47" s="42">
        <f>_xlfn.FORECAST.LINEAR($A47,D$13:D46,A$13:A46)</f>
        <v>21693576.330952376</v>
      </c>
      <c r="E47" s="42">
        <f>_xlfn.FORECAST.LINEAR($A47,$E$13:E46,$A$13:$A46)</f>
        <v>82990894.502380848</v>
      </c>
      <c r="F47" s="42">
        <f>_xlfn.FORECAST.LINEAR($A47,F$13:F46,$A$13:A46)</f>
        <v>1066452352.7880955</v>
      </c>
      <c r="G47" s="39"/>
      <c r="H47" s="39"/>
      <c r="I47" s="39"/>
      <c r="J47" s="39"/>
      <c r="K47" s="39"/>
    </row>
    <row r="48" spans="1:11" s="16" customFormat="1" ht="18" x14ac:dyDescent="0.45">
      <c r="A48" s="60">
        <v>2044</v>
      </c>
      <c r="B48" s="42">
        <f>_xlfn.FORECAST.LINEAR($A48,B$13:B47,$A$13:$A47)</f>
        <v>1294881581.4630947</v>
      </c>
      <c r="C48" s="42">
        <f>_xlfn.FORECAST.LINEAR($A48,C$13:C47,$A$13:$A47)</f>
        <v>119004557.14285719</v>
      </c>
      <c r="D48" s="42">
        <f>_xlfn.FORECAST.LINEAR($A48,D$13:D47,A$13:A47)</f>
        <v>21729833.448809505</v>
      </c>
      <c r="E48" s="42">
        <f>_xlfn.FORECAST.LINEAR($A48,$E$13:E47,$A$13:$A47)</f>
        <v>84013422.134523869</v>
      </c>
      <c r="F48" s="42">
        <f>_xlfn.FORECAST.LINEAR($A48,F$13:F47,$A$13:A47)</f>
        <v>1070133768.4773808</v>
      </c>
      <c r="G48" s="39"/>
      <c r="H48" s="39"/>
      <c r="I48" s="39"/>
      <c r="J48" s="39"/>
      <c r="K48" s="39"/>
    </row>
    <row r="49" spans="1:11" s="16" customFormat="1" ht="18" x14ac:dyDescent="0.45">
      <c r="A49" s="60">
        <v>2045</v>
      </c>
      <c r="B49" s="42">
        <f>_xlfn.FORECAST.LINEAR($A49,B$13:B48,$A$13:$A48)</f>
        <v>1299949091.5666676</v>
      </c>
      <c r="C49" s="42">
        <f>_xlfn.FORECAST.LINEAR($A49,C$13:C48,$A$13:$A48)</f>
        <v>119331866.80000007</v>
      </c>
      <c r="D49" s="42">
        <f>_xlfn.FORECAST.LINEAR($A49,D$13:D48,A$13:A48)</f>
        <v>21766090.566666663</v>
      </c>
      <c r="E49" s="42">
        <f>_xlfn.FORECAST.LINEAR($A49,$E$13:E48,$A$13:$A48)</f>
        <v>85035949.766666651</v>
      </c>
      <c r="F49" s="42">
        <f>_xlfn.FORECAST.LINEAR($A49,F$13:F48,$A$13:A48)</f>
        <v>1073815184.166667</v>
      </c>
      <c r="G49" s="39"/>
      <c r="H49" s="39"/>
      <c r="I49" s="39"/>
      <c r="J49" s="39"/>
      <c r="K49" s="39"/>
    </row>
    <row r="50" spans="1:11" s="16" customFormat="1" ht="18" x14ac:dyDescent="0.45">
      <c r="A50" s="60">
        <v>2046</v>
      </c>
      <c r="B50" s="42">
        <f>_xlfn.FORECAST.LINEAR($A50,B$13:B49,$A$13:$A49)</f>
        <v>1305016601.6702385</v>
      </c>
      <c r="C50" s="42">
        <f>_xlfn.FORECAST.LINEAR($A50,C$13:C49,$A$13:$A49)</f>
        <v>119659176.45714283</v>
      </c>
      <c r="D50" s="42">
        <f>_xlfn.FORECAST.LINEAR($A50,D$13:D49,A$13:A49)</f>
        <v>21802347.684523791</v>
      </c>
      <c r="E50" s="42">
        <f>_xlfn.FORECAST.LINEAR($A50,$E$13:E49,$A$13:$A49)</f>
        <v>86058477.398809433</v>
      </c>
      <c r="F50" s="42">
        <f>_xlfn.FORECAST.LINEAR($A50,F$13:F49,$A$13:A49)</f>
        <v>1077496599.8559523</v>
      </c>
      <c r="G50" s="39"/>
      <c r="H50" s="39"/>
      <c r="I50" s="39"/>
      <c r="J50" s="39"/>
      <c r="K50" s="39"/>
    </row>
    <row r="51" spans="1:11" s="16" customFormat="1" ht="18" x14ac:dyDescent="0.45">
      <c r="A51" s="60">
        <v>2047</v>
      </c>
      <c r="B51" s="42">
        <f>_xlfn.FORECAST.LINEAR($A51,B$13:B50,$A$13:$A50)</f>
        <v>1310084111.7738094</v>
      </c>
      <c r="C51" s="42">
        <f>_xlfn.FORECAST.LINEAR($A51,C$13:C50,$A$13:$A50)</f>
        <v>119986486.11428571</v>
      </c>
      <c r="D51" s="42">
        <f>_xlfn.FORECAST.LINEAR($A51,D$13:D50,A$13:A50)</f>
        <v>21838604.802380942</v>
      </c>
      <c r="E51" s="42">
        <f>_xlfn.FORECAST.LINEAR($A51,$E$13:E50,$A$13:$A50)</f>
        <v>87081005.030952454</v>
      </c>
      <c r="F51" s="42">
        <f>_xlfn.FORECAST.LINEAR($A51,F$13:F50,$A$13:A50)</f>
        <v>1081178015.5452385</v>
      </c>
      <c r="G51" s="39"/>
      <c r="H51" s="39"/>
      <c r="I51" s="39"/>
      <c r="J51" s="39"/>
      <c r="K51" s="39"/>
    </row>
    <row r="52" spans="1:11" s="16" customFormat="1" ht="18" x14ac:dyDescent="0.45">
      <c r="A52" s="60">
        <v>2048</v>
      </c>
      <c r="B52" s="42">
        <f>_xlfn.FORECAST.LINEAR($A52,B$13:B51,$A$13:$A51)</f>
        <v>1315151621.8773823</v>
      </c>
      <c r="C52" s="42">
        <f>_xlfn.FORECAST.LINEAR($A52,C$13:C51,$A$13:$A51)</f>
        <v>120313795.77142859</v>
      </c>
      <c r="D52" s="42">
        <f>_xlfn.FORECAST.LINEAR($A52,D$13:D51,A$13:A51)</f>
        <v>21874861.920238078</v>
      </c>
      <c r="E52" s="42">
        <f>_xlfn.FORECAST.LINEAR($A52,$E$13:E51,$A$13:$A51)</f>
        <v>88103532.663095236</v>
      </c>
      <c r="F52" s="42">
        <f>_xlfn.FORECAST.LINEAR($A52,F$13:F51,$A$13:A51)</f>
        <v>1084859431.2345238</v>
      </c>
      <c r="G52" s="39"/>
      <c r="H52" s="39"/>
      <c r="I52" s="39"/>
      <c r="J52" s="39"/>
      <c r="K52" s="39"/>
    </row>
    <row r="53" spans="1:11" s="16" customFormat="1" ht="18" x14ac:dyDescent="0.45">
      <c r="A53" s="60">
        <v>2049</v>
      </c>
      <c r="B53" s="42">
        <f>_xlfn.FORECAST.LINEAR($A53,B$13:B52,$A$13:$A52)</f>
        <v>1320219131.9809532</v>
      </c>
      <c r="C53" s="42">
        <f>_xlfn.FORECAST.LINEAR($A53,C$13:C52,$A$13:$A52)</f>
        <v>120641105.42857146</v>
      </c>
      <c r="D53" s="42">
        <f>_xlfn.FORECAST.LINEAR($A53,D$13:D52,A$13:A52)</f>
        <v>21911119.038095228</v>
      </c>
      <c r="E53" s="42">
        <f>_xlfn.FORECAST.LINEAR($A53,$E$13:E52,$A$13:$A52)</f>
        <v>89126060.295238018</v>
      </c>
      <c r="F53" s="42">
        <f>_xlfn.FORECAST.LINEAR($A53,F$13:F52,$A$13:A52)</f>
        <v>1088540846.9238091</v>
      </c>
      <c r="G53" s="39"/>
      <c r="H53" s="39"/>
      <c r="I53" s="39"/>
      <c r="J53" s="39"/>
      <c r="K53" s="39"/>
    </row>
    <row r="54" spans="1:11" s="16" customFormat="1" ht="18" x14ac:dyDescent="0.45">
      <c r="A54" s="60">
        <v>2050</v>
      </c>
      <c r="B54" s="42">
        <f>_xlfn.FORECAST.LINEAR($A54,B$13:B53,$A$13:$A53)</f>
        <v>1325286642.0845242</v>
      </c>
      <c r="C54" s="42">
        <f>_xlfn.FORECAST.LINEAR($A54,C$13:C53,$A$13:$A53)</f>
        <v>120968415.08571434</v>
      </c>
      <c r="D54" s="42">
        <f>_xlfn.FORECAST.LINEAR($A54,D$13:D53,A$13:A53)</f>
        <v>21947376.155952364</v>
      </c>
      <c r="E54" s="42">
        <f>_xlfn.FORECAST.LINEAR($A54,$E$13:E53,$A$13:$A53)</f>
        <v>90148587.927381039</v>
      </c>
      <c r="F54" s="42">
        <f>_xlfn.FORECAST.LINEAR($A54,F$13:F53,$A$13:A53)</f>
        <v>1092222262.6130962</v>
      </c>
      <c r="G54" s="39"/>
      <c r="H54" s="39"/>
      <c r="I54" s="39"/>
      <c r="J54" s="39"/>
      <c r="K54" s="39"/>
    </row>
    <row r="55" spans="1:11" s="16" customFormat="1" ht="18" x14ac:dyDescent="0.45">
      <c r="A55" s="60">
        <v>2051</v>
      </c>
      <c r="B55" s="42">
        <f>_xlfn.FORECAST.LINEAR($A55,B$13:B54,$A$13:$A54)</f>
        <v>1330354152.188097</v>
      </c>
      <c r="C55" s="42">
        <f>_xlfn.FORECAST.LINEAR($A55,C$13:C54,$A$13:$A54)</f>
        <v>121295724.74285722</v>
      </c>
      <c r="D55" s="42">
        <f>_xlfn.FORECAST.LINEAR($A55,D$13:D54,A$13:A54)</f>
        <v>21983633.273809515</v>
      </c>
      <c r="E55" s="42">
        <f>_xlfn.FORECAST.LINEAR($A55,$E$13:E54,$A$13:$A54)</f>
        <v>91171115.559523821</v>
      </c>
      <c r="F55" s="42">
        <f>_xlfn.FORECAST.LINEAR($A55,F$13:F54,$A$13:A54)</f>
        <v>1095903678.3023806</v>
      </c>
      <c r="G55" s="39"/>
      <c r="H55" s="39"/>
      <c r="I55" s="39"/>
      <c r="J55" s="39"/>
      <c r="K55" s="39"/>
    </row>
    <row r="56" spans="1:11" s="16" customFormat="1" ht="18" x14ac:dyDescent="0.45">
      <c r="A56" s="60">
        <v>2052</v>
      </c>
      <c r="B56" s="42">
        <f>_xlfn.FORECAST.LINEAR($A56,B$13:B55,$A$13:$A55)</f>
        <v>1335421662.2916679</v>
      </c>
      <c r="C56" s="42">
        <f>_xlfn.FORECAST.LINEAR($A56,C$13:C55,$A$13:$A55)</f>
        <v>121623034.39999998</v>
      </c>
      <c r="D56" s="42">
        <f>_xlfn.FORECAST.LINEAR($A56,D$13:D55,A$13:A55)</f>
        <v>22019890.391666651</v>
      </c>
      <c r="E56" s="42">
        <f>_xlfn.FORECAST.LINEAR($A56,$E$13:E55,$A$13:$A55)</f>
        <v>92193643.191666603</v>
      </c>
      <c r="F56" s="42">
        <f>_xlfn.FORECAST.LINEAR($A56,F$13:F55,$A$13:A55)</f>
        <v>1099585093.9916668</v>
      </c>
      <c r="G56" s="39"/>
      <c r="H56" s="39"/>
      <c r="I56" s="39"/>
      <c r="J56" s="39"/>
      <c r="K56" s="39"/>
    </row>
    <row r="57" spans="1:11" s="16" customFormat="1" ht="18" x14ac:dyDescent="0.45">
      <c r="A57" s="60">
        <v>2053</v>
      </c>
      <c r="B57" s="42">
        <f>_xlfn.FORECAST.LINEAR($A57,B$13:B56,$A$13:$A56)</f>
        <v>1340489172.3952389</v>
      </c>
      <c r="C57" s="42">
        <f>_xlfn.FORECAST.LINEAR($A57,C$13:C56,$A$13:$A56)</f>
        <v>121950344.05714285</v>
      </c>
      <c r="D57" s="42">
        <f>_xlfn.FORECAST.LINEAR($A57,D$13:D56,A$13:A56)</f>
        <v>22056147.509523802</v>
      </c>
      <c r="E57" s="42">
        <f>_xlfn.FORECAST.LINEAR($A57,$E$13:E56,$A$13:$A56)</f>
        <v>93216170.823809624</v>
      </c>
      <c r="F57" s="42">
        <f>_xlfn.FORECAST.LINEAR($A57,F$13:F56,$A$13:A56)</f>
        <v>1103266509.6809521</v>
      </c>
      <c r="G57" s="39"/>
      <c r="H57" s="39"/>
      <c r="I57" s="39"/>
      <c r="J57" s="39"/>
      <c r="K57" s="39"/>
    </row>
    <row r="58" spans="1:11" s="16" customFormat="1" ht="18" x14ac:dyDescent="0.45">
      <c r="A58" s="60">
        <v>2054</v>
      </c>
      <c r="B58" s="42">
        <f>_xlfn.FORECAST.LINEAR($A58,B$13:B57,$A$13:$A57)</f>
        <v>1345556682.4988117</v>
      </c>
      <c r="C58" s="42">
        <f>_xlfn.FORECAST.LINEAR($A58,C$13:C57,$A$13:$A57)</f>
        <v>122277653.71428573</v>
      </c>
      <c r="D58" s="42">
        <f>_xlfn.FORECAST.LINEAR($A58,D$13:D57,A$13:A57)</f>
        <v>22092404.627380952</v>
      </c>
      <c r="E58" s="42">
        <f>_xlfn.FORECAST.LINEAR($A58,$E$13:E57,$A$13:$A57)</f>
        <v>94238698.455952406</v>
      </c>
      <c r="F58" s="42">
        <f>_xlfn.FORECAST.LINEAR($A58,F$13:F57,$A$13:A57)</f>
        <v>1106947925.3702393</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0.92900000000000005</v>
      </c>
      <c r="C66" s="245">
        <v>2.101</v>
      </c>
      <c r="D66" s="245">
        <v>14.209</v>
      </c>
      <c r="E66" s="245">
        <v>6.3360000000000003</v>
      </c>
      <c r="F66" s="313">
        <v>1.083</v>
      </c>
      <c r="G66" s="303"/>
      <c r="H66" s="304"/>
      <c r="I66" s="304"/>
      <c r="J66" s="304"/>
      <c r="K66" s="305"/>
    </row>
    <row r="67" spans="1:11" s="16" customFormat="1" ht="18" x14ac:dyDescent="0.45">
      <c r="A67" s="194">
        <v>2004</v>
      </c>
      <c r="B67" s="232">
        <v>0.91800000000000004</v>
      </c>
      <c r="C67" s="147">
        <v>2.008</v>
      </c>
      <c r="D67" s="147">
        <v>13.85</v>
      </c>
      <c r="E67" s="147">
        <v>6.4</v>
      </c>
      <c r="F67" s="311">
        <v>1.0780000000000001</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0.93</v>
      </c>
      <c r="C68" s="147">
        <v>2.0339999999999998</v>
      </c>
      <c r="D68" s="147">
        <v>13.996</v>
      </c>
      <c r="E68" s="147">
        <v>6.4039999999999999</v>
      </c>
      <c r="F68" s="311">
        <v>1.093</v>
      </c>
      <c r="G68" s="290">
        <f t="shared" ref="G68:G87" si="6">IF(ABS(B8 - B7) &gt; SQRT(G8^2 + G7^2), 1, 0)</f>
        <v>0</v>
      </c>
      <c r="H68" s="286">
        <f t="shared" ref="H68:H87" si="7">IF(ABS(C8 - C7) &gt; SQRT(H8^2 + H7^2), 1, 0)</f>
        <v>0</v>
      </c>
      <c r="I68" s="286">
        <f t="shared" ref="I68:I87" si="8">IF(ABS(D8 - D7) &gt; SQRT(I8^2 + I7^2), 1, 0)</f>
        <v>0</v>
      </c>
      <c r="J68" s="286">
        <f t="shared" ref="J68:J87" si="9">IF(ABS(E8 - E7) &gt; SQRT(J8^2 + J7^2), 1, 0)</f>
        <v>0</v>
      </c>
      <c r="K68" s="291">
        <f t="shared" ref="K68:K87" si="10">IF(ABS(F8 - F7) &gt; SQRT(K8^2 + K7^2), 1, 0)</f>
        <v>0</v>
      </c>
    </row>
    <row r="69" spans="1:11" s="16" customFormat="1" ht="18" x14ac:dyDescent="0.45">
      <c r="A69" s="194">
        <v>2006</v>
      </c>
      <c r="B69" s="232">
        <v>0.78200000000000003</v>
      </c>
      <c r="C69" s="147">
        <v>1.99</v>
      </c>
      <c r="D69" s="147">
        <v>13.747</v>
      </c>
      <c r="E69" s="147">
        <v>6.5540000000000003</v>
      </c>
      <c r="F69" s="311">
        <v>0.91800000000000004</v>
      </c>
      <c r="G69" s="290">
        <f t="shared" si="6"/>
        <v>1</v>
      </c>
      <c r="H69" s="286">
        <f t="shared" si="7"/>
        <v>0</v>
      </c>
      <c r="I69" s="286">
        <f t="shared" si="8"/>
        <v>0</v>
      </c>
      <c r="J69" s="286">
        <f t="shared" si="9"/>
        <v>0</v>
      </c>
      <c r="K69" s="291">
        <f t="shared" si="10"/>
        <v>1</v>
      </c>
    </row>
    <row r="70" spans="1:11" s="16" customFormat="1" ht="18" x14ac:dyDescent="0.45">
      <c r="A70" s="194">
        <v>2007</v>
      </c>
      <c r="B70" s="234">
        <v>0.81200000000000006</v>
      </c>
      <c r="C70" s="71">
        <v>2.1139999999999999</v>
      </c>
      <c r="D70" s="71">
        <v>13.62</v>
      </c>
      <c r="E70" s="71">
        <v>6.9459999999999997</v>
      </c>
      <c r="F70" s="295">
        <v>0.94799999999999995</v>
      </c>
      <c r="G70" s="290">
        <f t="shared" si="6"/>
        <v>0</v>
      </c>
      <c r="H70" s="286">
        <f t="shared" si="7"/>
        <v>0</v>
      </c>
      <c r="I70" s="286">
        <f t="shared" si="8"/>
        <v>0</v>
      </c>
      <c r="J70" s="286">
        <f t="shared" si="9"/>
        <v>0</v>
      </c>
      <c r="K70" s="291">
        <f t="shared" si="10"/>
        <v>0</v>
      </c>
    </row>
    <row r="71" spans="1:11" s="16" customFormat="1" ht="18" x14ac:dyDescent="0.45">
      <c r="A71" s="194">
        <v>2008</v>
      </c>
      <c r="B71" s="234">
        <v>0.85699999999999998</v>
      </c>
      <c r="C71" s="71">
        <v>1.9590000000000001</v>
      </c>
      <c r="D71" s="71">
        <v>11.978999999999999</v>
      </c>
      <c r="E71" s="71">
        <v>7.64</v>
      </c>
      <c r="F71" s="295">
        <v>0.96099999999999997</v>
      </c>
      <c r="G71" s="290">
        <f t="shared" si="6"/>
        <v>0</v>
      </c>
      <c r="H71" s="286">
        <f t="shared" si="7"/>
        <v>0</v>
      </c>
      <c r="I71" s="286">
        <f t="shared" si="8"/>
        <v>0</v>
      </c>
      <c r="J71" s="286">
        <f t="shared" si="9"/>
        <v>0</v>
      </c>
      <c r="K71" s="291">
        <f t="shared" si="10"/>
        <v>0</v>
      </c>
    </row>
    <row r="72" spans="1:11" s="16" customFormat="1" ht="18" x14ac:dyDescent="0.45">
      <c r="A72" s="194">
        <v>2009</v>
      </c>
      <c r="B72" s="234">
        <v>0.8</v>
      </c>
      <c r="C72" s="71">
        <v>1.792</v>
      </c>
      <c r="D72" s="71">
        <v>12.523999999999999</v>
      </c>
      <c r="E72" s="71">
        <v>7.36</v>
      </c>
      <c r="F72" s="295">
        <v>0.92</v>
      </c>
      <c r="G72" s="290">
        <f t="shared" si="6"/>
        <v>0</v>
      </c>
      <c r="H72" s="286">
        <f t="shared" si="7"/>
        <v>0</v>
      </c>
      <c r="I72" s="286">
        <f t="shared" si="8"/>
        <v>0</v>
      </c>
      <c r="J72" s="286">
        <f t="shared" si="9"/>
        <v>0</v>
      </c>
      <c r="K72" s="291">
        <f t="shared" si="10"/>
        <v>0</v>
      </c>
    </row>
    <row r="73" spans="1:11" s="16" customFormat="1" ht="18" x14ac:dyDescent="0.45">
      <c r="A73" s="194">
        <v>2010</v>
      </c>
      <c r="B73" s="234">
        <v>0.80300000000000005</v>
      </c>
      <c r="C73" s="71">
        <v>1.92</v>
      </c>
      <c r="D73" s="71">
        <v>12.108000000000001</v>
      </c>
      <c r="E73" s="71">
        <v>7.3129999999999997</v>
      </c>
      <c r="F73" s="295">
        <v>0.92500000000000004</v>
      </c>
      <c r="G73" s="290">
        <f t="shared" si="6"/>
        <v>0</v>
      </c>
      <c r="H73" s="286">
        <f t="shared" si="7"/>
        <v>0</v>
      </c>
      <c r="I73" s="286">
        <f t="shared" si="8"/>
        <v>0</v>
      </c>
      <c r="J73" s="286">
        <f t="shared" si="9"/>
        <v>0</v>
      </c>
      <c r="K73" s="291">
        <f t="shared" si="10"/>
        <v>0</v>
      </c>
    </row>
    <row r="74" spans="1:11" s="16" customFormat="1" ht="18" x14ac:dyDescent="0.45">
      <c r="A74" s="194">
        <v>2011</v>
      </c>
      <c r="B74" s="234">
        <v>0.80700000000000005</v>
      </c>
      <c r="C74" s="71">
        <v>1.831</v>
      </c>
      <c r="D74" s="71">
        <v>13.042999999999999</v>
      </c>
      <c r="E74" s="71">
        <v>7.3650000000000002</v>
      </c>
      <c r="F74" s="295">
        <v>0.93899999999999995</v>
      </c>
      <c r="G74" s="290">
        <f t="shared" si="6"/>
        <v>0</v>
      </c>
      <c r="H74" s="286">
        <f t="shared" si="7"/>
        <v>0</v>
      </c>
      <c r="I74" s="286">
        <f t="shared" si="8"/>
        <v>0</v>
      </c>
      <c r="J74" s="286">
        <f t="shared" si="9"/>
        <v>0</v>
      </c>
      <c r="K74" s="291">
        <f t="shared" si="10"/>
        <v>0</v>
      </c>
    </row>
    <row r="75" spans="1:11" s="16" customFormat="1" ht="18" x14ac:dyDescent="0.45">
      <c r="A75" s="194">
        <v>2012</v>
      </c>
      <c r="B75" s="234">
        <v>0.80400000000000005</v>
      </c>
      <c r="C75" s="71">
        <v>1.8380000000000001</v>
      </c>
      <c r="D75" s="71">
        <v>13.045</v>
      </c>
      <c r="E75" s="71">
        <v>7.3579999999999997</v>
      </c>
      <c r="F75" s="295">
        <v>0.93700000000000006</v>
      </c>
      <c r="G75" s="290">
        <f t="shared" si="6"/>
        <v>0</v>
      </c>
      <c r="H75" s="286">
        <f t="shared" si="7"/>
        <v>0</v>
      </c>
      <c r="I75" s="286">
        <f t="shared" si="8"/>
        <v>0</v>
      </c>
      <c r="J75" s="286">
        <f t="shared" si="9"/>
        <v>0</v>
      </c>
      <c r="K75" s="291">
        <f t="shared" si="10"/>
        <v>0</v>
      </c>
    </row>
    <row r="76" spans="1:11" s="16" customFormat="1" ht="18" x14ac:dyDescent="0.45">
      <c r="A76" s="194">
        <v>2013</v>
      </c>
      <c r="B76" s="234">
        <v>0.81399999999999995</v>
      </c>
      <c r="C76" s="71">
        <v>1.825</v>
      </c>
      <c r="D76" s="71">
        <v>13.202999999999999</v>
      </c>
      <c r="E76" s="71">
        <v>7.3330000000000002</v>
      </c>
      <c r="F76" s="295">
        <v>0.94899999999999995</v>
      </c>
      <c r="G76" s="290">
        <f t="shared" si="6"/>
        <v>0</v>
      </c>
      <c r="H76" s="286">
        <f t="shared" si="7"/>
        <v>0</v>
      </c>
      <c r="I76" s="286">
        <f t="shared" si="8"/>
        <v>0</v>
      </c>
      <c r="J76" s="286">
        <f t="shared" si="9"/>
        <v>0</v>
      </c>
      <c r="K76" s="291">
        <f t="shared" si="10"/>
        <v>0</v>
      </c>
    </row>
    <row r="77" spans="1:11" s="16" customFormat="1" ht="18" x14ac:dyDescent="0.45">
      <c r="A77" s="194">
        <v>2014</v>
      </c>
      <c r="B77" s="234">
        <v>0.77500000000000002</v>
      </c>
      <c r="C77" s="71">
        <v>2.0459999999999998</v>
      </c>
      <c r="D77" s="71">
        <v>13.074</v>
      </c>
      <c r="E77" s="71">
        <v>7.12</v>
      </c>
      <c r="F77" s="295">
        <v>0.88800000000000001</v>
      </c>
      <c r="G77" s="290">
        <f t="shared" si="6"/>
        <v>0</v>
      </c>
      <c r="H77" s="286">
        <f t="shared" si="7"/>
        <v>0</v>
      </c>
      <c r="I77" s="286">
        <f t="shared" si="8"/>
        <v>0</v>
      </c>
      <c r="J77" s="286">
        <f t="shared" si="9"/>
        <v>0</v>
      </c>
      <c r="K77" s="291">
        <f t="shared" si="10"/>
        <v>0</v>
      </c>
    </row>
    <row r="78" spans="1:11" s="16" customFormat="1" ht="18" x14ac:dyDescent="0.45">
      <c r="A78" s="194">
        <v>2015</v>
      </c>
      <c r="B78" s="234">
        <v>0.77200000000000002</v>
      </c>
      <c r="C78" s="71">
        <v>2.004</v>
      </c>
      <c r="D78" s="71">
        <v>13.17</v>
      </c>
      <c r="E78" s="71">
        <v>7.12</v>
      </c>
      <c r="F78" s="295">
        <v>0.88600000000000001</v>
      </c>
      <c r="G78" s="290">
        <f t="shared" si="6"/>
        <v>0</v>
      </c>
      <c r="H78" s="286">
        <f t="shared" si="7"/>
        <v>0</v>
      </c>
      <c r="I78" s="286">
        <f t="shared" si="8"/>
        <v>0</v>
      </c>
      <c r="J78" s="286">
        <f t="shared" si="9"/>
        <v>0</v>
      </c>
      <c r="K78" s="291">
        <f t="shared" si="10"/>
        <v>0</v>
      </c>
    </row>
    <row r="79" spans="1:11" s="16" customFormat="1" ht="18" x14ac:dyDescent="0.45">
      <c r="A79" s="194">
        <v>2016</v>
      </c>
      <c r="B79" s="234">
        <v>0.77300000000000002</v>
      </c>
      <c r="C79" s="71">
        <v>1.7210000000000001</v>
      </c>
      <c r="D79" s="71">
        <v>13.19</v>
      </c>
      <c r="E79" s="71">
        <v>7.1059999999999999</v>
      </c>
      <c r="F79" s="295">
        <v>0.878</v>
      </c>
      <c r="G79" s="290">
        <f t="shared" si="6"/>
        <v>0</v>
      </c>
      <c r="H79" s="286">
        <f t="shared" si="7"/>
        <v>0</v>
      </c>
      <c r="I79" s="286">
        <f t="shared" si="8"/>
        <v>0</v>
      </c>
      <c r="J79" s="286">
        <f t="shared" si="9"/>
        <v>0</v>
      </c>
      <c r="K79" s="291">
        <f t="shared" si="10"/>
        <v>0</v>
      </c>
    </row>
    <row r="80" spans="1:11" s="16" customFormat="1" ht="18" x14ac:dyDescent="0.45">
      <c r="A80" s="194">
        <v>2017</v>
      </c>
      <c r="B80" s="234">
        <v>0.77400000000000002</v>
      </c>
      <c r="C80" s="71">
        <v>1.7070000000000001</v>
      </c>
      <c r="D80" s="71">
        <v>13.182</v>
      </c>
      <c r="E80" s="71">
        <v>7.13</v>
      </c>
      <c r="F80" s="295">
        <v>0.88400000000000001</v>
      </c>
      <c r="G80" s="290">
        <f t="shared" si="6"/>
        <v>0</v>
      </c>
      <c r="H80" s="286">
        <f t="shared" si="7"/>
        <v>0</v>
      </c>
      <c r="I80" s="286">
        <f t="shared" si="8"/>
        <v>0</v>
      </c>
      <c r="J80" s="286">
        <f t="shared" si="9"/>
        <v>0</v>
      </c>
      <c r="K80" s="291">
        <f t="shared" si="10"/>
        <v>0</v>
      </c>
    </row>
    <row r="81" spans="1:41" s="16" customFormat="1" ht="18" x14ac:dyDescent="0.45">
      <c r="A81" s="194">
        <v>2018</v>
      </c>
      <c r="B81" s="234">
        <v>0.78100000000000003</v>
      </c>
      <c r="C81" s="71">
        <v>1.748</v>
      </c>
      <c r="D81" s="71">
        <v>13.27</v>
      </c>
      <c r="E81" s="71">
        <v>7.0570000000000004</v>
      </c>
      <c r="F81" s="295">
        <v>0.89800000000000002</v>
      </c>
      <c r="G81" s="290">
        <f t="shared" si="6"/>
        <v>0</v>
      </c>
      <c r="H81" s="286">
        <f t="shared" si="7"/>
        <v>0</v>
      </c>
      <c r="I81" s="286">
        <f t="shared" si="8"/>
        <v>0</v>
      </c>
      <c r="J81" s="286">
        <f t="shared" si="9"/>
        <v>0</v>
      </c>
      <c r="K81" s="291">
        <f t="shared" si="10"/>
        <v>0</v>
      </c>
    </row>
    <row r="82" spans="1:41" s="16" customFormat="1" ht="18" x14ac:dyDescent="0.45">
      <c r="A82" s="194">
        <v>2019</v>
      </c>
      <c r="B82" s="234">
        <v>0.81699999999999995</v>
      </c>
      <c r="C82" s="71">
        <v>1.7330000000000001</v>
      </c>
      <c r="D82" s="71">
        <v>13.622999999999999</v>
      </c>
      <c r="E82" s="71">
        <v>6.84</v>
      </c>
      <c r="F82" s="295">
        <v>0.93500000000000005</v>
      </c>
      <c r="G82" s="290">
        <f t="shared" si="6"/>
        <v>0</v>
      </c>
      <c r="H82" s="286">
        <f t="shared" si="7"/>
        <v>0</v>
      </c>
      <c r="I82" s="286">
        <f t="shared" si="8"/>
        <v>0</v>
      </c>
      <c r="J82" s="286">
        <f t="shared" si="9"/>
        <v>0</v>
      </c>
      <c r="K82" s="291">
        <f t="shared" si="10"/>
        <v>0</v>
      </c>
    </row>
    <row r="83" spans="1:41" s="16" customFormat="1" ht="18" x14ac:dyDescent="0.45">
      <c r="A83" s="194">
        <v>2020</v>
      </c>
      <c r="B83" s="234">
        <v>0.78800000000000003</v>
      </c>
      <c r="C83" s="71">
        <v>1.7270000000000001</v>
      </c>
      <c r="D83" s="71">
        <v>13.045999999999999</v>
      </c>
      <c r="E83" s="71">
        <v>6.8680000000000003</v>
      </c>
      <c r="F83" s="295">
        <v>0.89700000000000002</v>
      </c>
      <c r="G83" s="290">
        <f t="shared" si="6"/>
        <v>0</v>
      </c>
      <c r="H83" s="286">
        <f t="shared" si="7"/>
        <v>0</v>
      </c>
      <c r="I83" s="286">
        <f t="shared" si="8"/>
        <v>0</v>
      </c>
      <c r="J83" s="286">
        <f t="shared" si="9"/>
        <v>0</v>
      </c>
      <c r="K83" s="291">
        <f t="shared" si="10"/>
        <v>0</v>
      </c>
    </row>
    <row r="84" spans="1:41" s="16" customFormat="1" ht="18" x14ac:dyDescent="0.45">
      <c r="A84" s="194">
        <v>2021</v>
      </c>
      <c r="B84" s="234">
        <v>0.78800000000000003</v>
      </c>
      <c r="C84" s="71">
        <v>1.7210000000000001</v>
      </c>
      <c r="D84" s="71">
        <v>13.087</v>
      </c>
      <c r="E84" s="71">
        <v>6.8949999999999996</v>
      </c>
      <c r="F84" s="295">
        <v>0.89700000000000002</v>
      </c>
      <c r="G84" s="290">
        <f t="shared" si="6"/>
        <v>0</v>
      </c>
      <c r="H84" s="286">
        <f t="shared" si="7"/>
        <v>0</v>
      </c>
      <c r="I84" s="286">
        <f t="shared" si="8"/>
        <v>0</v>
      </c>
      <c r="J84" s="286">
        <f t="shared" si="9"/>
        <v>0</v>
      </c>
      <c r="K84" s="291">
        <f t="shared" si="10"/>
        <v>0</v>
      </c>
    </row>
    <row r="85" spans="1:41" s="16" customFormat="1" ht="18" x14ac:dyDescent="0.45">
      <c r="A85" s="194">
        <v>2022</v>
      </c>
      <c r="B85" s="234">
        <v>0.80400000000000005</v>
      </c>
      <c r="C85" s="71">
        <v>1.65</v>
      </c>
      <c r="D85" s="71">
        <v>12.869</v>
      </c>
      <c r="E85" s="71">
        <v>6.7149999999999999</v>
      </c>
      <c r="F85" s="295">
        <v>0.91900000000000004</v>
      </c>
      <c r="G85" s="290">
        <f t="shared" si="6"/>
        <v>0</v>
      </c>
      <c r="H85" s="286">
        <f t="shared" si="7"/>
        <v>0</v>
      </c>
      <c r="I85" s="286">
        <f t="shared" si="8"/>
        <v>0</v>
      </c>
      <c r="J85" s="286">
        <f t="shared" si="9"/>
        <v>0</v>
      </c>
      <c r="K85" s="291">
        <f t="shared" si="10"/>
        <v>0</v>
      </c>
    </row>
    <row r="86" spans="1:41" s="16" customFormat="1" ht="18" x14ac:dyDescent="0.45">
      <c r="A86" s="194">
        <v>2023</v>
      </c>
      <c r="B86" s="234">
        <v>0.80700000000000005</v>
      </c>
      <c r="C86" s="71">
        <v>1.663</v>
      </c>
      <c r="D86" s="71">
        <v>12.478</v>
      </c>
      <c r="E86" s="71">
        <v>6.7240000000000002</v>
      </c>
      <c r="F86" s="295">
        <v>0.92600000000000005</v>
      </c>
      <c r="G86" s="290">
        <f t="shared" si="6"/>
        <v>0</v>
      </c>
      <c r="H86" s="286">
        <f t="shared" si="7"/>
        <v>0</v>
      </c>
      <c r="I86" s="286">
        <f t="shared" si="8"/>
        <v>0</v>
      </c>
      <c r="J86" s="286">
        <f t="shared" si="9"/>
        <v>0</v>
      </c>
      <c r="K86" s="291">
        <f t="shared" si="10"/>
        <v>0</v>
      </c>
    </row>
    <row r="87" spans="1:41" s="16" customFormat="1" ht="18.399999999999999" thickBot="1" x14ac:dyDescent="0.5">
      <c r="A87" s="194">
        <v>2024</v>
      </c>
      <c r="B87" s="236">
        <v>0.8</v>
      </c>
      <c r="C87" s="238">
        <v>1.637</v>
      </c>
      <c r="D87" s="238">
        <v>12.484</v>
      </c>
      <c r="E87" s="238">
        <v>6.665</v>
      </c>
      <c r="F87" s="314">
        <v>0.91700000000000004</v>
      </c>
      <c r="G87" s="290">
        <f t="shared" si="6"/>
        <v>0</v>
      </c>
      <c r="H87" s="286">
        <f t="shared" si="7"/>
        <v>0</v>
      </c>
      <c r="I87" s="286">
        <f t="shared" si="8"/>
        <v>0</v>
      </c>
      <c r="J87" s="286">
        <f t="shared" si="9"/>
        <v>0</v>
      </c>
      <c r="K87" s="291">
        <f t="shared" si="10"/>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428</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399999999999999" thickBot="1" x14ac:dyDescent="0.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208">
        <v>319829790</v>
      </c>
      <c r="C96" s="209">
        <v>34736344</v>
      </c>
      <c r="D96" s="209">
        <v>4856883</v>
      </c>
      <c r="E96" s="209">
        <v>15271972</v>
      </c>
      <c r="F96" s="210">
        <v>264964591</v>
      </c>
      <c r="G96" s="120">
        <v>57276682</v>
      </c>
      <c r="H96" s="80">
        <v>6630088</v>
      </c>
      <c r="I96" s="80">
        <v>833050</v>
      </c>
      <c r="J96" s="80">
        <v>2805210</v>
      </c>
      <c r="K96" s="81">
        <v>47008333</v>
      </c>
      <c r="L96" s="79">
        <v>67361664</v>
      </c>
      <c r="M96" s="80">
        <v>7455093</v>
      </c>
      <c r="N96" s="80">
        <v>1070945</v>
      </c>
      <c r="O96" s="80">
        <v>3312529</v>
      </c>
      <c r="P96" s="81">
        <v>55523096</v>
      </c>
      <c r="Q96" s="79">
        <v>39404822</v>
      </c>
      <c r="R96" s="80">
        <v>4595539</v>
      </c>
      <c r="S96" s="80">
        <v>598457</v>
      </c>
      <c r="T96" s="80">
        <v>1813216</v>
      </c>
      <c r="U96" s="81">
        <v>32397610</v>
      </c>
      <c r="V96" s="79">
        <v>562849021</v>
      </c>
      <c r="W96" s="80">
        <v>48964431</v>
      </c>
      <c r="X96" s="80">
        <v>10578727</v>
      </c>
      <c r="Y96" s="80">
        <v>24645786</v>
      </c>
      <c r="Z96" s="81">
        <v>478660076</v>
      </c>
    </row>
    <row r="97" spans="1:26" s="16" customFormat="1" ht="18" x14ac:dyDescent="0.45">
      <c r="A97" s="194">
        <v>2004</v>
      </c>
      <c r="B97" s="211">
        <v>323115281</v>
      </c>
      <c r="C97" s="80">
        <v>35386761</v>
      </c>
      <c r="D97" s="80">
        <v>5257687</v>
      </c>
      <c r="E97" s="80">
        <v>15439342</v>
      </c>
      <c r="F97" s="212">
        <v>267031491</v>
      </c>
      <c r="G97" s="120">
        <v>57698569</v>
      </c>
      <c r="H97" s="80">
        <v>6790893</v>
      </c>
      <c r="I97" s="80">
        <v>899287</v>
      </c>
      <c r="J97" s="80">
        <v>2837443</v>
      </c>
      <c r="K97" s="81">
        <v>47170945</v>
      </c>
      <c r="L97" s="79">
        <v>68189363</v>
      </c>
      <c r="M97" s="80">
        <v>7663010</v>
      </c>
      <c r="N97" s="80">
        <v>1141790</v>
      </c>
      <c r="O97" s="80">
        <v>3381419</v>
      </c>
      <c r="P97" s="81">
        <v>56003144</v>
      </c>
      <c r="Q97" s="79">
        <v>39737972</v>
      </c>
      <c r="R97" s="80">
        <v>4651947</v>
      </c>
      <c r="S97" s="80">
        <v>626209</v>
      </c>
      <c r="T97" s="80">
        <v>1827709</v>
      </c>
      <c r="U97" s="81">
        <v>32632107</v>
      </c>
      <c r="V97" s="79">
        <v>566656108</v>
      </c>
      <c r="W97" s="80">
        <v>49359529</v>
      </c>
      <c r="X97" s="80">
        <v>11060434</v>
      </c>
      <c r="Y97" s="80">
        <v>24890956</v>
      </c>
      <c r="Z97" s="81">
        <v>481345188</v>
      </c>
    </row>
    <row r="98" spans="1:26" s="16" customFormat="1" ht="18" x14ac:dyDescent="0.45">
      <c r="A98" s="194">
        <v>2005</v>
      </c>
      <c r="B98" s="211">
        <v>326142345</v>
      </c>
      <c r="C98" s="80">
        <v>36013323</v>
      </c>
      <c r="D98" s="80">
        <v>5309885</v>
      </c>
      <c r="E98" s="80">
        <v>16041885</v>
      </c>
      <c r="F98" s="212">
        <v>268777253</v>
      </c>
      <c r="G98" s="120">
        <v>58296485</v>
      </c>
      <c r="H98" s="80">
        <v>6916606</v>
      </c>
      <c r="I98" s="80">
        <v>914736</v>
      </c>
      <c r="J98" s="80">
        <v>2954044</v>
      </c>
      <c r="K98" s="81">
        <v>47511098</v>
      </c>
      <c r="L98" s="79">
        <v>68735318</v>
      </c>
      <c r="M98" s="80">
        <v>7782102</v>
      </c>
      <c r="N98" s="80">
        <v>1130963</v>
      </c>
      <c r="O98" s="80">
        <v>3482314</v>
      </c>
      <c r="P98" s="81">
        <v>56339939</v>
      </c>
      <c r="Q98" s="79">
        <v>39886668</v>
      </c>
      <c r="R98" s="80">
        <v>4678419</v>
      </c>
      <c r="S98" s="80">
        <v>621777</v>
      </c>
      <c r="T98" s="80">
        <v>1876011</v>
      </c>
      <c r="U98" s="81">
        <v>32710460</v>
      </c>
      <c r="V98" s="79">
        <v>566564784</v>
      </c>
      <c r="W98" s="80">
        <v>49349702</v>
      </c>
      <c r="X98" s="80">
        <v>10986548</v>
      </c>
      <c r="Y98" s="80">
        <v>25330609</v>
      </c>
      <c r="Z98" s="81">
        <v>480897925</v>
      </c>
    </row>
    <row r="99" spans="1:26" s="16" customFormat="1" ht="18" x14ac:dyDescent="0.45">
      <c r="A99" s="194">
        <v>2006</v>
      </c>
      <c r="B99" s="211">
        <v>336645200</v>
      </c>
      <c r="C99" s="80">
        <v>36845143</v>
      </c>
      <c r="D99" s="80">
        <v>5426026</v>
      </c>
      <c r="E99" s="80">
        <v>16782091</v>
      </c>
      <c r="F99" s="212">
        <v>277591940</v>
      </c>
      <c r="G99" s="120">
        <v>60206825</v>
      </c>
      <c r="H99" s="80">
        <v>7097858</v>
      </c>
      <c r="I99" s="80">
        <v>940114</v>
      </c>
      <c r="J99" s="80">
        <v>3090918</v>
      </c>
      <c r="K99" s="81">
        <v>49077934</v>
      </c>
      <c r="L99" s="79">
        <v>71182145</v>
      </c>
      <c r="M99" s="80">
        <v>8042719</v>
      </c>
      <c r="N99" s="80">
        <v>1204202</v>
      </c>
      <c r="O99" s="80">
        <v>3602766</v>
      </c>
      <c r="P99" s="81">
        <v>58332458</v>
      </c>
      <c r="Q99" s="79">
        <v>40990726</v>
      </c>
      <c r="R99" s="80">
        <v>4749334</v>
      </c>
      <c r="S99" s="80">
        <v>663332</v>
      </c>
      <c r="T99" s="80">
        <v>1891283</v>
      </c>
      <c r="U99" s="81">
        <v>33686778</v>
      </c>
      <c r="V99" s="79">
        <v>583383198</v>
      </c>
      <c r="W99" s="80">
        <v>49747478</v>
      </c>
      <c r="X99" s="80">
        <v>11472657</v>
      </c>
      <c r="Y99" s="80">
        <v>25597700</v>
      </c>
      <c r="Z99" s="81">
        <v>496565362</v>
      </c>
    </row>
    <row r="100" spans="1:26" s="16" customFormat="1" ht="18" x14ac:dyDescent="0.45">
      <c r="A100" s="194">
        <v>2007</v>
      </c>
      <c r="B100" s="211">
        <v>341598873</v>
      </c>
      <c r="C100" s="80">
        <v>36565500</v>
      </c>
      <c r="D100" s="80">
        <v>5002546</v>
      </c>
      <c r="E100" s="80">
        <v>16177726</v>
      </c>
      <c r="F100" s="212">
        <v>283853101</v>
      </c>
      <c r="G100" s="120">
        <v>61021674</v>
      </c>
      <c r="H100" s="80">
        <v>7041085</v>
      </c>
      <c r="I100" s="80">
        <v>862227</v>
      </c>
      <c r="J100" s="80">
        <v>2975070</v>
      </c>
      <c r="K100" s="81">
        <v>50143292</v>
      </c>
      <c r="L100" s="79">
        <v>71940462</v>
      </c>
      <c r="M100" s="80">
        <v>7923887</v>
      </c>
      <c r="N100" s="80">
        <v>1085680</v>
      </c>
      <c r="O100" s="80">
        <v>3436374</v>
      </c>
      <c r="P100" s="81">
        <v>59494521</v>
      </c>
      <c r="Q100" s="79">
        <v>41673667</v>
      </c>
      <c r="R100" s="80">
        <v>4718679</v>
      </c>
      <c r="S100" s="80">
        <v>641303</v>
      </c>
      <c r="T100" s="80">
        <v>1808882</v>
      </c>
      <c r="U100" s="81">
        <v>34504803</v>
      </c>
      <c r="V100" s="79">
        <v>590480805</v>
      </c>
      <c r="W100" s="80">
        <v>49214041</v>
      </c>
      <c r="X100" s="80">
        <v>11013543</v>
      </c>
      <c r="Y100" s="80">
        <v>24559970</v>
      </c>
      <c r="Z100" s="81">
        <v>505693251</v>
      </c>
    </row>
    <row r="101" spans="1:26" s="16" customFormat="1" ht="18" x14ac:dyDescent="0.45">
      <c r="A101" s="194">
        <v>2008</v>
      </c>
      <c r="B101" s="211">
        <v>347200975</v>
      </c>
      <c r="C101" s="80">
        <v>37195128</v>
      </c>
      <c r="D101" s="80">
        <v>5863939</v>
      </c>
      <c r="E101" s="80">
        <v>16573148</v>
      </c>
      <c r="F101" s="212">
        <v>287568761</v>
      </c>
      <c r="G101" s="120">
        <v>61874044</v>
      </c>
      <c r="H101" s="80">
        <v>7142253</v>
      </c>
      <c r="I101" s="80">
        <v>1003838</v>
      </c>
      <c r="J101" s="80">
        <v>3029523</v>
      </c>
      <c r="K101" s="81">
        <v>50698430</v>
      </c>
      <c r="L101" s="79">
        <v>72464589</v>
      </c>
      <c r="M101" s="80">
        <v>7931048</v>
      </c>
      <c r="N101" s="80">
        <v>1297438</v>
      </c>
      <c r="O101" s="80">
        <v>3398091</v>
      </c>
      <c r="P101" s="81">
        <v>59838012</v>
      </c>
      <c r="Q101" s="79">
        <v>41991780</v>
      </c>
      <c r="R101" s="80">
        <v>4765814</v>
      </c>
      <c r="S101" s="80">
        <v>738294</v>
      </c>
      <c r="T101" s="80">
        <v>1812957</v>
      </c>
      <c r="U101" s="81">
        <v>34674714</v>
      </c>
      <c r="V101" s="79">
        <v>594002433</v>
      </c>
      <c r="W101" s="80">
        <v>49860074</v>
      </c>
      <c r="X101" s="80">
        <v>11970523</v>
      </c>
      <c r="Y101" s="80">
        <v>24557408</v>
      </c>
      <c r="Z101" s="81">
        <v>507614428</v>
      </c>
    </row>
    <row r="102" spans="1:26" s="16" customFormat="1" ht="18" x14ac:dyDescent="0.45">
      <c r="A102" s="194">
        <v>2009</v>
      </c>
      <c r="B102" s="211">
        <v>349788079</v>
      </c>
      <c r="C102" s="80">
        <v>37790693</v>
      </c>
      <c r="D102" s="80">
        <v>5400256</v>
      </c>
      <c r="E102" s="80">
        <v>16722589</v>
      </c>
      <c r="F102" s="212">
        <v>289874539</v>
      </c>
      <c r="G102" s="120">
        <v>62255346</v>
      </c>
      <c r="H102" s="80">
        <v>7256252</v>
      </c>
      <c r="I102" s="80">
        <v>917175</v>
      </c>
      <c r="J102" s="80">
        <v>3063004</v>
      </c>
      <c r="K102" s="81">
        <v>51018916</v>
      </c>
      <c r="L102" s="79">
        <v>72621037</v>
      </c>
      <c r="M102" s="80">
        <v>8094905</v>
      </c>
      <c r="N102" s="80">
        <v>1182258</v>
      </c>
      <c r="O102" s="80">
        <v>3435862</v>
      </c>
      <c r="P102" s="81">
        <v>59908013</v>
      </c>
      <c r="Q102" s="79">
        <v>42048776</v>
      </c>
      <c r="R102" s="80">
        <v>4822843</v>
      </c>
      <c r="S102" s="80">
        <v>682058</v>
      </c>
      <c r="T102" s="80">
        <v>1817555</v>
      </c>
      <c r="U102" s="81">
        <v>34726321</v>
      </c>
      <c r="V102" s="79">
        <v>597422288</v>
      </c>
      <c r="W102" s="80">
        <v>50315216</v>
      </c>
      <c r="X102" s="80">
        <v>11745159</v>
      </c>
      <c r="Y102" s="80">
        <v>24996452</v>
      </c>
      <c r="Z102" s="81">
        <v>510365462</v>
      </c>
    </row>
    <row r="103" spans="1:26" s="16" customFormat="1" ht="18" x14ac:dyDescent="0.45">
      <c r="A103" s="194">
        <v>2010</v>
      </c>
      <c r="B103" s="211">
        <v>352057272</v>
      </c>
      <c r="C103" s="80">
        <v>37774932</v>
      </c>
      <c r="D103" s="80">
        <v>5544849</v>
      </c>
      <c r="E103" s="80">
        <v>16654361</v>
      </c>
      <c r="F103" s="212">
        <v>292083130</v>
      </c>
      <c r="G103" s="120">
        <v>62574171</v>
      </c>
      <c r="H103" s="80">
        <v>7253783</v>
      </c>
      <c r="I103" s="80">
        <v>933838</v>
      </c>
      <c r="J103" s="80">
        <v>3052026</v>
      </c>
      <c r="K103" s="81">
        <v>51334524</v>
      </c>
      <c r="L103" s="79">
        <v>73141483</v>
      </c>
      <c r="M103" s="80">
        <v>8076229</v>
      </c>
      <c r="N103" s="80">
        <v>1212831</v>
      </c>
      <c r="O103" s="80">
        <v>3412352</v>
      </c>
      <c r="P103" s="81">
        <v>60440070</v>
      </c>
      <c r="Q103" s="79">
        <v>42159298</v>
      </c>
      <c r="R103" s="80">
        <v>4788666</v>
      </c>
      <c r="S103" s="80">
        <v>702701</v>
      </c>
      <c r="T103" s="80">
        <v>1808522</v>
      </c>
      <c r="U103" s="81">
        <v>34859409</v>
      </c>
      <c r="V103" s="79">
        <v>600385089</v>
      </c>
      <c r="W103" s="80">
        <v>49962388</v>
      </c>
      <c r="X103" s="80">
        <v>11817753</v>
      </c>
      <c r="Y103" s="80">
        <v>24889298</v>
      </c>
      <c r="Z103" s="81">
        <v>513715649</v>
      </c>
    </row>
    <row r="104" spans="1:26" s="16" customFormat="1" ht="18" x14ac:dyDescent="0.45">
      <c r="A104" s="194">
        <v>2011</v>
      </c>
      <c r="B104" s="211">
        <v>354190235</v>
      </c>
      <c r="C104" s="80">
        <v>37446510</v>
      </c>
      <c r="D104" s="80">
        <v>5682808</v>
      </c>
      <c r="E104" s="80">
        <v>16783216</v>
      </c>
      <c r="F104" s="212">
        <v>294277701</v>
      </c>
      <c r="G104" s="120">
        <v>62862414</v>
      </c>
      <c r="H104" s="80">
        <v>7172223</v>
      </c>
      <c r="I104" s="80">
        <v>956016</v>
      </c>
      <c r="J104" s="80">
        <v>3057024</v>
      </c>
      <c r="K104" s="81">
        <v>51677151</v>
      </c>
      <c r="L104" s="79">
        <v>74224694</v>
      </c>
      <c r="M104" s="80">
        <v>8101377</v>
      </c>
      <c r="N104" s="80">
        <v>1277281</v>
      </c>
      <c r="O104" s="80">
        <v>3469510</v>
      </c>
      <c r="P104" s="81">
        <v>61376526</v>
      </c>
      <c r="Q104" s="79">
        <v>42099685</v>
      </c>
      <c r="R104" s="80">
        <v>4752812</v>
      </c>
      <c r="S104" s="80">
        <v>713138</v>
      </c>
      <c r="T104" s="80">
        <v>1832251</v>
      </c>
      <c r="U104" s="81">
        <v>34801484</v>
      </c>
      <c r="V104" s="79">
        <v>599492282</v>
      </c>
      <c r="W104" s="80">
        <v>49922288</v>
      </c>
      <c r="X104" s="80">
        <v>12273697</v>
      </c>
      <c r="Y104" s="80">
        <v>25229630</v>
      </c>
      <c r="Z104" s="81">
        <v>512066667</v>
      </c>
    </row>
    <row r="105" spans="1:26" s="16" customFormat="1" ht="18" x14ac:dyDescent="0.45">
      <c r="A105" s="194">
        <v>2012</v>
      </c>
      <c r="B105" s="211">
        <v>356408849</v>
      </c>
      <c r="C105" s="80">
        <v>37791338</v>
      </c>
      <c r="D105" s="80">
        <v>5720575</v>
      </c>
      <c r="E105" s="80">
        <v>16981009</v>
      </c>
      <c r="F105" s="212">
        <v>295915927</v>
      </c>
      <c r="G105" s="120">
        <v>63299656</v>
      </c>
      <c r="H105" s="80">
        <v>7256769</v>
      </c>
      <c r="I105" s="80">
        <v>962318</v>
      </c>
      <c r="J105" s="80">
        <v>3089558</v>
      </c>
      <c r="K105" s="81">
        <v>51991012</v>
      </c>
      <c r="L105" s="79">
        <v>75627907</v>
      </c>
      <c r="M105" s="80">
        <v>8262715</v>
      </c>
      <c r="N105" s="80">
        <v>1303503</v>
      </c>
      <c r="O105" s="80">
        <v>3507243</v>
      </c>
      <c r="P105" s="81">
        <v>62554446</v>
      </c>
      <c r="Q105" s="79">
        <v>42154589</v>
      </c>
      <c r="R105" s="80">
        <v>4778401</v>
      </c>
      <c r="S105" s="80">
        <v>712743</v>
      </c>
      <c r="T105" s="80">
        <v>1839780</v>
      </c>
      <c r="U105" s="81">
        <v>34823665</v>
      </c>
      <c r="V105" s="79">
        <v>600286583</v>
      </c>
      <c r="W105" s="80">
        <v>50138916</v>
      </c>
      <c r="X105" s="80">
        <v>12269794</v>
      </c>
      <c r="Y105" s="80">
        <v>25284941</v>
      </c>
      <c r="Z105" s="81">
        <v>512592931</v>
      </c>
    </row>
    <row r="106" spans="1:26" s="16" customFormat="1" ht="18" x14ac:dyDescent="0.45">
      <c r="A106" s="194">
        <v>2013</v>
      </c>
      <c r="B106" s="211">
        <v>357909860</v>
      </c>
      <c r="C106" s="80">
        <v>37498460</v>
      </c>
      <c r="D106" s="80">
        <v>5375132</v>
      </c>
      <c r="E106" s="80">
        <v>16985622</v>
      </c>
      <c r="F106" s="212">
        <v>298050646</v>
      </c>
      <c r="G106" s="120">
        <v>63602767</v>
      </c>
      <c r="H106" s="80">
        <v>7205066</v>
      </c>
      <c r="I106" s="80">
        <v>910896</v>
      </c>
      <c r="J106" s="80">
        <v>3086644</v>
      </c>
      <c r="K106" s="81">
        <v>52400161</v>
      </c>
      <c r="L106" s="79">
        <v>76877211</v>
      </c>
      <c r="M106" s="80">
        <v>8412264</v>
      </c>
      <c r="N106" s="80">
        <v>1258234</v>
      </c>
      <c r="O106" s="80">
        <v>3643683</v>
      </c>
      <c r="P106" s="81">
        <v>63563029</v>
      </c>
      <c r="Q106" s="79">
        <v>42025806</v>
      </c>
      <c r="R106" s="80">
        <v>4779201</v>
      </c>
      <c r="S106" s="80">
        <v>703058</v>
      </c>
      <c r="T106" s="80">
        <v>1854776</v>
      </c>
      <c r="U106" s="81">
        <v>34688771</v>
      </c>
      <c r="V106" s="79">
        <v>599121895</v>
      </c>
      <c r="W106" s="80">
        <v>50458692</v>
      </c>
      <c r="X106" s="80">
        <v>12033489</v>
      </c>
      <c r="Y106" s="80">
        <v>25627010</v>
      </c>
      <c r="Z106" s="81">
        <v>511002704</v>
      </c>
    </row>
    <row r="107" spans="1:26" s="16" customFormat="1" ht="18" x14ac:dyDescent="0.45">
      <c r="A107" s="194">
        <v>2014</v>
      </c>
      <c r="B107" s="211">
        <v>361727304</v>
      </c>
      <c r="C107" s="80">
        <v>38442718</v>
      </c>
      <c r="D107" s="80">
        <v>5492395</v>
      </c>
      <c r="E107" s="80">
        <v>18205469</v>
      </c>
      <c r="F107" s="212">
        <v>299586722</v>
      </c>
      <c r="G107" s="120">
        <v>64362757</v>
      </c>
      <c r="H107" s="80">
        <v>7393249</v>
      </c>
      <c r="I107" s="80">
        <v>931269</v>
      </c>
      <c r="J107" s="80">
        <v>3322591</v>
      </c>
      <c r="K107" s="81">
        <v>52715648</v>
      </c>
      <c r="L107" s="79">
        <v>78152209</v>
      </c>
      <c r="M107" s="80">
        <v>8656208</v>
      </c>
      <c r="N107" s="80">
        <v>1283511</v>
      </c>
      <c r="O107" s="80">
        <v>3964815</v>
      </c>
      <c r="P107" s="81">
        <v>64247675</v>
      </c>
      <c r="Q107" s="79">
        <v>42178061</v>
      </c>
      <c r="R107" s="80">
        <v>4861464</v>
      </c>
      <c r="S107" s="80">
        <v>711847</v>
      </c>
      <c r="T107" s="80">
        <v>1998451</v>
      </c>
      <c r="U107" s="81">
        <v>34606299</v>
      </c>
      <c r="V107" s="79">
        <v>598521798</v>
      </c>
      <c r="W107" s="80">
        <v>51569589</v>
      </c>
      <c r="X107" s="80">
        <v>12135086</v>
      </c>
      <c r="Y107" s="80">
        <v>27214956</v>
      </c>
      <c r="Z107" s="81">
        <v>507602166</v>
      </c>
    </row>
    <row r="108" spans="1:26" s="16" customFormat="1" ht="18" x14ac:dyDescent="0.45">
      <c r="A108" s="194">
        <v>2015</v>
      </c>
      <c r="B108" s="211">
        <v>362707222</v>
      </c>
      <c r="C108" s="80">
        <v>38389159</v>
      </c>
      <c r="D108" s="80">
        <v>5545308</v>
      </c>
      <c r="E108" s="80">
        <v>18233288</v>
      </c>
      <c r="F108" s="212">
        <v>300539466</v>
      </c>
      <c r="G108" s="120">
        <v>64490348</v>
      </c>
      <c r="H108" s="80">
        <v>7386714</v>
      </c>
      <c r="I108" s="80">
        <v>936859</v>
      </c>
      <c r="J108" s="80">
        <v>3328564</v>
      </c>
      <c r="K108" s="81">
        <v>52838212</v>
      </c>
      <c r="L108" s="79">
        <v>79133378</v>
      </c>
      <c r="M108" s="80">
        <v>8793993</v>
      </c>
      <c r="N108" s="80">
        <v>1316424</v>
      </c>
      <c r="O108" s="80">
        <v>4071807</v>
      </c>
      <c r="P108" s="81">
        <v>64951154</v>
      </c>
      <c r="Q108" s="79">
        <v>42109616</v>
      </c>
      <c r="R108" s="80">
        <v>4886600</v>
      </c>
      <c r="S108" s="80">
        <v>716828</v>
      </c>
      <c r="T108" s="80">
        <v>2011234</v>
      </c>
      <c r="U108" s="81">
        <v>34494954</v>
      </c>
      <c r="V108" s="79">
        <v>596213968</v>
      </c>
      <c r="W108" s="80">
        <v>51990888</v>
      </c>
      <c r="X108" s="80">
        <v>11906664</v>
      </c>
      <c r="Y108" s="80">
        <v>27321680</v>
      </c>
      <c r="Z108" s="81">
        <v>504994736</v>
      </c>
    </row>
    <row r="109" spans="1:26" s="16" customFormat="1" ht="18" x14ac:dyDescent="0.45">
      <c r="A109" s="194">
        <v>2016</v>
      </c>
      <c r="B109" s="211">
        <v>364813236</v>
      </c>
      <c r="C109" s="80">
        <v>37376501</v>
      </c>
      <c r="D109" s="80">
        <v>5699102</v>
      </c>
      <c r="E109" s="80">
        <v>18322625</v>
      </c>
      <c r="F109" s="212">
        <v>303415008</v>
      </c>
      <c r="G109" s="120">
        <v>64934161</v>
      </c>
      <c r="H109" s="80">
        <v>7212648</v>
      </c>
      <c r="I109" s="80">
        <v>964236</v>
      </c>
      <c r="J109" s="80">
        <v>3349612</v>
      </c>
      <c r="K109" s="81">
        <v>53407666</v>
      </c>
      <c r="L109" s="79">
        <v>80607692</v>
      </c>
      <c r="M109" s="80">
        <v>8667976</v>
      </c>
      <c r="N109" s="80">
        <v>1334409</v>
      </c>
      <c r="O109" s="80">
        <v>4217669</v>
      </c>
      <c r="P109" s="81">
        <v>66387638</v>
      </c>
      <c r="Q109" s="79">
        <v>42045852</v>
      </c>
      <c r="R109" s="80">
        <v>4768576</v>
      </c>
      <c r="S109" s="80">
        <v>722283</v>
      </c>
      <c r="T109" s="80">
        <v>2030311</v>
      </c>
      <c r="U109" s="81">
        <v>34524681</v>
      </c>
      <c r="V109" s="79">
        <v>593249159</v>
      </c>
      <c r="W109" s="80">
        <v>50294784</v>
      </c>
      <c r="X109" s="80">
        <v>11895388</v>
      </c>
      <c r="Y109" s="80">
        <v>27464407</v>
      </c>
      <c r="Z109" s="81">
        <v>503594580</v>
      </c>
    </row>
    <row r="110" spans="1:26" s="16" customFormat="1" ht="18" x14ac:dyDescent="0.45">
      <c r="A110" s="194">
        <v>2017</v>
      </c>
      <c r="B110" s="211">
        <v>366710027</v>
      </c>
      <c r="C110" s="80">
        <v>37704999</v>
      </c>
      <c r="D110" s="80">
        <v>5724394</v>
      </c>
      <c r="E110" s="80">
        <v>18341204</v>
      </c>
      <c r="F110" s="212">
        <v>304939430</v>
      </c>
      <c r="G110" s="120">
        <v>65367450</v>
      </c>
      <c r="H110" s="80">
        <v>7296378</v>
      </c>
      <c r="I110" s="80">
        <v>969872</v>
      </c>
      <c r="J110" s="80">
        <v>3350875</v>
      </c>
      <c r="K110" s="81">
        <v>53750324</v>
      </c>
      <c r="L110" s="79">
        <v>81437188</v>
      </c>
      <c r="M110" s="80">
        <v>8760489</v>
      </c>
      <c r="N110" s="80">
        <v>1311673</v>
      </c>
      <c r="O110" s="80">
        <v>4299334</v>
      </c>
      <c r="P110" s="81">
        <v>67065692</v>
      </c>
      <c r="Q110" s="79">
        <v>42160106</v>
      </c>
      <c r="R110" s="80">
        <v>4779379</v>
      </c>
      <c r="S110" s="80">
        <v>733271</v>
      </c>
      <c r="T110" s="80">
        <v>2042804</v>
      </c>
      <c r="U110" s="81">
        <v>34604653</v>
      </c>
      <c r="V110" s="79">
        <v>594325690</v>
      </c>
      <c r="W110" s="80">
        <v>50307796</v>
      </c>
      <c r="X110" s="80">
        <v>11911853</v>
      </c>
      <c r="Y110" s="80">
        <v>27671617</v>
      </c>
      <c r="Z110" s="81">
        <v>504434424</v>
      </c>
    </row>
    <row r="111" spans="1:26" s="16" customFormat="1" ht="18" x14ac:dyDescent="0.45">
      <c r="A111" s="194">
        <v>2018</v>
      </c>
      <c r="B111" s="211">
        <v>369664142</v>
      </c>
      <c r="C111" s="80">
        <v>38684411</v>
      </c>
      <c r="D111" s="80">
        <v>5876925</v>
      </c>
      <c r="E111" s="80">
        <v>18676671</v>
      </c>
      <c r="F111" s="212">
        <v>306426135</v>
      </c>
      <c r="G111" s="120">
        <v>65958456</v>
      </c>
      <c r="H111" s="80">
        <v>7490638</v>
      </c>
      <c r="I111" s="80">
        <v>998379</v>
      </c>
      <c r="J111" s="80">
        <v>3405234</v>
      </c>
      <c r="K111" s="81">
        <v>54064205</v>
      </c>
      <c r="L111" s="79">
        <v>82463915</v>
      </c>
      <c r="M111" s="80">
        <v>8969304</v>
      </c>
      <c r="N111" s="80">
        <v>1347497</v>
      </c>
      <c r="O111" s="80">
        <v>4447574</v>
      </c>
      <c r="P111" s="81">
        <v>67699540</v>
      </c>
      <c r="Q111" s="79">
        <v>42194141</v>
      </c>
      <c r="R111" s="80">
        <v>4887496</v>
      </c>
      <c r="S111" s="80">
        <v>745533</v>
      </c>
      <c r="T111" s="80">
        <v>2040790</v>
      </c>
      <c r="U111" s="81">
        <v>34520322</v>
      </c>
      <c r="V111" s="79">
        <v>594547317</v>
      </c>
      <c r="W111" s="80">
        <v>51340070</v>
      </c>
      <c r="X111" s="80">
        <v>12056334</v>
      </c>
      <c r="Y111" s="80">
        <v>27714842</v>
      </c>
      <c r="Z111" s="81">
        <v>503436070</v>
      </c>
    </row>
    <row r="112" spans="1:26" s="16" customFormat="1" ht="18" x14ac:dyDescent="0.45">
      <c r="A112" s="194">
        <v>2019</v>
      </c>
      <c r="B112" s="211">
        <v>370348825</v>
      </c>
      <c r="C112" s="80">
        <v>38640507</v>
      </c>
      <c r="D112" s="80">
        <v>5730909</v>
      </c>
      <c r="E112" s="80">
        <v>19348366</v>
      </c>
      <c r="F112" s="212">
        <v>306629043</v>
      </c>
      <c r="G112" s="120">
        <v>66155454</v>
      </c>
      <c r="H112" s="80">
        <v>7471166</v>
      </c>
      <c r="I112" s="80">
        <v>975406</v>
      </c>
      <c r="J112" s="80">
        <v>3519134</v>
      </c>
      <c r="K112" s="81">
        <v>54189748</v>
      </c>
      <c r="L112" s="79">
        <v>82216526</v>
      </c>
      <c r="M112" s="80">
        <v>8917532</v>
      </c>
      <c r="N112" s="80">
        <v>1287533</v>
      </c>
      <c r="O112" s="80">
        <v>4623296</v>
      </c>
      <c r="P112" s="81">
        <v>67388165</v>
      </c>
      <c r="Q112" s="79">
        <v>42037329</v>
      </c>
      <c r="R112" s="80">
        <v>4850320</v>
      </c>
      <c r="S112" s="80">
        <v>716002</v>
      </c>
      <c r="T112" s="80">
        <v>2088805</v>
      </c>
      <c r="U112" s="81">
        <v>34382203</v>
      </c>
      <c r="V112" s="79">
        <v>592674504</v>
      </c>
      <c r="W112" s="80">
        <v>51283184</v>
      </c>
      <c r="X112" s="80">
        <v>11633511</v>
      </c>
      <c r="Y112" s="80">
        <v>28723346</v>
      </c>
      <c r="Z112" s="81">
        <v>501034463</v>
      </c>
    </row>
    <row r="113" spans="1:26" s="16" customFormat="1" ht="18" x14ac:dyDescent="0.45">
      <c r="A113" s="194">
        <v>2020</v>
      </c>
      <c r="B113" s="211">
        <v>376733363</v>
      </c>
      <c r="C113" s="80">
        <v>38944953</v>
      </c>
      <c r="D113" s="80">
        <v>6024638</v>
      </c>
      <c r="E113" s="80">
        <v>19903907</v>
      </c>
      <c r="F113" s="212">
        <v>311859866</v>
      </c>
      <c r="G113" s="120">
        <v>67353045</v>
      </c>
      <c r="H113" s="80">
        <v>7529308</v>
      </c>
      <c r="I113" s="80">
        <v>1030997</v>
      </c>
      <c r="J113" s="80">
        <v>3617359</v>
      </c>
      <c r="K113" s="81">
        <v>55175382</v>
      </c>
      <c r="L113" s="79">
        <v>83519641</v>
      </c>
      <c r="M113" s="80">
        <v>8867331</v>
      </c>
      <c r="N113" s="80">
        <v>1478931</v>
      </c>
      <c r="O113" s="80">
        <v>4667976</v>
      </c>
      <c r="P113" s="81">
        <v>68505403</v>
      </c>
      <c r="Q113" s="79">
        <v>42366196</v>
      </c>
      <c r="R113" s="80">
        <v>4839333</v>
      </c>
      <c r="S113" s="80">
        <v>744421</v>
      </c>
      <c r="T113" s="80">
        <v>2144527</v>
      </c>
      <c r="U113" s="81">
        <v>34637915</v>
      </c>
      <c r="V113" s="79">
        <v>596715558</v>
      </c>
      <c r="W113" s="80">
        <v>50971118</v>
      </c>
      <c r="X113" s="80">
        <v>12350038</v>
      </c>
      <c r="Y113" s="80">
        <v>29469566</v>
      </c>
      <c r="Z113" s="81">
        <v>503924836</v>
      </c>
    </row>
    <row r="114" spans="1:26" s="16" customFormat="1" ht="18" x14ac:dyDescent="0.45">
      <c r="A114" s="194">
        <v>2021</v>
      </c>
      <c r="B114" s="211">
        <v>382596866</v>
      </c>
      <c r="C114" s="80">
        <v>39465004</v>
      </c>
      <c r="D114" s="80">
        <v>5987425</v>
      </c>
      <c r="E114" s="80">
        <v>20182628</v>
      </c>
      <c r="F114" s="212">
        <v>316961808</v>
      </c>
      <c r="G114" s="120">
        <v>68475098</v>
      </c>
      <c r="H114" s="80">
        <v>7634010</v>
      </c>
      <c r="I114" s="80">
        <v>1025409</v>
      </c>
      <c r="J114" s="80">
        <v>3671039</v>
      </c>
      <c r="K114" s="81">
        <v>56144641</v>
      </c>
      <c r="L114" s="79">
        <v>84369097</v>
      </c>
      <c r="M114" s="80">
        <v>8928562</v>
      </c>
      <c r="N114" s="80">
        <v>1495172</v>
      </c>
      <c r="O114" s="80">
        <v>4685355</v>
      </c>
      <c r="P114" s="81">
        <v>69260008</v>
      </c>
      <c r="Q114" s="79">
        <v>42468091</v>
      </c>
      <c r="R114" s="80">
        <v>4853132</v>
      </c>
      <c r="S114" s="80">
        <v>738762</v>
      </c>
      <c r="T114" s="80">
        <v>2169051</v>
      </c>
      <c r="U114" s="81">
        <v>34707146</v>
      </c>
      <c r="V114" s="79">
        <v>598342247</v>
      </c>
      <c r="W114" s="80">
        <v>50873988</v>
      </c>
      <c r="X114" s="80">
        <v>12347001</v>
      </c>
      <c r="Y114" s="80">
        <v>29982285</v>
      </c>
      <c r="Z114" s="81">
        <v>505138973</v>
      </c>
    </row>
    <row r="115" spans="1:26" s="16" customFormat="1" ht="18" x14ac:dyDescent="0.45">
      <c r="A115" s="194">
        <v>2022</v>
      </c>
      <c r="B115" s="211">
        <v>389595240</v>
      </c>
      <c r="C115" s="80">
        <v>39492275</v>
      </c>
      <c r="D115" s="80">
        <v>5591484</v>
      </c>
      <c r="E115" s="80">
        <v>20545891</v>
      </c>
      <c r="F115" s="212">
        <v>323965590</v>
      </c>
      <c r="G115" s="120">
        <v>69843251</v>
      </c>
      <c r="H115" s="80">
        <v>7680449</v>
      </c>
      <c r="I115" s="80">
        <v>959977</v>
      </c>
      <c r="J115" s="80">
        <v>3738668</v>
      </c>
      <c r="K115" s="81">
        <v>57464157</v>
      </c>
      <c r="L115" s="79">
        <v>85326037</v>
      </c>
      <c r="M115" s="80">
        <v>8878421</v>
      </c>
      <c r="N115" s="80">
        <v>1335525</v>
      </c>
      <c r="O115" s="80">
        <v>4768760</v>
      </c>
      <c r="P115" s="81">
        <v>70343331</v>
      </c>
      <c r="Q115" s="79">
        <v>42713699</v>
      </c>
      <c r="R115" s="80">
        <v>4804530</v>
      </c>
      <c r="S115" s="80">
        <v>697289</v>
      </c>
      <c r="T115" s="80">
        <v>2204906</v>
      </c>
      <c r="U115" s="81">
        <v>35006974</v>
      </c>
      <c r="V115" s="79">
        <v>603113539</v>
      </c>
      <c r="W115" s="80">
        <v>50242661</v>
      </c>
      <c r="X115" s="80">
        <v>11587512</v>
      </c>
      <c r="Y115" s="80">
        <v>30986753</v>
      </c>
      <c r="Z115" s="81">
        <v>510296613</v>
      </c>
    </row>
    <row r="116" spans="1:26" s="16" customFormat="1" ht="18" x14ac:dyDescent="0.45">
      <c r="A116" s="194">
        <v>2023</v>
      </c>
      <c r="B116" s="211">
        <v>394204820</v>
      </c>
      <c r="C116" s="80">
        <v>40092557</v>
      </c>
      <c r="D116" s="80">
        <v>5719501</v>
      </c>
      <c r="E116" s="80">
        <v>20729981</v>
      </c>
      <c r="F116" s="212">
        <v>327662781</v>
      </c>
      <c r="G116" s="120">
        <v>70703771</v>
      </c>
      <c r="H116" s="80">
        <v>7801570</v>
      </c>
      <c r="I116" s="80">
        <v>982383</v>
      </c>
      <c r="J116" s="80">
        <v>3779460</v>
      </c>
      <c r="K116" s="81">
        <v>58140357</v>
      </c>
      <c r="L116" s="79">
        <v>86443449</v>
      </c>
      <c r="M116" s="80">
        <v>8950395</v>
      </c>
      <c r="N116" s="80">
        <v>1427579</v>
      </c>
      <c r="O116" s="80">
        <v>4764461</v>
      </c>
      <c r="P116" s="81">
        <v>71301014</v>
      </c>
      <c r="Q116" s="79">
        <v>42803455</v>
      </c>
      <c r="R116" s="80">
        <v>4845159</v>
      </c>
      <c r="S116" s="80">
        <v>729459</v>
      </c>
      <c r="T116" s="80">
        <v>2215088</v>
      </c>
      <c r="U116" s="81">
        <v>35013749</v>
      </c>
      <c r="V116" s="79">
        <v>603793156</v>
      </c>
      <c r="W116" s="80">
        <v>50589736</v>
      </c>
      <c r="X116" s="80">
        <v>12084311</v>
      </c>
      <c r="Y116" s="80">
        <v>31098699</v>
      </c>
      <c r="Z116" s="81">
        <v>510020410</v>
      </c>
    </row>
    <row r="117" spans="1:26" s="16" customFormat="1" ht="18.399999999999999" thickBot="1" x14ac:dyDescent="0.5">
      <c r="A117" s="194">
        <v>2024</v>
      </c>
      <c r="B117" s="213">
        <v>399279439</v>
      </c>
      <c r="C117" s="214">
        <v>40351211</v>
      </c>
      <c r="D117" s="214">
        <v>5887910</v>
      </c>
      <c r="E117" s="214">
        <v>21092779</v>
      </c>
      <c r="F117" s="215">
        <v>331947538</v>
      </c>
      <c r="G117" s="121">
        <v>71607850</v>
      </c>
      <c r="H117" s="83">
        <v>7867995</v>
      </c>
      <c r="I117" s="83">
        <v>1014742</v>
      </c>
      <c r="J117" s="83">
        <v>3840034</v>
      </c>
      <c r="K117" s="84">
        <v>58885078</v>
      </c>
      <c r="L117" s="82">
        <v>88164711</v>
      </c>
      <c r="M117" s="83">
        <v>9039031</v>
      </c>
      <c r="N117" s="83">
        <v>1442501</v>
      </c>
      <c r="O117" s="83">
        <v>4954938</v>
      </c>
      <c r="P117" s="84">
        <v>72728241</v>
      </c>
      <c r="Q117" s="82">
        <v>42895799</v>
      </c>
      <c r="R117" s="83">
        <v>4813535</v>
      </c>
      <c r="S117" s="83">
        <v>722357</v>
      </c>
      <c r="T117" s="83">
        <v>2233611</v>
      </c>
      <c r="U117" s="84">
        <v>35126296</v>
      </c>
      <c r="V117" s="82">
        <v>603445132</v>
      </c>
      <c r="W117" s="83">
        <v>50243916</v>
      </c>
      <c r="X117" s="83">
        <v>11882687</v>
      </c>
      <c r="Y117" s="83">
        <v>31190093</v>
      </c>
      <c r="Z117" s="84">
        <v>510128436</v>
      </c>
    </row>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dFhainD1Kr1Gv4BAf/VSqrD0pypLlKfA/te3leG0wBhr7n6IjgOJn3mSCR/+BEzcUuXgh+Rlt5oAW3v2jYwq9A==" saltValue="Rb0ZjHUeXM1fGyaumg/uNQ=="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E48C-308E-49B0-B650-06C96EE40DC6}">
  <dimension ref="A1:Z151"/>
  <sheetViews>
    <sheetView zoomScale="55" zoomScaleNormal="55" workbookViewId="0">
      <selection activeCell="K65" sqref="K65:K81"/>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429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60">
        <v>2005</v>
      </c>
      <c r="B6" s="208">
        <v>1754603313</v>
      </c>
      <c r="C6" s="209">
        <v>1141476634</v>
      </c>
      <c r="D6" s="209">
        <v>71866594</v>
      </c>
      <c r="E6" s="209">
        <v>68631949</v>
      </c>
      <c r="F6" s="210">
        <v>472628136</v>
      </c>
      <c r="G6" s="207">
        <f t="shared" ref="G6:G23" si="0">B6*2*B64/100</f>
        <v>62955166.870439999</v>
      </c>
      <c r="H6" s="49">
        <f t="shared" ref="H6:H23" si="1">C6*2*C64/100</f>
        <v>65201145.334080003</v>
      </c>
      <c r="I6" s="49">
        <f t="shared" ref="I6:I23" si="2">D6*2*D64/100</f>
        <v>20987920.111760002</v>
      </c>
      <c r="J6" s="49">
        <f t="shared" ref="J6:J23" si="3">E6*2*E64/100</f>
        <v>22011638.683280002</v>
      </c>
      <c r="K6" s="50">
        <f t="shared" ref="K6:K23" si="4">F6*2*F64/100</f>
        <v>46412082.955200002</v>
      </c>
    </row>
    <row r="7" spans="1:11" s="16" customFormat="1" ht="18" x14ac:dyDescent="0.55000000000000004">
      <c r="A7" s="40">
        <v>2006</v>
      </c>
      <c r="B7" s="211">
        <v>1756750522</v>
      </c>
      <c r="C7" s="80">
        <v>1152356569</v>
      </c>
      <c r="D7" s="80">
        <v>73511639</v>
      </c>
      <c r="E7" s="80">
        <v>68051220</v>
      </c>
      <c r="F7" s="212">
        <v>462831093</v>
      </c>
      <c r="G7" s="92">
        <f t="shared" si="0"/>
        <v>53545755.910559997</v>
      </c>
      <c r="H7" s="52">
        <f t="shared" si="1"/>
        <v>55220926.786479995</v>
      </c>
      <c r="I7" s="52">
        <f t="shared" si="2"/>
        <v>18424957.198959999</v>
      </c>
      <c r="J7" s="52">
        <f t="shared" si="3"/>
        <v>18528986.181600001</v>
      </c>
      <c r="K7" s="53">
        <f t="shared" si="4"/>
        <v>39812730.619860001</v>
      </c>
    </row>
    <row r="8" spans="1:11" s="16" customFormat="1" ht="18" x14ac:dyDescent="0.55000000000000004">
      <c r="A8" s="40">
        <v>2007</v>
      </c>
      <c r="B8" s="211">
        <v>1775188879</v>
      </c>
      <c r="C8" s="80">
        <v>1169416476</v>
      </c>
      <c r="D8" s="80">
        <v>71802395</v>
      </c>
      <c r="E8" s="80">
        <v>71173107</v>
      </c>
      <c r="F8" s="212">
        <v>462796901</v>
      </c>
      <c r="G8" s="92">
        <f t="shared" si="0"/>
        <v>48391648.841540001</v>
      </c>
      <c r="H8" s="52">
        <f t="shared" si="1"/>
        <v>49817141.877599992</v>
      </c>
      <c r="I8" s="52">
        <f t="shared" si="2"/>
        <v>16164155.1624</v>
      </c>
      <c r="J8" s="52">
        <f t="shared" si="3"/>
        <v>16936352.541719999</v>
      </c>
      <c r="K8" s="53">
        <f t="shared" si="4"/>
        <v>35681641.067100003</v>
      </c>
    </row>
    <row r="9" spans="1:11" s="16" customFormat="1" ht="18" x14ac:dyDescent="0.55000000000000004">
      <c r="A9" s="40">
        <v>2008</v>
      </c>
      <c r="B9" s="211">
        <v>1772495515</v>
      </c>
      <c r="C9" s="80">
        <v>1163254155</v>
      </c>
      <c r="D9" s="80">
        <v>72194022</v>
      </c>
      <c r="E9" s="80">
        <v>70184330</v>
      </c>
      <c r="F9" s="212">
        <v>466863008</v>
      </c>
      <c r="G9" s="92">
        <f t="shared" si="0"/>
        <v>43993338.682300001</v>
      </c>
      <c r="H9" s="52">
        <f t="shared" si="1"/>
        <v>45320381.878800005</v>
      </c>
      <c r="I9" s="52">
        <f t="shared" si="2"/>
        <v>14906621.662560001</v>
      </c>
      <c r="J9" s="52">
        <f t="shared" si="3"/>
        <v>15135952.607799999</v>
      </c>
      <c r="K9" s="53">
        <f t="shared" si="4"/>
        <v>32736434.120959997</v>
      </c>
    </row>
    <row r="10" spans="1:11" s="16" customFormat="1" ht="18" x14ac:dyDescent="0.55000000000000004">
      <c r="A10" s="40">
        <v>2009</v>
      </c>
      <c r="B10" s="211">
        <v>1772507033</v>
      </c>
      <c r="C10" s="80">
        <v>1169406283</v>
      </c>
      <c r="D10" s="80">
        <v>70494517</v>
      </c>
      <c r="E10" s="80">
        <v>70621101</v>
      </c>
      <c r="F10" s="212">
        <v>461985132</v>
      </c>
      <c r="G10" s="92">
        <f t="shared" si="0"/>
        <v>40413160.352399997</v>
      </c>
      <c r="H10" s="52">
        <f t="shared" si="1"/>
        <v>42028461.811019994</v>
      </c>
      <c r="I10" s="52">
        <f t="shared" si="2"/>
        <v>13509569.237880001</v>
      </c>
      <c r="J10" s="52">
        <f t="shared" si="3"/>
        <v>13843148.21802</v>
      </c>
      <c r="K10" s="53">
        <f t="shared" si="4"/>
        <v>30195348.22752</v>
      </c>
    </row>
    <row r="11" spans="1:11" s="16" customFormat="1" ht="18" x14ac:dyDescent="0.55000000000000004">
      <c r="A11" s="40">
        <v>2010</v>
      </c>
      <c r="B11" s="211">
        <v>1771303867</v>
      </c>
      <c r="C11" s="80">
        <v>1159787487</v>
      </c>
      <c r="D11" s="80">
        <v>73919749</v>
      </c>
      <c r="E11" s="80">
        <v>66970405</v>
      </c>
      <c r="F11" s="212">
        <v>470626226</v>
      </c>
      <c r="G11" s="92">
        <f t="shared" si="0"/>
        <v>37693346.289760001</v>
      </c>
      <c r="H11" s="52">
        <f t="shared" si="1"/>
        <v>39131229.811379999</v>
      </c>
      <c r="I11" s="52">
        <f t="shared" si="2"/>
        <v>12777767.812139999</v>
      </c>
      <c r="J11" s="52">
        <f t="shared" si="3"/>
        <v>12536859.816</v>
      </c>
      <c r="K11" s="53">
        <f t="shared" si="4"/>
        <v>28265811.133559998</v>
      </c>
    </row>
    <row r="12" spans="1:11" s="16" customFormat="1" ht="18" x14ac:dyDescent="0.55000000000000004">
      <c r="A12" s="40">
        <v>2011</v>
      </c>
      <c r="B12" s="211">
        <v>1780536485</v>
      </c>
      <c r="C12" s="80">
        <v>1167484028</v>
      </c>
      <c r="D12" s="80">
        <v>75043291</v>
      </c>
      <c r="E12" s="80">
        <v>68863138</v>
      </c>
      <c r="F12" s="212">
        <v>469146028</v>
      </c>
      <c r="G12" s="92">
        <f t="shared" si="0"/>
        <v>35183400.943599999</v>
      </c>
      <c r="H12" s="52">
        <f t="shared" si="1"/>
        <v>36729047.520879999</v>
      </c>
      <c r="I12" s="52">
        <f t="shared" si="2"/>
        <v>12181026.995119998</v>
      </c>
      <c r="J12" s="52">
        <f t="shared" si="3"/>
        <v>12111648.711440001</v>
      </c>
      <c r="K12" s="53">
        <f t="shared" si="4"/>
        <v>26450453.058639999</v>
      </c>
    </row>
    <row r="13" spans="1:11" s="16" customFormat="1" ht="18" x14ac:dyDescent="0.55000000000000004">
      <c r="A13" s="40">
        <v>2012</v>
      </c>
      <c r="B13" s="211">
        <v>1776389712</v>
      </c>
      <c r="C13" s="80">
        <v>1157021655</v>
      </c>
      <c r="D13" s="80">
        <v>77999268</v>
      </c>
      <c r="E13" s="80">
        <v>73635013</v>
      </c>
      <c r="F13" s="212">
        <v>467733776</v>
      </c>
      <c r="G13" s="92">
        <f t="shared" si="0"/>
        <v>33289543.202880003</v>
      </c>
      <c r="H13" s="52">
        <f t="shared" si="1"/>
        <v>34756930.516199999</v>
      </c>
      <c r="I13" s="52">
        <f t="shared" si="2"/>
        <v>11688970.302480001</v>
      </c>
      <c r="J13" s="52">
        <f t="shared" si="3"/>
        <v>11787492.881039999</v>
      </c>
      <c r="K13" s="53">
        <f t="shared" si="4"/>
        <v>25051821.04256</v>
      </c>
    </row>
    <row r="14" spans="1:11" s="16" customFormat="1" ht="18" x14ac:dyDescent="0.55000000000000004">
      <c r="A14" s="40">
        <v>2013</v>
      </c>
      <c r="B14" s="211">
        <v>1778461653</v>
      </c>
      <c r="C14" s="80">
        <v>1160099798</v>
      </c>
      <c r="D14" s="80">
        <v>78127597</v>
      </c>
      <c r="E14" s="80">
        <v>73893179</v>
      </c>
      <c r="F14" s="212">
        <v>466341078</v>
      </c>
      <c r="G14" s="92">
        <f t="shared" si="0"/>
        <v>33363940.61028</v>
      </c>
      <c r="H14" s="52">
        <f t="shared" si="1"/>
        <v>34779791.94404</v>
      </c>
      <c r="I14" s="52">
        <f t="shared" si="2"/>
        <v>11678513.199560001</v>
      </c>
      <c r="J14" s="52">
        <f t="shared" si="3"/>
        <v>11784484.186919998</v>
      </c>
      <c r="K14" s="53">
        <f t="shared" si="4"/>
        <v>25023862.245479997</v>
      </c>
    </row>
    <row r="15" spans="1:11" s="16" customFormat="1" ht="18" x14ac:dyDescent="0.55000000000000004">
      <c r="A15" s="40">
        <v>2014</v>
      </c>
      <c r="B15" s="211">
        <v>1785646414</v>
      </c>
      <c r="C15" s="80">
        <v>1163463474</v>
      </c>
      <c r="D15" s="80">
        <v>78540137</v>
      </c>
      <c r="E15" s="80">
        <v>75002942</v>
      </c>
      <c r="F15" s="212">
        <v>468639862</v>
      </c>
      <c r="G15" s="92">
        <f t="shared" si="0"/>
        <v>33427300.870080005</v>
      </c>
      <c r="H15" s="52">
        <f t="shared" si="1"/>
        <v>34741019.333640002</v>
      </c>
      <c r="I15" s="52">
        <f t="shared" si="2"/>
        <v>11688343.188339999</v>
      </c>
      <c r="J15" s="52">
        <f t="shared" si="3"/>
        <v>11835464.2476</v>
      </c>
      <c r="K15" s="53">
        <f t="shared" si="4"/>
        <v>25072232.616999999</v>
      </c>
    </row>
    <row r="16" spans="1:11" s="16" customFormat="1" ht="18" x14ac:dyDescent="0.55000000000000004">
      <c r="A16" s="40">
        <v>2015</v>
      </c>
      <c r="B16" s="211">
        <v>1788334716</v>
      </c>
      <c r="C16" s="80">
        <v>1168521823</v>
      </c>
      <c r="D16" s="80">
        <v>79253657</v>
      </c>
      <c r="E16" s="80">
        <v>77065731</v>
      </c>
      <c r="F16" s="212">
        <v>463493506</v>
      </c>
      <c r="G16" s="92">
        <f t="shared" si="0"/>
        <v>33441859.189199999</v>
      </c>
      <c r="H16" s="52">
        <f t="shared" si="1"/>
        <v>34845320.761860006</v>
      </c>
      <c r="I16" s="52">
        <f t="shared" si="2"/>
        <v>11702594.992620001</v>
      </c>
      <c r="J16" s="52">
        <f t="shared" si="3"/>
        <v>12011464.833659999</v>
      </c>
      <c r="K16" s="53">
        <f t="shared" si="4"/>
        <v>24963760.23316</v>
      </c>
    </row>
    <row r="17" spans="1:11" s="16" customFormat="1" ht="18" x14ac:dyDescent="0.55000000000000004">
      <c r="A17" s="40">
        <v>2016</v>
      </c>
      <c r="B17" s="211">
        <v>1787878779</v>
      </c>
      <c r="C17" s="80">
        <v>1168137235</v>
      </c>
      <c r="D17" s="80">
        <v>78526338</v>
      </c>
      <c r="E17" s="80">
        <v>78323803</v>
      </c>
      <c r="F17" s="212">
        <v>462891404</v>
      </c>
      <c r="G17" s="92">
        <f t="shared" si="0"/>
        <v>33433333.167300001</v>
      </c>
      <c r="H17" s="52">
        <f t="shared" si="1"/>
        <v>34810489.603</v>
      </c>
      <c r="I17" s="52">
        <f t="shared" si="2"/>
        <v>11650167.50568</v>
      </c>
      <c r="J17" s="52">
        <f t="shared" si="3"/>
        <v>12074397.470480001</v>
      </c>
      <c r="K17" s="53">
        <f t="shared" si="4"/>
        <v>24977620.159839999</v>
      </c>
    </row>
    <row r="18" spans="1:11" s="16" customFormat="1" ht="18" x14ac:dyDescent="0.55000000000000004">
      <c r="A18" s="40">
        <v>2017</v>
      </c>
      <c r="B18" s="211">
        <v>1780439309</v>
      </c>
      <c r="C18" s="80">
        <v>1163255008</v>
      </c>
      <c r="D18" s="80">
        <v>77527286</v>
      </c>
      <c r="E18" s="80">
        <v>78708166</v>
      </c>
      <c r="F18" s="212">
        <v>460948850</v>
      </c>
      <c r="G18" s="92">
        <f t="shared" si="0"/>
        <v>33507867.795379996</v>
      </c>
      <c r="H18" s="52">
        <f t="shared" si="1"/>
        <v>34990710.640639998</v>
      </c>
      <c r="I18" s="52">
        <f t="shared" si="2"/>
        <v>11562419.434040001</v>
      </c>
      <c r="J18" s="52">
        <f t="shared" si="3"/>
        <v>12065961.8478</v>
      </c>
      <c r="K18" s="53">
        <f t="shared" si="4"/>
        <v>25066398.462999996</v>
      </c>
    </row>
    <row r="19" spans="1:11" s="16" customFormat="1" ht="18" x14ac:dyDescent="0.55000000000000004">
      <c r="A19" s="40">
        <v>2018</v>
      </c>
      <c r="B19" s="211">
        <v>1780110503</v>
      </c>
      <c r="C19" s="80">
        <v>1174312815</v>
      </c>
      <c r="D19" s="80">
        <v>78487735</v>
      </c>
      <c r="E19" s="80">
        <v>79376882</v>
      </c>
      <c r="F19" s="212">
        <v>447933071</v>
      </c>
      <c r="G19" s="92">
        <f t="shared" si="0"/>
        <v>33466077.4564</v>
      </c>
      <c r="H19" s="52">
        <f t="shared" si="1"/>
        <v>34924063.118100002</v>
      </c>
      <c r="I19" s="52">
        <f t="shared" si="2"/>
        <v>11620894.044099998</v>
      </c>
      <c r="J19" s="52">
        <f t="shared" si="3"/>
        <v>12103386.967360001</v>
      </c>
      <c r="K19" s="53">
        <f t="shared" si="4"/>
        <v>24672153.550679997</v>
      </c>
    </row>
    <row r="20" spans="1:11" s="16" customFormat="1" ht="18" x14ac:dyDescent="0.55000000000000004">
      <c r="A20" s="40">
        <v>2019</v>
      </c>
      <c r="B20" s="211">
        <v>1798394363</v>
      </c>
      <c r="C20" s="80">
        <v>1149331347</v>
      </c>
      <c r="D20" s="80">
        <v>79142397</v>
      </c>
      <c r="E20" s="80">
        <v>78968077</v>
      </c>
      <c r="F20" s="212">
        <v>490952541</v>
      </c>
      <c r="G20" s="92">
        <f t="shared" si="0"/>
        <v>30320928.960179999</v>
      </c>
      <c r="H20" s="52">
        <f t="shared" si="1"/>
        <v>29721708.633420002</v>
      </c>
      <c r="I20" s="52">
        <f t="shared" si="2"/>
        <v>11380676.688600002</v>
      </c>
      <c r="J20" s="52">
        <f t="shared" si="3"/>
        <v>12048949.18866</v>
      </c>
      <c r="K20" s="53">
        <f t="shared" si="4"/>
        <v>16319262.462839998</v>
      </c>
    </row>
    <row r="21" spans="1:11" s="16" customFormat="1" ht="18" x14ac:dyDescent="0.55000000000000004">
      <c r="A21" s="40">
        <v>2020</v>
      </c>
      <c r="B21" s="211">
        <v>1801712987</v>
      </c>
      <c r="C21" s="80">
        <v>1153382563</v>
      </c>
      <c r="D21" s="80">
        <v>77936101</v>
      </c>
      <c r="E21" s="80">
        <v>81820249</v>
      </c>
      <c r="F21" s="212">
        <v>488574073</v>
      </c>
      <c r="G21" s="92">
        <f t="shared" si="0"/>
        <v>30304812.441339999</v>
      </c>
      <c r="H21" s="52">
        <f t="shared" si="1"/>
        <v>29526593.612800002</v>
      </c>
      <c r="I21" s="52">
        <f t="shared" si="2"/>
        <v>11230592.154100001</v>
      </c>
      <c r="J21" s="52">
        <f t="shared" si="3"/>
        <v>12232127.225499999</v>
      </c>
      <c r="K21" s="53">
        <f t="shared" si="4"/>
        <v>16015458.112939999</v>
      </c>
    </row>
    <row r="22" spans="1:11" s="16" customFormat="1" ht="18" x14ac:dyDescent="0.55000000000000004">
      <c r="A22" s="40">
        <v>2021</v>
      </c>
      <c r="B22" s="211">
        <v>1795113729</v>
      </c>
      <c r="C22" s="80">
        <v>1152105496</v>
      </c>
      <c r="D22" s="80">
        <v>78625600</v>
      </c>
      <c r="E22" s="80">
        <v>82618396</v>
      </c>
      <c r="F22" s="212">
        <v>481764238</v>
      </c>
      <c r="G22" s="92">
        <f t="shared" si="0"/>
        <v>30122008.372620001</v>
      </c>
      <c r="H22" s="52">
        <f t="shared" si="1"/>
        <v>29516942.807519998</v>
      </c>
      <c r="I22" s="52">
        <f t="shared" si="2"/>
        <v>11234025.728</v>
      </c>
      <c r="J22" s="52">
        <f t="shared" si="3"/>
        <v>12318402.843599999</v>
      </c>
      <c r="K22" s="53">
        <f t="shared" si="4"/>
        <v>15994572.701599998</v>
      </c>
    </row>
    <row r="23" spans="1:11" s="16" customFormat="1" ht="18.399999999999999" thickBot="1" x14ac:dyDescent="0.6">
      <c r="A23" s="40">
        <v>2022</v>
      </c>
      <c r="B23" s="213">
        <v>1793452357</v>
      </c>
      <c r="C23" s="214">
        <v>1152731730</v>
      </c>
      <c r="D23" s="214">
        <v>79774029</v>
      </c>
      <c r="E23" s="214">
        <v>83906260</v>
      </c>
      <c r="F23" s="215">
        <v>477040339</v>
      </c>
      <c r="G23" s="92">
        <f t="shared" si="0"/>
        <v>30094130.55046</v>
      </c>
      <c r="H23" s="52">
        <f t="shared" si="1"/>
        <v>29532986.922599997</v>
      </c>
      <c r="I23" s="52">
        <f t="shared" si="2"/>
        <v>11292811.54524</v>
      </c>
      <c r="J23" s="52">
        <f t="shared" si="3"/>
        <v>12493642.114</v>
      </c>
      <c r="K23" s="53">
        <f t="shared" si="4"/>
        <v>15914065.709040001</v>
      </c>
    </row>
    <row r="24" spans="1:11" s="16" customFormat="1" ht="24.75" customHeight="1" thickBot="1" x14ac:dyDescent="0.6">
      <c r="A24" s="89" t="s">
        <v>373</v>
      </c>
      <c r="B24" s="90"/>
      <c r="C24" s="90"/>
      <c r="D24" s="90"/>
      <c r="E24" s="90"/>
      <c r="F24" s="91"/>
      <c r="G24" s="57"/>
      <c r="H24" s="57"/>
      <c r="I24" s="57"/>
      <c r="J24" s="57"/>
      <c r="K24" s="57"/>
    </row>
    <row r="25" spans="1:11" s="16" customFormat="1" ht="24.75" customHeight="1" x14ac:dyDescent="0.55000000000000004">
      <c r="A25" s="60">
        <v>2023</v>
      </c>
      <c r="B25" s="61">
        <f>_xlfn.FORECAST.LINEAR(A25,$B$11:B23,$A$11:A23)</f>
        <v>1799363496.5</v>
      </c>
      <c r="C25" s="61">
        <f>_xlfn.FORECAST.LINEAR($A25,$C$11:C23,$A$11:$A23)</f>
        <v>1154985071.6153846</v>
      </c>
      <c r="D25" s="61">
        <f>_xlfn.FORECAST.LINEAR($A25,$D$11:D23,$A$11:$A23)</f>
        <v>79992467.384615421</v>
      </c>
      <c r="E25" s="61">
        <f>_xlfn.FORECAST.LINEAR($A25,$E$11:E23,$A$11:$A23)</f>
        <v>85655840.576922894</v>
      </c>
      <c r="F25" s="61">
        <f>_xlfn.FORECAST.LINEAR($A25,$F$11:F23,$A$11:$A23)</f>
        <v>478730117.3461535</v>
      </c>
      <c r="G25" s="57"/>
      <c r="H25" s="57"/>
      <c r="I25" s="57"/>
      <c r="J25" s="57"/>
      <c r="K25" s="57"/>
    </row>
    <row r="26" spans="1:11" s="16" customFormat="1" ht="18" x14ac:dyDescent="0.45">
      <c r="A26" s="60">
        <v>2024</v>
      </c>
      <c r="B26" s="61">
        <f>_xlfn.FORECAST.LINEAR(A26,$B$11:B24,$A$11:A24)</f>
        <v>1801275041.3406591</v>
      </c>
      <c r="C26" s="61">
        <f>_xlfn.FORECAST.LINEAR($A26,$C$11:C25,$A$11:$A25)</f>
        <v>1154162780.0989008</v>
      </c>
      <c r="D26" s="61">
        <f>_xlfn.FORECAST.LINEAR($A26,$D$11:D25,$A$11:$A25)</f>
        <v>80289158.494505525</v>
      </c>
      <c r="E26" s="61">
        <f>_xlfn.FORECAST.LINEAR($A26,$E$11:E25,$A$11:$A25)</f>
        <v>86912694.274725437</v>
      </c>
      <c r="F26" s="61">
        <f>_xlfn.FORECAST.LINEAR($A26,$F$11:F25,$A$11:$A25)</f>
        <v>479910408.92307663</v>
      </c>
      <c r="G26" s="39"/>
      <c r="H26" s="39"/>
      <c r="I26" s="39"/>
      <c r="J26" s="39"/>
      <c r="K26" s="39"/>
    </row>
    <row r="27" spans="1:11" s="16" customFormat="1" ht="18" x14ac:dyDescent="0.45">
      <c r="A27" s="60">
        <v>2025</v>
      </c>
      <c r="B27" s="61">
        <f>_xlfn.FORECAST.LINEAR(A27,$B$11:B25,$A$11:A25)</f>
        <v>1803186586.1813185</v>
      </c>
      <c r="C27" s="61">
        <f>_xlfn.FORECAST.LINEAR($A27,$C$11:C26,$A$11:$A26)</f>
        <v>1153340488.5824177</v>
      </c>
      <c r="D27" s="61">
        <f>_xlfn.FORECAST.LINEAR($A27,$D$11:D26,$A$11:$A26)</f>
        <v>80585849.604395568</v>
      </c>
      <c r="E27" s="61">
        <f>_xlfn.FORECAST.LINEAR($A27,$E$11:E26,$A$11:$A26)</f>
        <v>88169547.972527981</v>
      </c>
      <c r="F27" s="61">
        <f>_xlfn.FORECAST.LINEAR($A27,$F$11:F26,$A$11:$A26)</f>
        <v>481090700.5</v>
      </c>
      <c r="G27" s="39"/>
      <c r="H27" s="39"/>
      <c r="I27" s="39"/>
      <c r="J27" s="39"/>
      <c r="K27" s="39"/>
    </row>
    <row r="28" spans="1:11" s="16" customFormat="1" ht="18" x14ac:dyDescent="0.45">
      <c r="A28" s="60">
        <v>2026</v>
      </c>
      <c r="B28" s="61">
        <f>_xlfn.FORECAST.LINEAR(A28,$B$11:B26,$A$11:A26)</f>
        <v>1805098131.0219781</v>
      </c>
      <c r="C28" s="61">
        <f>_xlfn.FORECAST.LINEAR($A28,$C$11:C27,$A$11:$A27)</f>
        <v>1152518197.0659342</v>
      </c>
      <c r="D28" s="61">
        <f>_xlfn.FORECAST.LINEAR($A28,$D$11:D27,$A$11:$A27)</f>
        <v>80882540.714285731</v>
      </c>
      <c r="E28" s="61">
        <f>_xlfn.FORECAST.LINEAR($A28,$E$11:E27,$A$11:$A27)</f>
        <v>89426401.670329571</v>
      </c>
      <c r="F28" s="61">
        <f>_xlfn.FORECAST.LINEAR($A28,$F$11:F27,$A$11:$A27)</f>
        <v>482270992.07692313</v>
      </c>
      <c r="G28" s="39"/>
      <c r="H28" s="39"/>
      <c r="I28" s="39"/>
      <c r="J28" s="39"/>
      <c r="K28" s="39"/>
    </row>
    <row r="29" spans="1:11" s="16" customFormat="1" ht="18" x14ac:dyDescent="0.45">
      <c r="A29" s="60">
        <v>2027</v>
      </c>
      <c r="B29" s="61">
        <f>_xlfn.FORECAST.LINEAR(A29,$B$11:B27,$A$11:A27)</f>
        <v>1807009675.8626375</v>
      </c>
      <c r="C29" s="61">
        <f>_xlfn.FORECAST.LINEAR($A29,$C$11:C28,$A$11:$A28)</f>
        <v>1151695905.5494504</v>
      </c>
      <c r="D29" s="61">
        <f>_xlfn.FORECAST.LINEAR($A29,$D$11:D28,$A$11:$A28)</f>
        <v>81179231.824175894</v>
      </c>
      <c r="E29" s="61">
        <f>_xlfn.FORECAST.LINEAR($A29,$E$11:E28,$A$11:$A28)</f>
        <v>90683255.368132114</v>
      </c>
      <c r="F29" s="61">
        <f>_xlfn.FORECAST.LINEAR($A29,$F$11:F28,$A$11:$A28)</f>
        <v>483451283.65384579</v>
      </c>
      <c r="G29" s="39"/>
      <c r="H29" s="39"/>
      <c r="I29" s="39"/>
      <c r="J29" s="39"/>
      <c r="K29" s="39"/>
    </row>
    <row r="30" spans="1:11" s="16" customFormat="1" ht="18" x14ac:dyDescent="0.45">
      <c r="A30" s="60">
        <v>2028</v>
      </c>
      <c r="B30" s="61">
        <f>_xlfn.FORECAST.LINEAR(A30,$B$11:B28,$A$11:A28)</f>
        <v>1808921220.7032967</v>
      </c>
      <c r="C30" s="61">
        <f>_xlfn.FORECAST.LINEAR($A30,$C$11:C29,$A$11:$A29)</f>
        <v>1150873614.0329671</v>
      </c>
      <c r="D30" s="61">
        <f>_xlfn.FORECAST.LINEAR($A30,$D$11:D29,$A$11:$A29)</f>
        <v>81475922.934066057</v>
      </c>
      <c r="E30" s="61">
        <f>_xlfn.FORECAST.LINEAR($A30,$E$11:E29,$A$11:$A29)</f>
        <v>91940109.065934181</v>
      </c>
      <c r="F30" s="61">
        <f>_xlfn.FORECAST.LINEAR($A30,$F$11:F29,$A$11:$A29)</f>
        <v>484631575.23076916</v>
      </c>
      <c r="G30" s="39"/>
      <c r="H30" s="39"/>
      <c r="I30" s="39"/>
      <c r="J30" s="39"/>
      <c r="K30" s="39"/>
    </row>
    <row r="31" spans="1:11" s="16" customFormat="1" ht="18" x14ac:dyDescent="0.45">
      <c r="A31" s="60">
        <v>2029</v>
      </c>
      <c r="B31" s="61">
        <f>_xlfn.FORECAST.LINEAR(A31,$B$11:B29,$A$11:A29)</f>
        <v>1810832765.5439558</v>
      </c>
      <c r="C31" s="61">
        <f>_xlfn.FORECAST.LINEAR($A31,$C$11:C30,$A$11:$A30)</f>
        <v>1150051322.5164833</v>
      </c>
      <c r="D31" s="61">
        <f>_xlfn.FORECAST.LINEAR($A31,$D$11:D30,$A$11:$A30)</f>
        <v>81772614.043955982</v>
      </c>
      <c r="E31" s="61">
        <f>_xlfn.FORECAST.LINEAR($A31,$E$11:E30,$A$11:$A30)</f>
        <v>93196962.763736248</v>
      </c>
      <c r="F31" s="61">
        <f>_xlfn.FORECAST.LINEAR($A31,$F$11:F30,$A$11:$A30)</f>
        <v>485811866.80769229</v>
      </c>
      <c r="G31" s="39"/>
      <c r="H31" s="39"/>
      <c r="I31" s="39"/>
      <c r="J31" s="39"/>
      <c r="K31" s="39"/>
    </row>
    <row r="32" spans="1:11" s="16" customFormat="1" ht="18" x14ac:dyDescent="0.45">
      <c r="A32" s="60">
        <v>2030</v>
      </c>
      <c r="B32" s="61">
        <f>_xlfn.FORECAST.LINEAR(A32,$B$11:B30,$A$11:A30)</f>
        <v>1812744310.3846157</v>
      </c>
      <c r="C32" s="61">
        <f>_xlfn.FORECAST.LINEAR($A32,$C$11:C31,$A$11:$A31)</f>
        <v>1149229030.9999995</v>
      </c>
      <c r="D32" s="61">
        <f>_xlfn.FORECAST.LINEAR($A32,$D$11:D31,$A$11:$A31)</f>
        <v>82069305.153846145</v>
      </c>
      <c r="E32" s="61">
        <f>_xlfn.FORECAST.LINEAR($A32,$E$11:E31,$A$11:$A31)</f>
        <v>94453816.461538792</v>
      </c>
      <c r="F32" s="61">
        <f>_xlfn.FORECAST.LINEAR($A32,$F$11:F31,$A$11:$A31)</f>
        <v>486992158.38461494</v>
      </c>
      <c r="G32" s="39"/>
      <c r="H32" s="39"/>
      <c r="I32" s="39"/>
      <c r="J32" s="39"/>
      <c r="K32" s="39"/>
    </row>
    <row r="33" spans="1:11" s="16" customFormat="1" ht="18" x14ac:dyDescent="0.45">
      <c r="A33" s="60">
        <v>2031</v>
      </c>
      <c r="B33" s="61">
        <f>_xlfn.FORECAST.LINEAR(A33,$B$11:B31,$A$11:A31)</f>
        <v>1814655855.2252748</v>
      </c>
      <c r="C33" s="61">
        <f>_xlfn.FORECAST.LINEAR($A33,$C$11:C32,$A$11:$A32)</f>
        <v>1148406739.4835162</v>
      </c>
      <c r="D33" s="61">
        <f>_xlfn.FORECAST.LINEAR($A33,$D$11:D32,$A$11:$A32)</f>
        <v>82365996.263736308</v>
      </c>
      <c r="E33" s="61">
        <f>_xlfn.FORECAST.LINEAR($A33,$E$11:E32,$A$11:$A32)</f>
        <v>95710670.159340858</v>
      </c>
      <c r="F33" s="61">
        <f>_xlfn.FORECAST.LINEAR($A33,$F$11:F32,$A$11:$A32)</f>
        <v>488172449.96153831</v>
      </c>
      <c r="G33" s="39"/>
      <c r="H33" s="39"/>
      <c r="I33" s="39"/>
      <c r="J33" s="39"/>
      <c r="K33" s="39"/>
    </row>
    <row r="34" spans="1:11" s="16" customFormat="1" ht="18" x14ac:dyDescent="0.45">
      <c r="A34" s="60">
        <v>2032</v>
      </c>
      <c r="B34" s="61">
        <f>_xlfn.FORECAST.LINEAR(A34,$B$11:B32,$A$11:A32)</f>
        <v>1816567400.0659339</v>
      </c>
      <c r="C34" s="61">
        <f>_xlfn.FORECAST.LINEAR($A34,$C$11:C33,$A$11:$A33)</f>
        <v>1147584447.9670329</v>
      </c>
      <c r="D34" s="61">
        <f>_xlfn.FORECAST.LINEAR($A34,$D$11:D33,$A$11:$A33)</f>
        <v>82662687.373626351</v>
      </c>
      <c r="E34" s="61">
        <f>_xlfn.FORECAST.LINEAR($A34,$E$11:E33,$A$11:$A33)</f>
        <v>96967523.857142925</v>
      </c>
      <c r="F34" s="61">
        <f>_xlfn.FORECAST.LINEAR($A34,$F$11:F33,$A$11:$A33)</f>
        <v>489352741.53846097</v>
      </c>
      <c r="G34" s="39"/>
      <c r="H34" s="39"/>
      <c r="I34" s="39"/>
      <c r="J34" s="39"/>
      <c r="K34" s="39"/>
    </row>
    <row r="35" spans="1:11" s="16" customFormat="1" ht="18" x14ac:dyDescent="0.45">
      <c r="A35" s="60">
        <v>2033</v>
      </c>
      <c r="B35" s="61">
        <f>_xlfn.FORECAST.LINEAR(A35,$B$11:B33,$A$11:A33)</f>
        <v>1818478944.9065936</v>
      </c>
      <c r="C35" s="61">
        <f>_xlfn.FORECAST.LINEAR($A35,$C$11:C34,$A$11:$A34)</f>
        <v>1146762156.4505491</v>
      </c>
      <c r="D35" s="61">
        <f>_xlfn.FORECAST.LINEAR($A35,$D$11:D34,$A$11:$A34)</f>
        <v>82959378.483516514</v>
      </c>
      <c r="E35" s="61">
        <f>_xlfn.FORECAST.LINEAR($A35,$E$11:E34,$A$11:$A34)</f>
        <v>98224377.554945469</v>
      </c>
      <c r="F35" s="61">
        <f>_xlfn.FORECAST.LINEAR($A35,$F$11:F34,$A$11:$A34)</f>
        <v>490533033.1153841</v>
      </c>
      <c r="G35" s="39"/>
      <c r="H35" s="39"/>
      <c r="I35" s="39"/>
      <c r="J35" s="39"/>
      <c r="K35" s="39"/>
    </row>
    <row r="36" spans="1:11" s="16" customFormat="1" ht="18" x14ac:dyDescent="0.45">
      <c r="A36" s="60">
        <v>2034</v>
      </c>
      <c r="B36" s="61">
        <f>_xlfn.FORECAST.LINEAR(A36,$B$11:B34,$A$11:A34)</f>
        <v>1820390489.7472525</v>
      </c>
      <c r="C36" s="61">
        <f>_xlfn.FORECAST.LINEAR($A36,$C$11:C35,$A$11:$A35)</f>
        <v>1145939864.9340656</v>
      </c>
      <c r="D36" s="61">
        <f>_xlfn.FORECAST.LINEAR($A36,$D$11:D35,$A$11:$A35)</f>
        <v>83256069.593406558</v>
      </c>
      <c r="E36" s="61">
        <f>_xlfn.FORECAST.LINEAR($A36,$E$11:E35,$A$11:$A35)</f>
        <v>99481231.252747536</v>
      </c>
      <c r="F36" s="61">
        <f>_xlfn.FORECAST.LINEAR($A36,$F$11:F35,$A$11:$A35)</f>
        <v>491713324.69230747</v>
      </c>
      <c r="G36" s="39"/>
      <c r="H36" s="39"/>
      <c r="I36" s="39"/>
      <c r="J36" s="39"/>
      <c r="K36" s="39"/>
    </row>
    <row r="37" spans="1:11" s="16" customFormat="1" ht="18" x14ac:dyDescent="0.45">
      <c r="A37" s="60">
        <v>2035</v>
      </c>
      <c r="B37" s="61">
        <f>_xlfn.FORECAST.LINEAR(A37,$B$11:B35,$A$11:A35)</f>
        <v>1822302034.5879121</v>
      </c>
      <c r="C37" s="61">
        <f>_xlfn.FORECAST.LINEAR($A37,$C$11:C36,$A$11:$A36)</f>
        <v>1145117573.4175825</v>
      </c>
      <c r="D37" s="61">
        <f>_xlfn.FORECAST.LINEAR($A37,$D$11:D36,$A$11:$A36)</f>
        <v>83552760.703296721</v>
      </c>
      <c r="E37" s="61">
        <f>_xlfn.FORECAST.LINEAR($A37,$E$11:E36,$A$11:$A36)</f>
        <v>100738084.9505496</v>
      </c>
      <c r="F37" s="61">
        <f>_xlfn.FORECAST.LINEAR($A37,$F$11:F36,$A$11:$A36)</f>
        <v>492893616.26923013</v>
      </c>
      <c r="G37" s="39"/>
      <c r="H37" s="39"/>
      <c r="I37" s="39"/>
      <c r="J37" s="39"/>
      <c r="K37" s="39"/>
    </row>
    <row r="38" spans="1:11" s="16" customFormat="1" ht="18" x14ac:dyDescent="0.45">
      <c r="A38" s="60">
        <v>2036</v>
      </c>
      <c r="B38" s="61">
        <f>_xlfn.FORECAST.LINEAR(A38,$B$11:B36,$A$11:A36)</f>
        <v>1824213579.4285715</v>
      </c>
      <c r="C38" s="61">
        <f>_xlfn.FORECAST.LINEAR($A38,$C$11:C37,$A$11:$A37)</f>
        <v>1144295281.9010987</v>
      </c>
      <c r="D38" s="61">
        <f>_xlfn.FORECAST.LINEAR($A38,$D$11:D37,$A$11:$A37)</f>
        <v>83849451.813186765</v>
      </c>
      <c r="E38" s="61">
        <f>_xlfn.FORECAST.LINEAR($A38,$E$11:E37,$A$11:$A37)</f>
        <v>101994938.64835167</v>
      </c>
      <c r="F38" s="61">
        <f>_xlfn.FORECAST.LINEAR($A38,$F$11:F37,$A$11:$A37)</f>
        <v>494073907.84615326</v>
      </c>
      <c r="G38" s="39"/>
      <c r="H38" s="39"/>
      <c r="I38" s="39"/>
      <c r="J38" s="39"/>
      <c r="K38" s="39"/>
    </row>
    <row r="39" spans="1:11" s="16" customFormat="1" ht="18" x14ac:dyDescent="0.45">
      <c r="A39" s="60">
        <v>2037</v>
      </c>
      <c r="B39" s="61">
        <f>_xlfn.FORECAST.LINEAR(A39,$B$11:B37,$A$11:A37)</f>
        <v>1826125124.2692306</v>
      </c>
      <c r="C39" s="61">
        <f>_xlfn.FORECAST.LINEAR($A39,$C$11:C38,$A$11:$A38)</f>
        <v>1143472990.3846154</v>
      </c>
      <c r="D39" s="61">
        <f>_xlfn.FORECAST.LINEAR($A39,$D$11:D38,$A$11:$A38)</f>
        <v>84146142.923076808</v>
      </c>
      <c r="E39" s="61">
        <f>_xlfn.FORECAST.LINEAR($A39,$E$11:E38,$A$11:$A38)</f>
        <v>103251792.34615421</v>
      </c>
      <c r="F39" s="61">
        <f>_xlfn.FORECAST.LINEAR($A39,$F$11:F38,$A$11:$A38)</f>
        <v>495254199.42307663</v>
      </c>
      <c r="G39" s="39"/>
      <c r="H39" s="39"/>
      <c r="I39" s="39"/>
      <c r="J39" s="39"/>
      <c r="K39" s="39"/>
    </row>
    <row r="40" spans="1:11" s="16" customFormat="1" ht="18" x14ac:dyDescent="0.45">
      <c r="A40" s="60">
        <v>2038</v>
      </c>
      <c r="B40" s="61">
        <f>_xlfn.FORECAST.LINEAR(A40,$B$11:B38,$A$11:A38)</f>
        <v>1828036669.10989</v>
      </c>
      <c r="C40" s="61">
        <f>_xlfn.FORECAST.LINEAR($A40,$C$11:C39,$A$11:$A39)</f>
        <v>1142650698.8681319</v>
      </c>
      <c r="D40" s="61">
        <f>_xlfn.FORECAST.LINEAR($A40,$D$11:D39,$A$11:$A39)</f>
        <v>84442834.032967091</v>
      </c>
      <c r="E40" s="61">
        <f>_xlfn.FORECAST.LINEAR($A40,$E$11:E39,$A$11:$A39)</f>
        <v>104508646.04395628</v>
      </c>
      <c r="F40" s="61">
        <f>_xlfn.FORECAST.LINEAR($A40,$F$11:F39,$A$11:$A39)</f>
        <v>496434490.99999976</v>
      </c>
      <c r="G40" s="39"/>
      <c r="H40" s="39"/>
      <c r="I40" s="39"/>
      <c r="J40" s="39"/>
      <c r="K40" s="39"/>
    </row>
    <row r="41" spans="1:11" s="16" customFormat="1" ht="18" x14ac:dyDescent="0.45">
      <c r="A41" s="60">
        <v>2039</v>
      </c>
      <c r="B41" s="61">
        <f>_xlfn.FORECAST.LINEAR(A41,$B$11:B39,$A$11:A39)</f>
        <v>1829948213.9505494</v>
      </c>
      <c r="C41" s="61">
        <f>_xlfn.FORECAST.LINEAR($A41,$C$11:C40,$A$11:$A40)</f>
        <v>1141828407.3516486</v>
      </c>
      <c r="D41" s="61">
        <f>_xlfn.FORECAST.LINEAR($A41,$D$11:D40,$A$11:$A40)</f>
        <v>84739525.142857134</v>
      </c>
      <c r="E41" s="61">
        <f>_xlfn.FORECAST.LINEAR($A41,$E$11:E40,$A$11:$A40)</f>
        <v>105765499.74175835</v>
      </c>
      <c r="F41" s="61">
        <f>_xlfn.FORECAST.LINEAR($A41,$F$11:F40,$A$11:$A40)</f>
        <v>497614782.57692242</v>
      </c>
      <c r="G41" s="39"/>
      <c r="H41" s="39"/>
      <c r="I41" s="39"/>
      <c r="J41" s="39"/>
      <c r="K41" s="39"/>
    </row>
    <row r="42" spans="1:11" s="16" customFormat="1" ht="18" x14ac:dyDescent="0.45">
      <c r="A42" s="60">
        <v>2040</v>
      </c>
      <c r="B42" s="61">
        <f>_xlfn.FORECAST.LINEAR(A42,$B$11:B40,$A$11:A40)</f>
        <v>1831859758.791209</v>
      </c>
      <c r="C42" s="61">
        <f>_xlfn.FORECAST.LINEAR($A42,$C$11:C41,$A$11:$A41)</f>
        <v>1141006115.835165</v>
      </c>
      <c r="D42" s="61">
        <f>_xlfn.FORECAST.LINEAR($A42,$D$11:D41,$A$11:$A41)</f>
        <v>85036216.252747297</v>
      </c>
      <c r="E42" s="61">
        <f>_xlfn.FORECAST.LINEAR($A42,$E$11:E41,$A$11:$A41)</f>
        <v>107022353.43956089</v>
      </c>
      <c r="F42" s="61">
        <f>_xlfn.FORECAST.LINEAR($A42,$F$11:F41,$A$11:$A41)</f>
        <v>498795074.15384579</v>
      </c>
      <c r="G42" s="39"/>
      <c r="H42" s="39"/>
      <c r="I42" s="39"/>
      <c r="J42" s="39"/>
      <c r="K42" s="39"/>
    </row>
    <row r="43" spans="1:11" s="16" customFormat="1" ht="18" x14ac:dyDescent="0.45">
      <c r="A43" s="60">
        <v>2041</v>
      </c>
      <c r="B43" s="61">
        <f>_xlfn.FORECAST.LINEAR(A43,$B$11:B41,$A$11:A41)</f>
        <v>1833771303.6318681</v>
      </c>
      <c r="C43" s="61">
        <f>_xlfn.FORECAST.LINEAR($A43,$C$11:C42,$A$11:$A42)</f>
        <v>1140183824.3186817</v>
      </c>
      <c r="D43" s="61">
        <f>_xlfn.FORECAST.LINEAR($A43,$D$11:D42,$A$11:$A42)</f>
        <v>85332907.362637341</v>
      </c>
      <c r="E43" s="61">
        <f>_xlfn.FORECAST.LINEAR($A43,$E$11:E42,$A$11:$A42)</f>
        <v>108279207.13736296</v>
      </c>
      <c r="F43" s="61">
        <f>_xlfn.FORECAST.LINEAR($A43,$F$11:F42,$A$11:$A42)</f>
        <v>499975365.73076916</v>
      </c>
      <c r="G43" s="39"/>
      <c r="H43" s="39"/>
      <c r="I43" s="39"/>
      <c r="J43" s="39"/>
      <c r="K43" s="39"/>
    </row>
    <row r="44" spans="1:11" s="16" customFormat="1" ht="18" x14ac:dyDescent="0.45">
      <c r="A44" s="60">
        <v>2042</v>
      </c>
      <c r="B44" s="61">
        <f>_xlfn.FORECAST.LINEAR(A44,$B$11:B42,$A$11:A42)</f>
        <v>1835682848.4725277</v>
      </c>
      <c r="C44" s="61">
        <f>_xlfn.FORECAST.LINEAR($A44,$C$11:C43,$A$11:$A43)</f>
        <v>1139361532.8021982</v>
      </c>
      <c r="D44" s="61">
        <f>_xlfn.FORECAST.LINEAR($A44,$D$11:D43,$A$11:$A43)</f>
        <v>85629598.472527504</v>
      </c>
      <c r="E44" s="61">
        <f>_xlfn.FORECAST.LINEAR($A44,$E$11:E43,$A$11:$A43)</f>
        <v>109536060.83516502</v>
      </c>
      <c r="F44" s="61">
        <f>_xlfn.FORECAST.LINEAR($A44,$F$11:F43,$A$11:$A43)</f>
        <v>501155657.30769181</v>
      </c>
      <c r="G44" s="39"/>
      <c r="H44" s="39"/>
      <c r="I44" s="39"/>
      <c r="J44" s="39"/>
      <c r="K44" s="39"/>
    </row>
    <row r="45" spans="1:11" s="16" customFormat="1" ht="18" x14ac:dyDescent="0.45">
      <c r="A45" s="60">
        <v>2043</v>
      </c>
      <c r="B45" s="61">
        <f>_xlfn.FORECAST.LINEAR(A45,$B$11:B43,$A$11:A43)</f>
        <v>1837594393.3131864</v>
      </c>
      <c r="C45" s="61">
        <f>_xlfn.FORECAST.LINEAR($A45,$C$11:C44,$A$11:$A44)</f>
        <v>1138539241.2857149</v>
      </c>
      <c r="D45" s="61">
        <f>_xlfn.FORECAST.LINEAR($A45,$D$11:D44,$A$11:$A44)</f>
        <v>85926289.582417607</v>
      </c>
      <c r="E45" s="61">
        <f>_xlfn.FORECAST.LINEAR($A45,$E$11:E44,$A$11:$A44)</f>
        <v>110792914.53296757</v>
      </c>
      <c r="F45" s="61">
        <f>_xlfn.FORECAST.LINEAR($A45,$F$11:F44,$A$11:$A44)</f>
        <v>502335948.88461494</v>
      </c>
      <c r="G45" s="39"/>
      <c r="H45" s="39"/>
      <c r="I45" s="39"/>
      <c r="J45" s="39"/>
      <c r="K45" s="39"/>
    </row>
    <row r="46" spans="1:11" s="16" customFormat="1" ht="18" x14ac:dyDescent="0.45">
      <c r="A46" s="60">
        <v>2044</v>
      </c>
      <c r="B46" s="61">
        <f>_xlfn.FORECAST.LINEAR(A46,$B$11:B44,$A$11:A44)</f>
        <v>1839505938.1538455</v>
      </c>
      <c r="C46" s="61">
        <f>_xlfn.FORECAST.LINEAR($A46,$C$11:C45,$A$11:$A45)</f>
        <v>1137716949.7692311</v>
      </c>
      <c r="D46" s="61">
        <f>_xlfn.FORECAST.LINEAR($A46,$D$11:D45,$A$11:$A45)</f>
        <v>86222980.692307711</v>
      </c>
      <c r="E46" s="61">
        <f>_xlfn.FORECAST.LINEAR($A46,$E$11:E45,$A$11:$A45)</f>
        <v>112049768.23076963</v>
      </c>
      <c r="F46" s="61">
        <f>_xlfn.FORECAST.LINEAR($A46,$F$11:F45,$A$11:$A45)</f>
        <v>503516240.46153831</v>
      </c>
      <c r="G46" s="39"/>
      <c r="H46" s="39"/>
      <c r="I46" s="39"/>
      <c r="J46" s="39"/>
      <c r="K46" s="39"/>
    </row>
    <row r="47" spans="1:11" s="16" customFormat="1" ht="18" x14ac:dyDescent="0.45">
      <c r="A47" s="60">
        <v>2045</v>
      </c>
      <c r="B47" s="61">
        <f>_xlfn.FORECAST.LINEAR(A47,$B$11:B45,$A$11:A45)</f>
        <v>1841417482.9945054</v>
      </c>
      <c r="C47" s="61">
        <f>_xlfn.FORECAST.LINEAR($A47,$C$11:C46,$A$11:$A46)</f>
        <v>1136894658.2527478</v>
      </c>
      <c r="D47" s="61">
        <f>_xlfn.FORECAST.LINEAR($A47,$D$11:D46,$A$11:$A46)</f>
        <v>86519671.802197814</v>
      </c>
      <c r="E47" s="61">
        <f>_xlfn.FORECAST.LINEAR($A47,$E$11:E46,$A$11:$A46)</f>
        <v>113306621.9285717</v>
      </c>
      <c r="F47" s="61">
        <f>_xlfn.FORECAST.LINEAR($A47,$F$11:F46,$A$11:$A46)</f>
        <v>504696532.03846097</v>
      </c>
      <c r="G47" s="39"/>
      <c r="H47" s="39"/>
      <c r="I47" s="39"/>
      <c r="J47" s="39"/>
      <c r="K47" s="39"/>
    </row>
    <row r="48" spans="1:11" s="16" customFormat="1" ht="18" x14ac:dyDescent="0.45">
      <c r="A48" s="60">
        <v>2046</v>
      </c>
      <c r="B48" s="61">
        <f>_xlfn.FORECAST.LINEAR(A48,$B$11:B46,$A$11:A46)</f>
        <v>1843329027.8351645</v>
      </c>
      <c r="C48" s="61">
        <f>_xlfn.FORECAST.LINEAR($A48,$C$11:C47,$A$11:$A47)</f>
        <v>1136072366.7362645</v>
      </c>
      <c r="D48" s="61">
        <f>_xlfn.FORECAST.LINEAR($A48,$D$11:D47,$A$11:$A47)</f>
        <v>86816362.912087977</v>
      </c>
      <c r="E48" s="61">
        <f>_xlfn.FORECAST.LINEAR($A48,$E$11:E47,$A$11:$A47)</f>
        <v>114563475.62637377</v>
      </c>
      <c r="F48" s="61">
        <f>_xlfn.FORECAST.LINEAR($A48,$F$11:F47,$A$11:$A47)</f>
        <v>505876823.6153841</v>
      </c>
      <c r="G48" s="39"/>
      <c r="H48" s="39"/>
      <c r="I48" s="39"/>
      <c r="J48" s="39"/>
      <c r="K48" s="39"/>
    </row>
    <row r="49" spans="1:11" s="16" customFormat="1" ht="18" x14ac:dyDescent="0.45">
      <c r="A49" s="60">
        <v>2047</v>
      </c>
      <c r="B49" s="61">
        <f>_xlfn.FORECAST.LINEAR(A49,$B$11:B47,$A$11:A47)</f>
        <v>1845240572.6758239</v>
      </c>
      <c r="C49" s="61">
        <f>_xlfn.FORECAST.LINEAR($A49,$C$11:C48,$A$11:$A48)</f>
        <v>1135250075.2197807</v>
      </c>
      <c r="D49" s="61">
        <f>_xlfn.FORECAST.LINEAR($A49,$D$11:D48,$A$11:$A48)</f>
        <v>87113054.021978021</v>
      </c>
      <c r="E49" s="61">
        <f>_xlfn.FORECAST.LINEAR($A49,$E$11:E48,$A$11:$A48)</f>
        <v>115820329.32417631</v>
      </c>
      <c r="F49" s="61">
        <f>_xlfn.FORECAST.LINEAR($A49,$F$11:F48,$A$11:$A48)</f>
        <v>507057115.19230747</v>
      </c>
      <c r="G49" s="39"/>
      <c r="H49" s="39"/>
      <c r="I49" s="39"/>
      <c r="J49" s="39"/>
      <c r="K49" s="39"/>
    </row>
    <row r="50" spans="1:11" s="16" customFormat="1" ht="18" x14ac:dyDescent="0.45">
      <c r="A50" s="60">
        <v>2048</v>
      </c>
      <c r="B50" s="61">
        <f>_xlfn.FORECAST.LINEAR(A50,$B$11:B48,$A$11:A48)</f>
        <v>1847152117.5164833</v>
      </c>
      <c r="C50" s="61">
        <f>_xlfn.FORECAST.LINEAR($A50,$C$11:C49,$A$11:$A49)</f>
        <v>1134427783.7032976</v>
      </c>
      <c r="D50" s="61">
        <f>_xlfn.FORECAST.LINEAR($A50,$D$11:D49,$A$11:$A49)</f>
        <v>87409745.131868184</v>
      </c>
      <c r="E50" s="61">
        <f>_xlfn.FORECAST.LINEAR($A50,$E$11:E49,$A$11:$A49)</f>
        <v>117077183.02197838</v>
      </c>
      <c r="F50" s="61">
        <f>_xlfn.FORECAST.LINEAR($A50,$F$11:F49,$A$11:$A49)</f>
        <v>508237406.76923013</v>
      </c>
      <c r="G50" s="39"/>
      <c r="H50" s="39"/>
      <c r="I50" s="39"/>
      <c r="J50" s="39"/>
      <c r="K50" s="39"/>
    </row>
    <row r="51" spans="1:11" s="16" customFormat="1" ht="18" x14ac:dyDescent="0.45">
      <c r="A51" s="60">
        <v>2049</v>
      </c>
      <c r="B51" s="61">
        <f>_xlfn.FORECAST.LINEAR(A51,$B$11:B49,$A$11:A49)</f>
        <v>1849063662.3571424</v>
      </c>
      <c r="C51" s="61">
        <f>_xlfn.FORECAST.LINEAR($A51,$C$11:C50,$A$11:$A50)</f>
        <v>1133605492.1868141</v>
      </c>
      <c r="D51" s="61">
        <f>_xlfn.FORECAST.LINEAR($A51,$D$11:D50,$A$11:$A50)</f>
        <v>87706436.241758227</v>
      </c>
      <c r="E51" s="61">
        <f>_xlfn.FORECAST.LINEAR($A51,$E$11:E50,$A$11:$A50)</f>
        <v>118334036.71978045</v>
      </c>
      <c r="F51" s="61">
        <f>_xlfn.FORECAST.LINEAR($A51,$F$11:F50,$A$11:$A50)</f>
        <v>509417698.34615326</v>
      </c>
      <c r="G51" s="39"/>
      <c r="H51" s="39"/>
      <c r="I51" s="39"/>
      <c r="J51" s="39"/>
      <c r="K51" s="39"/>
    </row>
    <row r="52" spans="1:11" s="16" customFormat="1" ht="18" x14ac:dyDescent="0.45">
      <c r="A52" s="60">
        <v>2050</v>
      </c>
      <c r="B52" s="61">
        <f>_xlfn.FORECAST.LINEAR(A52,$B$11:B50,$A$11:A50)</f>
        <v>1850975207.1978021</v>
      </c>
      <c r="C52" s="61">
        <f>_xlfn.FORECAST.LINEAR($A52,$C$11:C51,$A$11:$A51)</f>
        <v>1132783200.6703303</v>
      </c>
      <c r="D52" s="61">
        <f>_xlfn.FORECAST.LINEAR($A52,$D$11:D51,$A$11:$A51)</f>
        <v>88003127.35164839</v>
      </c>
      <c r="E52" s="61">
        <f>_xlfn.FORECAST.LINEAR($A52,$E$11:E51,$A$11:$A51)</f>
        <v>119590890.41758299</v>
      </c>
      <c r="F52" s="61">
        <f>_xlfn.FORECAST.LINEAR($A52,$F$11:F51,$A$11:$A51)</f>
        <v>510597989.92307663</v>
      </c>
      <c r="G52" s="39"/>
      <c r="H52" s="39"/>
      <c r="I52" s="39"/>
      <c r="J52" s="39"/>
      <c r="K52" s="39"/>
    </row>
    <row r="53" spans="1:11" s="16" customFormat="1" ht="18" x14ac:dyDescent="0.45">
      <c r="A53" s="60">
        <v>2051</v>
      </c>
      <c r="B53" s="61">
        <f>_xlfn.FORECAST.LINEAR(A53,$B$11:B51,$A$11:A51)</f>
        <v>1852886752.038461</v>
      </c>
      <c r="C53" s="61">
        <f>_xlfn.FORECAST.LINEAR($A53,$C$11:C52,$A$11:$A52)</f>
        <v>1131960909.153847</v>
      </c>
      <c r="D53" s="61">
        <f>_xlfn.FORECAST.LINEAR($A53,$D$11:D52,$A$11:$A52)</f>
        <v>88299818.461538434</v>
      </c>
      <c r="E53" s="61">
        <f>_xlfn.FORECAST.LINEAR($A53,$E$11:E52,$A$11:$A52)</f>
        <v>120847744.11538506</v>
      </c>
      <c r="F53" s="61">
        <f>_xlfn.FORECAST.LINEAR($A53,$F$11:F52,$A$11:$A52)</f>
        <v>511778281.49999928</v>
      </c>
      <c r="G53" s="39"/>
      <c r="H53" s="39"/>
      <c r="I53" s="39"/>
      <c r="J53" s="39"/>
      <c r="K53" s="39"/>
    </row>
    <row r="54" spans="1:11" s="16" customFormat="1" ht="18" x14ac:dyDescent="0.45">
      <c r="A54" s="60">
        <v>2052</v>
      </c>
      <c r="B54" s="61">
        <f>_xlfn.FORECAST.LINEAR(A54,$B$11:B52,$A$11:A52)</f>
        <v>1854798296.8791206</v>
      </c>
      <c r="C54" s="61">
        <f>_xlfn.FORECAST.LINEAR($A54,$C$11:C53,$A$11:$A53)</f>
        <v>1131138617.6373637</v>
      </c>
      <c r="D54" s="61">
        <f>_xlfn.FORECAST.LINEAR($A54,$D$11:D53,$A$11:$A53)</f>
        <v>88596509.571428597</v>
      </c>
      <c r="E54" s="61">
        <f>_xlfn.FORECAST.LINEAR($A54,$E$11:E53,$A$11:$A53)</f>
        <v>122104597.81318712</v>
      </c>
      <c r="F54" s="61">
        <f>_xlfn.FORECAST.LINEAR($A54,$F$11:F53,$A$11:$A53)</f>
        <v>512958573.07692242</v>
      </c>
      <c r="G54" s="39"/>
      <c r="H54" s="39"/>
      <c r="I54" s="39"/>
      <c r="J54" s="39"/>
      <c r="K54" s="39"/>
    </row>
    <row r="55" spans="1:11" s="16" customFormat="1" ht="18" x14ac:dyDescent="0.45">
      <c r="A55" s="60">
        <v>2053</v>
      </c>
      <c r="B55" s="61">
        <f>_xlfn.FORECAST.LINEAR(A55,$B$11:B53,$A$11:A53)</f>
        <v>1856709841.71978</v>
      </c>
      <c r="C55" s="61">
        <f>_xlfn.FORECAST.LINEAR($A55,$C$11:C54,$A$11:$A54)</f>
        <v>1130316326.1208801</v>
      </c>
      <c r="D55" s="61">
        <f>_xlfn.FORECAST.LINEAR($A55,$D$11:D54,$A$11:$A54)</f>
        <v>88893200.681318641</v>
      </c>
      <c r="E55" s="61">
        <f>_xlfn.FORECAST.LINEAR($A55,$E$11:E54,$A$11:$A54)</f>
        <v>123361451.51098919</v>
      </c>
      <c r="F55" s="61">
        <f>_xlfn.FORECAST.LINEAR($A55,$F$11:F54,$A$11:$A54)</f>
        <v>514138864.65384579</v>
      </c>
      <c r="G55" s="39"/>
      <c r="H55" s="39"/>
      <c r="I55" s="39"/>
      <c r="J55" s="39"/>
      <c r="K55" s="39"/>
    </row>
    <row r="56" spans="1:11" s="16" customFormat="1" ht="18" x14ac:dyDescent="0.45">
      <c r="A56" s="60">
        <v>2054</v>
      </c>
      <c r="B56" s="61">
        <f>_xlfn.FORECAST.LINEAR(A56,$B$11:B54,$A$11:A54)</f>
        <v>1858621386.5604393</v>
      </c>
      <c r="C56" s="61">
        <f>_xlfn.FORECAST.LINEAR($A56,$C$11:C55,$A$11:$A55)</f>
        <v>1129494034.6043963</v>
      </c>
      <c r="D56" s="61">
        <f>_xlfn.FORECAST.LINEAR($A56,$D$11:D55,$A$11:$A55)</f>
        <v>89189891.791208684</v>
      </c>
      <c r="E56" s="61">
        <f>_xlfn.FORECAST.LINEAR($A56,$E$11:E55,$A$11:$A55)</f>
        <v>124618305.20879173</v>
      </c>
      <c r="F56" s="61">
        <f>_xlfn.FORECAST.LINEAR($A56,$F$11:F55,$A$11:$A55)</f>
        <v>515319156.23076844</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399999999999999" thickBot="1" x14ac:dyDescent="0.5">
      <c r="A62" s="312"/>
      <c r="B62" s="442" t="s">
        <v>377</v>
      </c>
      <c r="C62" s="443"/>
      <c r="D62" s="443"/>
      <c r="E62" s="443"/>
      <c r="F62" s="444"/>
      <c r="G62" s="300" t="s">
        <v>377</v>
      </c>
      <c r="H62" s="301"/>
      <c r="I62" s="301"/>
      <c r="J62" s="301"/>
      <c r="K62" s="302"/>
    </row>
    <row r="63" spans="1:11" s="16" customFormat="1" ht="46.5" customHeight="1" thickBot="1" x14ac:dyDescent="0.5">
      <c r="A63" s="315"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 x14ac:dyDescent="0.45">
      <c r="A64" s="255">
        <f t="shared" ref="A64:A81" si="5">A6</f>
        <v>2005</v>
      </c>
      <c r="B64" s="244">
        <v>1.794</v>
      </c>
      <c r="C64" s="245">
        <v>2.8559999999999999</v>
      </c>
      <c r="D64" s="245">
        <v>14.602</v>
      </c>
      <c r="E64" s="245">
        <v>16.036000000000001</v>
      </c>
      <c r="F64" s="313">
        <v>4.91</v>
      </c>
      <c r="G64" s="303"/>
      <c r="H64" s="304"/>
      <c r="I64" s="304"/>
      <c r="J64" s="304"/>
      <c r="K64" s="305"/>
    </row>
    <row r="65" spans="1:11" s="16" customFormat="1" ht="18" x14ac:dyDescent="0.45">
      <c r="A65" s="255">
        <f t="shared" si="5"/>
        <v>2006</v>
      </c>
      <c r="B65" s="234">
        <v>1.524</v>
      </c>
      <c r="C65" s="71">
        <v>2.3959999999999999</v>
      </c>
      <c r="D65" s="71">
        <v>12.532</v>
      </c>
      <c r="E65" s="71">
        <v>13.614000000000001</v>
      </c>
      <c r="F65" s="295">
        <v>4.3010000000000002</v>
      </c>
      <c r="G65" s="290">
        <f>IF(ABS(B7 - B6) &gt; SQRT(G7^2 + G6^2), 1, 0)</f>
        <v>0</v>
      </c>
      <c r="H65" s="286">
        <f>IF(ABS(C7 - C6) &gt; SQRT(H7^2 + H6^2), 1, 0)</f>
        <v>0</v>
      </c>
      <c r="I65" s="286">
        <f>IF(ABS(D7 - D6) &gt; SQRT(I7^2 + I6^2), 1, 0)</f>
        <v>0</v>
      </c>
      <c r="J65" s="286">
        <f>IF(ABS(E7 - E6) &gt; SQRT(J7^2 + J6^2), 1, 0)</f>
        <v>0</v>
      </c>
      <c r="K65" s="291">
        <f>IF(ABS(F7 - F6) &gt; SQRT(K7^2 + K6^2), 1, 0)</f>
        <v>0</v>
      </c>
    </row>
    <row r="66" spans="1:11" s="16" customFormat="1" ht="18" x14ac:dyDescent="0.45">
      <c r="A66" s="255">
        <f t="shared" si="5"/>
        <v>2007</v>
      </c>
      <c r="B66" s="234">
        <v>1.363</v>
      </c>
      <c r="C66" s="71">
        <v>2.13</v>
      </c>
      <c r="D66" s="71">
        <v>11.256</v>
      </c>
      <c r="E66" s="71">
        <v>11.898</v>
      </c>
      <c r="F66" s="295">
        <v>3.855</v>
      </c>
      <c r="G66" s="290">
        <f t="shared" ref="G66:G81" si="6">IF(ABS(B8 - B7) &gt; SQRT(G8^2 + G7^2), 1, 0)</f>
        <v>0</v>
      </c>
      <c r="H66" s="286">
        <f t="shared" ref="H66:H81" si="7">IF(ABS(C8 - C7) &gt; SQRT(H8^2 + H7^2), 1, 0)</f>
        <v>0</v>
      </c>
      <c r="I66" s="286">
        <f t="shared" ref="I66:I81" si="8">IF(ABS(D8 - D7) &gt; SQRT(I8^2 + I7^2), 1, 0)</f>
        <v>0</v>
      </c>
      <c r="J66" s="286">
        <f t="shared" ref="J66:J81" si="9">IF(ABS(E8 - E7) &gt; SQRT(J8^2 + J7^2), 1, 0)</f>
        <v>0</v>
      </c>
      <c r="K66" s="291">
        <f t="shared" ref="K66:K81" si="10">IF(ABS(F8 - F7) &gt; SQRT(K8^2 + K7^2), 1, 0)</f>
        <v>0</v>
      </c>
    </row>
    <row r="67" spans="1:11" s="16" customFormat="1" ht="18" x14ac:dyDescent="0.45">
      <c r="A67" s="255">
        <f t="shared" si="5"/>
        <v>2008</v>
      </c>
      <c r="B67" s="234">
        <v>1.2410000000000001</v>
      </c>
      <c r="C67" s="71">
        <v>1.948</v>
      </c>
      <c r="D67" s="71">
        <v>10.324</v>
      </c>
      <c r="E67" s="71">
        <v>10.782999999999999</v>
      </c>
      <c r="F67" s="295">
        <v>3.5059999999999998</v>
      </c>
      <c r="G67" s="290">
        <f t="shared" si="6"/>
        <v>0</v>
      </c>
      <c r="H67" s="286">
        <f t="shared" si="7"/>
        <v>0</v>
      </c>
      <c r="I67" s="286">
        <f t="shared" si="8"/>
        <v>0</v>
      </c>
      <c r="J67" s="286">
        <f t="shared" si="9"/>
        <v>0</v>
      </c>
      <c r="K67" s="291">
        <f t="shared" si="10"/>
        <v>0</v>
      </c>
    </row>
    <row r="68" spans="1:11" s="16" customFormat="1" ht="18" x14ac:dyDescent="0.45">
      <c r="A68" s="255">
        <f t="shared" si="5"/>
        <v>2009</v>
      </c>
      <c r="B68" s="234">
        <v>1.1399999999999999</v>
      </c>
      <c r="C68" s="71">
        <v>1.7969999999999999</v>
      </c>
      <c r="D68" s="71">
        <v>9.5820000000000007</v>
      </c>
      <c r="E68" s="71">
        <v>9.8010000000000002</v>
      </c>
      <c r="F68" s="295">
        <v>3.2679999999999998</v>
      </c>
      <c r="G68" s="290">
        <f t="shared" si="6"/>
        <v>0</v>
      </c>
      <c r="H68" s="286">
        <f t="shared" si="7"/>
        <v>0</v>
      </c>
      <c r="I68" s="286">
        <f t="shared" si="8"/>
        <v>0</v>
      </c>
      <c r="J68" s="286">
        <f t="shared" si="9"/>
        <v>0</v>
      </c>
      <c r="K68" s="291">
        <f t="shared" si="10"/>
        <v>0</v>
      </c>
    </row>
    <row r="69" spans="1:11" s="16" customFormat="1" ht="18" x14ac:dyDescent="0.45">
      <c r="A69" s="255">
        <f t="shared" si="5"/>
        <v>2010</v>
      </c>
      <c r="B69" s="234">
        <v>1.0640000000000001</v>
      </c>
      <c r="C69" s="71">
        <v>1.6870000000000001</v>
      </c>
      <c r="D69" s="71">
        <v>8.6430000000000007</v>
      </c>
      <c r="E69" s="71">
        <v>9.36</v>
      </c>
      <c r="F69" s="295">
        <v>3.0030000000000001</v>
      </c>
      <c r="G69" s="290">
        <f t="shared" si="6"/>
        <v>0</v>
      </c>
      <c r="H69" s="286">
        <f t="shared" si="7"/>
        <v>0</v>
      </c>
      <c r="I69" s="286">
        <f t="shared" si="8"/>
        <v>0</v>
      </c>
      <c r="J69" s="286">
        <f t="shared" si="9"/>
        <v>0</v>
      </c>
      <c r="K69" s="291">
        <f t="shared" si="10"/>
        <v>0</v>
      </c>
    </row>
    <row r="70" spans="1:11" s="16" customFormat="1" ht="18" x14ac:dyDescent="0.45">
      <c r="A70" s="255">
        <f t="shared" si="5"/>
        <v>2011</v>
      </c>
      <c r="B70" s="234">
        <v>0.98799999999999999</v>
      </c>
      <c r="C70" s="71">
        <v>1.573</v>
      </c>
      <c r="D70" s="71">
        <v>8.1159999999999997</v>
      </c>
      <c r="E70" s="71">
        <v>8.7940000000000005</v>
      </c>
      <c r="F70" s="295">
        <v>2.819</v>
      </c>
      <c r="G70" s="290">
        <f t="shared" si="6"/>
        <v>0</v>
      </c>
      <c r="H70" s="286">
        <f t="shared" si="7"/>
        <v>0</v>
      </c>
      <c r="I70" s="286">
        <f t="shared" si="8"/>
        <v>0</v>
      </c>
      <c r="J70" s="286">
        <f t="shared" si="9"/>
        <v>0</v>
      </c>
      <c r="K70" s="291">
        <f t="shared" si="10"/>
        <v>0</v>
      </c>
    </row>
    <row r="71" spans="1:11" s="16" customFormat="1" ht="18" x14ac:dyDescent="0.45">
      <c r="A71" s="255">
        <f t="shared" si="5"/>
        <v>2012</v>
      </c>
      <c r="B71" s="234">
        <v>0.93700000000000006</v>
      </c>
      <c r="C71" s="71">
        <v>1.502</v>
      </c>
      <c r="D71" s="71">
        <v>7.4930000000000003</v>
      </c>
      <c r="E71" s="71">
        <v>8.0039999999999996</v>
      </c>
      <c r="F71" s="295">
        <v>2.6779999999999999</v>
      </c>
      <c r="G71" s="290">
        <f t="shared" si="6"/>
        <v>0</v>
      </c>
      <c r="H71" s="286">
        <f t="shared" si="7"/>
        <v>0</v>
      </c>
      <c r="I71" s="286">
        <f t="shared" si="8"/>
        <v>0</v>
      </c>
      <c r="J71" s="286">
        <f t="shared" si="9"/>
        <v>0</v>
      </c>
      <c r="K71" s="291">
        <f t="shared" si="10"/>
        <v>0</v>
      </c>
    </row>
    <row r="72" spans="1:11" s="16" customFormat="1" ht="18" x14ac:dyDescent="0.45">
      <c r="A72" s="255">
        <f t="shared" si="5"/>
        <v>2013</v>
      </c>
      <c r="B72" s="234">
        <v>0.93799999999999994</v>
      </c>
      <c r="C72" s="71">
        <v>1.4990000000000001</v>
      </c>
      <c r="D72" s="71">
        <v>7.4740000000000002</v>
      </c>
      <c r="E72" s="71">
        <v>7.9740000000000002</v>
      </c>
      <c r="F72" s="295">
        <v>2.6829999999999998</v>
      </c>
      <c r="G72" s="290">
        <f t="shared" si="6"/>
        <v>0</v>
      </c>
      <c r="H72" s="286">
        <f t="shared" si="7"/>
        <v>0</v>
      </c>
      <c r="I72" s="286">
        <f t="shared" si="8"/>
        <v>0</v>
      </c>
      <c r="J72" s="286">
        <f t="shared" si="9"/>
        <v>0</v>
      </c>
      <c r="K72" s="291">
        <f t="shared" si="10"/>
        <v>0</v>
      </c>
    </row>
    <row r="73" spans="1:11" s="16" customFormat="1" ht="18" x14ac:dyDescent="0.45">
      <c r="A73" s="255">
        <f t="shared" si="5"/>
        <v>2014</v>
      </c>
      <c r="B73" s="234">
        <v>0.93600000000000005</v>
      </c>
      <c r="C73" s="71">
        <v>1.4930000000000001</v>
      </c>
      <c r="D73" s="71">
        <v>7.4409999999999998</v>
      </c>
      <c r="E73" s="71">
        <v>7.89</v>
      </c>
      <c r="F73" s="295">
        <v>2.6749999999999998</v>
      </c>
      <c r="G73" s="290">
        <f t="shared" si="6"/>
        <v>0</v>
      </c>
      <c r="H73" s="286">
        <f t="shared" si="7"/>
        <v>0</v>
      </c>
      <c r="I73" s="286">
        <f t="shared" si="8"/>
        <v>0</v>
      </c>
      <c r="J73" s="286">
        <f t="shared" si="9"/>
        <v>0</v>
      </c>
      <c r="K73" s="291">
        <f t="shared" si="10"/>
        <v>0</v>
      </c>
    </row>
    <row r="74" spans="1:11" s="16" customFormat="1" ht="18" x14ac:dyDescent="0.45">
      <c r="A74" s="255">
        <f t="shared" si="5"/>
        <v>2015</v>
      </c>
      <c r="B74" s="234">
        <v>0.93500000000000005</v>
      </c>
      <c r="C74" s="71">
        <v>1.4910000000000001</v>
      </c>
      <c r="D74" s="71">
        <v>7.383</v>
      </c>
      <c r="E74" s="71">
        <v>7.7930000000000001</v>
      </c>
      <c r="F74" s="295">
        <v>2.6930000000000001</v>
      </c>
      <c r="G74" s="290">
        <f t="shared" si="6"/>
        <v>0</v>
      </c>
      <c r="H74" s="286">
        <f t="shared" si="7"/>
        <v>0</v>
      </c>
      <c r="I74" s="286">
        <f t="shared" si="8"/>
        <v>0</v>
      </c>
      <c r="J74" s="286">
        <f t="shared" si="9"/>
        <v>0</v>
      </c>
      <c r="K74" s="291">
        <f t="shared" si="10"/>
        <v>0</v>
      </c>
    </row>
    <row r="75" spans="1:11" s="16" customFormat="1" ht="18" x14ac:dyDescent="0.45">
      <c r="A75" s="255">
        <f t="shared" si="5"/>
        <v>2016</v>
      </c>
      <c r="B75" s="234">
        <v>0.93500000000000005</v>
      </c>
      <c r="C75" s="71">
        <v>1.49</v>
      </c>
      <c r="D75" s="71">
        <v>7.4180000000000001</v>
      </c>
      <c r="E75" s="71">
        <v>7.7080000000000002</v>
      </c>
      <c r="F75" s="295">
        <v>2.698</v>
      </c>
      <c r="G75" s="290">
        <f t="shared" si="6"/>
        <v>0</v>
      </c>
      <c r="H75" s="286">
        <f t="shared" si="7"/>
        <v>0</v>
      </c>
      <c r="I75" s="286">
        <f t="shared" si="8"/>
        <v>0</v>
      </c>
      <c r="J75" s="286">
        <f t="shared" si="9"/>
        <v>0</v>
      </c>
      <c r="K75" s="291">
        <f t="shared" si="10"/>
        <v>0</v>
      </c>
    </row>
    <row r="76" spans="1:11" s="16" customFormat="1" ht="18" x14ac:dyDescent="0.45">
      <c r="A76" s="255">
        <f t="shared" si="5"/>
        <v>2017</v>
      </c>
      <c r="B76" s="234">
        <v>0.94099999999999995</v>
      </c>
      <c r="C76" s="71">
        <v>1.504</v>
      </c>
      <c r="D76" s="71">
        <v>7.4569999999999999</v>
      </c>
      <c r="E76" s="71">
        <v>7.665</v>
      </c>
      <c r="F76" s="295">
        <v>2.7189999999999999</v>
      </c>
      <c r="G76" s="290">
        <f t="shared" si="6"/>
        <v>0</v>
      </c>
      <c r="H76" s="286">
        <f t="shared" si="7"/>
        <v>0</v>
      </c>
      <c r="I76" s="286">
        <f t="shared" si="8"/>
        <v>0</v>
      </c>
      <c r="J76" s="286">
        <f t="shared" si="9"/>
        <v>0</v>
      </c>
      <c r="K76" s="291">
        <f t="shared" si="10"/>
        <v>0</v>
      </c>
    </row>
    <row r="77" spans="1:11" s="16" customFormat="1" ht="18" x14ac:dyDescent="0.45">
      <c r="A77" s="255">
        <f t="shared" si="5"/>
        <v>2018</v>
      </c>
      <c r="B77" s="234">
        <v>0.94</v>
      </c>
      <c r="C77" s="71">
        <v>1.4870000000000001</v>
      </c>
      <c r="D77" s="71">
        <v>7.4029999999999996</v>
      </c>
      <c r="E77" s="71">
        <v>7.6239999999999997</v>
      </c>
      <c r="F77" s="295">
        <v>2.754</v>
      </c>
      <c r="G77" s="290">
        <f t="shared" si="6"/>
        <v>0</v>
      </c>
      <c r="H77" s="286">
        <f t="shared" si="7"/>
        <v>0</v>
      </c>
      <c r="I77" s="286">
        <f t="shared" si="8"/>
        <v>0</v>
      </c>
      <c r="J77" s="286">
        <f t="shared" si="9"/>
        <v>0</v>
      </c>
      <c r="K77" s="291">
        <f t="shared" si="10"/>
        <v>0</v>
      </c>
    </row>
    <row r="78" spans="1:11" s="16" customFormat="1" ht="18" x14ac:dyDescent="0.45">
      <c r="A78" s="255">
        <f t="shared" si="5"/>
        <v>2019</v>
      </c>
      <c r="B78" s="234">
        <v>0.84299999999999997</v>
      </c>
      <c r="C78" s="71">
        <v>1.2929999999999999</v>
      </c>
      <c r="D78" s="71">
        <v>7.19</v>
      </c>
      <c r="E78" s="71">
        <v>7.6289999999999996</v>
      </c>
      <c r="F78" s="295">
        <v>1.6619999999999999</v>
      </c>
      <c r="G78" s="290">
        <f t="shared" si="6"/>
        <v>0</v>
      </c>
      <c r="H78" s="286">
        <f t="shared" si="7"/>
        <v>0</v>
      </c>
      <c r="I78" s="286">
        <f t="shared" si="8"/>
        <v>0</v>
      </c>
      <c r="J78" s="286">
        <f t="shared" si="9"/>
        <v>0</v>
      </c>
      <c r="K78" s="291">
        <f t="shared" si="10"/>
        <v>1</v>
      </c>
    </row>
    <row r="79" spans="1:11" s="16" customFormat="1" ht="18" x14ac:dyDescent="0.45">
      <c r="A79" s="255">
        <f t="shared" si="5"/>
        <v>2020</v>
      </c>
      <c r="B79" s="234">
        <v>0.84099999999999997</v>
      </c>
      <c r="C79" s="71">
        <v>1.28</v>
      </c>
      <c r="D79" s="71">
        <v>7.2050000000000001</v>
      </c>
      <c r="E79" s="71">
        <v>7.4749999999999996</v>
      </c>
      <c r="F79" s="295">
        <v>1.639</v>
      </c>
      <c r="G79" s="290">
        <f t="shared" si="6"/>
        <v>0</v>
      </c>
      <c r="H79" s="286">
        <f t="shared" si="7"/>
        <v>0</v>
      </c>
      <c r="I79" s="286">
        <f t="shared" si="8"/>
        <v>0</v>
      </c>
      <c r="J79" s="286">
        <f t="shared" si="9"/>
        <v>0</v>
      </c>
      <c r="K79" s="291">
        <f t="shared" si="10"/>
        <v>0</v>
      </c>
    </row>
    <row r="80" spans="1:11" s="16" customFormat="1" ht="18" x14ac:dyDescent="0.45">
      <c r="A80" s="255">
        <f t="shared" si="5"/>
        <v>2021</v>
      </c>
      <c r="B80" s="234">
        <v>0.83899999999999997</v>
      </c>
      <c r="C80" s="71">
        <v>1.2809999999999999</v>
      </c>
      <c r="D80" s="71">
        <v>7.1440000000000001</v>
      </c>
      <c r="E80" s="71">
        <v>7.4550000000000001</v>
      </c>
      <c r="F80" s="295">
        <v>1.66</v>
      </c>
      <c r="G80" s="290">
        <f t="shared" si="6"/>
        <v>0</v>
      </c>
      <c r="H80" s="286">
        <f t="shared" si="7"/>
        <v>0</v>
      </c>
      <c r="I80" s="286">
        <f t="shared" si="8"/>
        <v>0</v>
      </c>
      <c r="J80" s="286">
        <f t="shared" si="9"/>
        <v>0</v>
      </c>
      <c r="K80" s="291">
        <f t="shared" si="10"/>
        <v>0</v>
      </c>
    </row>
    <row r="81" spans="1:26" s="16" customFormat="1" ht="18.399999999999999" thickBot="1" x14ac:dyDescent="0.5">
      <c r="A81" s="256">
        <f t="shared" si="5"/>
        <v>2022</v>
      </c>
      <c r="B81" s="236">
        <v>0.83899999999999997</v>
      </c>
      <c r="C81" s="238">
        <v>1.2809999999999999</v>
      </c>
      <c r="D81" s="238">
        <v>7.0780000000000003</v>
      </c>
      <c r="E81" s="238">
        <v>7.4450000000000003</v>
      </c>
      <c r="F81" s="314">
        <v>1.6679999999999999</v>
      </c>
      <c r="G81" s="290">
        <f t="shared" si="6"/>
        <v>0</v>
      </c>
      <c r="H81" s="286">
        <f t="shared" si="7"/>
        <v>0</v>
      </c>
      <c r="I81" s="286">
        <f t="shared" si="8"/>
        <v>0</v>
      </c>
      <c r="J81" s="286">
        <f t="shared" si="9"/>
        <v>0</v>
      </c>
      <c r="K81" s="291">
        <f t="shared" si="10"/>
        <v>0</v>
      </c>
    </row>
    <row r="82" spans="1:26" s="16" customFormat="1" x14ac:dyDescent="0.45"/>
    <row r="83" spans="1:26" s="16" customFormat="1" x14ac:dyDescent="0.45"/>
    <row r="84" spans="1:26" s="16" customFormat="1" x14ac:dyDescent="0.45"/>
    <row r="85" spans="1:26" s="34" customFormat="1" ht="14.65" thickBot="1" x14ac:dyDescent="0.5"/>
    <row r="86" spans="1:26" s="16" customFormat="1" ht="27.4" thickTop="1" thickBot="1" x14ac:dyDescent="0.9">
      <c r="B86" s="432" t="s">
        <v>430</v>
      </c>
      <c r="C86" s="433"/>
      <c r="D86" s="433"/>
      <c r="E86" s="433"/>
      <c r="F86" s="433"/>
      <c r="G86" s="433"/>
      <c r="H86" s="434"/>
    </row>
    <row r="87" spans="1:26" s="16" customFormat="1" ht="14.65" thickBot="1" x14ac:dyDescent="0.5"/>
    <row r="88" spans="1:26" s="43" customFormat="1" ht="21.4" thickBot="1" x14ac:dyDescent="0.7">
      <c r="A88" s="44"/>
      <c r="B88" s="45" t="s">
        <v>1</v>
      </c>
      <c r="C88" s="46"/>
      <c r="D88" s="46"/>
      <c r="E88" s="46"/>
      <c r="F88" s="47"/>
      <c r="G88" s="45" t="s">
        <v>2</v>
      </c>
      <c r="H88" s="46"/>
      <c r="I88" s="46"/>
      <c r="J88" s="46"/>
      <c r="K88" s="47"/>
      <c r="L88" s="45" t="s">
        <v>3</v>
      </c>
      <c r="M88" s="46"/>
      <c r="N88" s="46"/>
      <c r="O88" s="46"/>
      <c r="P88" s="47"/>
      <c r="Q88" s="45" t="s">
        <v>4</v>
      </c>
      <c r="R88" s="46"/>
      <c r="S88" s="46"/>
      <c r="T88" s="46"/>
      <c r="U88" s="47"/>
      <c r="V88" s="45" t="s">
        <v>5</v>
      </c>
      <c r="W88" s="46"/>
      <c r="X88" s="46"/>
      <c r="Y88" s="46"/>
      <c r="Z88" s="47"/>
    </row>
    <row r="89" spans="1:26" s="16" customFormat="1" ht="48" customHeight="1" thickBot="1" x14ac:dyDescent="0.5">
      <c r="A89" s="19" t="s">
        <v>382</v>
      </c>
      <c r="B89" s="94" t="s">
        <v>355</v>
      </c>
      <c r="C89" s="94" t="s">
        <v>378</v>
      </c>
      <c r="D89" s="94" t="s">
        <v>379</v>
      </c>
      <c r="E89" s="94" t="s">
        <v>380</v>
      </c>
      <c r="F89" s="126" t="s">
        <v>359</v>
      </c>
      <c r="G89" s="94" t="s">
        <v>355</v>
      </c>
      <c r="H89" s="94" t="s">
        <v>378</v>
      </c>
      <c r="I89" s="94" t="s">
        <v>379</v>
      </c>
      <c r="J89" s="94" t="s">
        <v>380</v>
      </c>
      <c r="K89" s="126" t="s">
        <v>359</v>
      </c>
      <c r="L89" s="94" t="s">
        <v>355</v>
      </c>
      <c r="M89" s="94" t="s">
        <v>378</v>
      </c>
      <c r="N89" s="94" t="s">
        <v>379</v>
      </c>
      <c r="O89" s="94" t="s">
        <v>380</v>
      </c>
      <c r="P89" s="126" t="s">
        <v>359</v>
      </c>
      <c r="Q89" s="94" t="s">
        <v>355</v>
      </c>
      <c r="R89" s="94" t="s">
        <v>378</v>
      </c>
      <c r="S89" s="94" t="s">
        <v>379</v>
      </c>
      <c r="T89" s="94" t="s">
        <v>380</v>
      </c>
      <c r="U89" s="126" t="s">
        <v>359</v>
      </c>
      <c r="V89" s="94" t="s">
        <v>355</v>
      </c>
      <c r="W89" s="94" t="s">
        <v>378</v>
      </c>
      <c r="X89" s="94" t="s">
        <v>379</v>
      </c>
      <c r="Y89" s="94" t="s">
        <v>380</v>
      </c>
      <c r="Z89" s="126" t="s">
        <v>359</v>
      </c>
    </row>
    <row r="90" spans="1:26" s="16" customFormat="1" ht="18" x14ac:dyDescent="0.45">
      <c r="A90" s="40">
        <v>2005</v>
      </c>
      <c r="B90" s="208">
        <v>391788747</v>
      </c>
      <c r="C90" s="209">
        <v>280424723</v>
      </c>
      <c r="D90" s="209">
        <v>15630254</v>
      </c>
      <c r="E90" s="209">
        <v>16891382</v>
      </c>
      <c r="F90" s="210">
        <v>78842387</v>
      </c>
      <c r="G90" s="208">
        <v>76457819</v>
      </c>
      <c r="H90" s="209">
        <v>55215864</v>
      </c>
      <c r="I90" s="209">
        <v>2964059</v>
      </c>
      <c r="J90" s="209">
        <v>3455844</v>
      </c>
      <c r="K90" s="210">
        <v>14822052</v>
      </c>
      <c r="L90" s="248">
        <v>135282767</v>
      </c>
      <c r="M90" s="209">
        <v>101980876</v>
      </c>
      <c r="N90" s="209">
        <v>3928708</v>
      </c>
      <c r="O90" s="209">
        <v>4988955</v>
      </c>
      <c r="P90" s="249">
        <v>24384228</v>
      </c>
      <c r="Q90" s="250">
        <v>127073815</v>
      </c>
      <c r="R90" s="209">
        <v>82777549</v>
      </c>
      <c r="S90" s="209">
        <v>4902723</v>
      </c>
      <c r="T90" s="209">
        <v>4808206</v>
      </c>
      <c r="U90" s="249">
        <v>34585338</v>
      </c>
      <c r="V90" s="250">
        <v>1024000165</v>
      </c>
      <c r="W90" s="209">
        <v>621077623</v>
      </c>
      <c r="X90" s="209">
        <v>44440851</v>
      </c>
      <c r="Y90" s="209">
        <v>38487561</v>
      </c>
      <c r="Z90" s="210">
        <v>319994130</v>
      </c>
    </row>
    <row r="91" spans="1:26" s="16" customFormat="1" ht="18" x14ac:dyDescent="0.45">
      <c r="A91" s="40">
        <v>2006</v>
      </c>
      <c r="B91" s="211">
        <v>387287391</v>
      </c>
      <c r="C91" s="80">
        <v>278490789</v>
      </c>
      <c r="D91" s="80">
        <v>15616362</v>
      </c>
      <c r="E91" s="80">
        <v>15567066</v>
      </c>
      <c r="F91" s="212">
        <v>77613173</v>
      </c>
      <c r="G91" s="211">
        <v>75562321</v>
      </c>
      <c r="H91" s="80">
        <v>54855934</v>
      </c>
      <c r="I91" s="80">
        <v>2970130</v>
      </c>
      <c r="J91" s="80">
        <v>3136389</v>
      </c>
      <c r="K91" s="212">
        <v>14599868</v>
      </c>
      <c r="L91" s="120">
        <v>137957719</v>
      </c>
      <c r="M91" s="80">
        <v>105898837</v>
      </c>
      <c r="N91" s="80">
        <v>3870055</v>
      </c>
      <c r="O91" s="80">
        <v>4638977</v>
      </c>
      <c r="P91" s="81">
        <v>23549850</v>
      </c>
      <c r="Q91" s="79">
        <v>126541827</v>
      </c>
      <c r="R91" s="80">
        <v>83198348</v>
      </c>
      <c r="S91" s="80">
        <v>5023350</v>
      </c>
      <c r="T91" s="80">
        <v>4698849</v>
      </c>
      <c r="U91" s="81">
        <v>33621279</v>
      </c>
      <c r="V91" s="79">
        <v>1029401265</v>
      </c>
      <c r="W91" s="80">
        <v>629912661</v>
      </c>
      <c r="X91" s="80">
        <v>46031742</v>
      </c>
      <c r="Y91" s="80">
        <v>40009938</v>
      </c>
      <c r="Z91" s="212">
        <v>313446924</v>
      </c>
    </row>
    <row r="92" spans="1:26" s="16" customFormat="1" ht="18" x14ac:dyDescent="0.45">
      <c r="A92" s="40">
        <v>2007</v>
      </c>
      <c r="B92" s="211">
        <v>387678235</v>
      </c>
      <c r="C92" s="80">
        <v>280339147</v>
      </c>
      <c r="D92" s="80">
        <v>14987579</v>
      </c>
      <c r="E92" s="80">
        <v>15622973</v>
      </c>
      <c r="F92" s="212">
        <v>76728536</v>
      </c>
      <c r="G92" s="211">
        <v>75561700</v>
      </c>
      <c r="H92" s="80">
        <v>55144553</v>
      </c>
      <c r="I92" s="80">
        <v>2848929</v>
      </c>
      <c r="J92" s="80">
        <v>3120027</v>
      </c>
      <c r="K92" s="212">
        <v>14448191</v>
      </c>
      <c r="L92" s="120">
        <v>143652724</v>
      </c>
      <c r="M92" s="80">
        <v>110531184</v>
      </c>
      <c r="N92" s="80">
        <v>4165145</v>
      </c>
      <c r="O92" s="80">
        <v>5314146</v>
      </c>
      <c r="P92" s="81">
        <v>23642248</v>
      </c>
      <c r="Q92" s="79">
        <v>126985136</v>
      </c>
      <c r="R92" s="80">
        <v>84012917</v>
      </c>
      <c r="S92" s="80">
        <v>4888624</v>
      </c>
      <c r="T92" s="80">
        <v>4861932</v>
      </c>
      <c r="U92" s="81">
        <v>33221664</v>
      </c>
      <c r="V92" s="79">
        <v>1041311084</v>
      </c>
      <c r="W92" s="80">
        <v>639388675</v>
      </c>
      <c r="X92" s="80">
        <v>44912118</v>
      </c>
      <c r="Y92" s="80">
        <v>42254029</v>
      </c>
      <c r="Z92" s="212">
        <v>314756263</v>
      </c>
    </row>
    <row r="93" spans="1:26" s="16" customFormat="1" ht="18" x14ac:dyDescent="0.45">
      <c r="A93" s="40">
        <v>2008</v>
      </c>
      <c r="B93" s="211">
        <v>385116783</v>
      </c>
      <c r="C93" s="80">
        <v>277114547</v>
      </c>
      <c r="D93" s="80">
        <v>15147718</v>
      </c>
      <c r="E93" s="80">
        <v>14872701</v>
      </c>
      <c r="F93" s="212">
        <v>77981817</v>
      </c>
      <c r="G93" s="211">
        <v>74973418</v>
      </c>
      <c r="H93" s="80">
        <v>54392368</v>
      </c>
      <c r="I93" s="80">
        <v>2879839</v>
      </c>
      <c r="J93" s="80">
        <v>2952925</v>
      </c>
      <c r="K93" s="212">
        <v>14748285</v>
      </c>
      <c r="L93" s="120">
        <v>142575854</v>
      </c>
      <c r="M93" s="80">
        <v>109369573</v>
      </c>
      <c r="N93" s="80">
        <v>4266946</v>
      </c>
      <c r="O93" s="80">
        <v>5123099</v>
      </c>
      <c r="P93" s="81">
        <v>23816236</v>
      </c>
      <c r="Q93" s="79">
        <v>126711538</v>
      </c>
      <c r="R93" s="80">
        <v>83832106</v>
      </c>
      <c r="S93" s="80">
        <v>4833851</v>
      </c>
      <c r="T93" s="80">
        <v>4882783</v>
      </c>
      <c r="U93" s="81">
        <v>33162798</v>
      </c>
      <c r="V93" s="79">
        <v>1043117922</v>
      </c>
      <c r="W93" s="80">
        <v>638545561</v>
      </c>
      <c r="X93" s="80">
        <v>45065669</v>
      </c>
      <c r="Y93" s="80">
        <v>42352820</v>
      </c>
      <c r="Z93" s="212">
        <v>317153872</v>
      </c>
    </row>
    <row r="94" spans="1:26" s="16" customFormat="1" ht="18" x14ac:dyDescent="0.45">
      <c r="A94" s="40">
        <v>2009</v>
      </c>
      <c r="B94" s="211">
        <v>384041588</v>
      </c>
      <c r="C94" s="80">
        <v>278297932</v>
      </c>
      <c r="D94" s="80">
        <v>14376151</v>
      </c>
      <c r="E94" s="80">
        <v>14264885</v>
      </c>
      <c r="F94" s="212">
        <v>77102620</v>
      </c>
      <c r="G94" s="211">
        <v>74765104</v>
      </c>
      <c r="H94" s="80">
        <v>54591847</v>
      </c>
      <c r="I94" s="80">
        <v>2722377</v>
      </c>
      <c r="J94" s="80">
        <v>2820007</v>
      </c>
      <c r="K94" s="212">
        <v>14630873</v>
      </c>
      <c r="L94" s="120">
        <v>145968589</v>
      </c>
      <c r="M94" s="80">
        <v>112419105</v>
      </c>
      <c r="N94" s="80">
        <v>4564328</v>
      </c>
      <c r="O94" s="80">
        <v>4912094</v>
      </c>
      <c r="P94" s="81">
        <v>24073062</v>
      </c>
      <c r="Q94" s="79">
        <v>126772124</v>
      </c>
      <c r="R94" s="80">
        <v>84312984</v>
      </c>
      <c r="S94" s="80">
        <v>4688236</v>
      </c>
      <c r="T94" s="80">
        <v>4912986</v>
      </c>
      <c r="U94" s="81">
        <v>32857919</v>
      </c>
      <c r="V94" s="79">
        <v>1040959628</v>
      </c>
      <c r="W94" s="80">
        <v>639784415</v>
      </c>
      <c r="X94" s="80">
        <v>44143425</v>
      </c>
      <c r="Y94" s="80">
        <v>43711130</v>
      </c>
      <c r="Z94" s="212">
        <v>313320658</v>
      </c>
    </row>
    <row r="95" spans="1:26" s="16" customFormat="1" ht="18" x14ac:dyDescent="0.45">
      <c r="A95" s="40">
        <v>2010</v>
      </c>
      <c r="B95" s="211">
        <v>377827767</v>
      </c>
      <c r="C95" s="80">
        <v>272700765</v>
      </c>
      <c r="D95" s="80">
        <v>14399073</v>
      </c>
      <c r="E95" s="80">
        <v>13352158</v>
      </c>
      <c r="F95" s="212">
        <v>77375770</v>
      </c>
      <c r="G95" s="211">
        <v>73549154</v>
      </c>
      <c r="H95" s="80">
        <v>53521473</v>
      </c>
      <c r="I95" s="80">
        <v>2723395</v>
      </c>
      <c r="J95" s="80">
        <v>2638173</v>
      </c>
      <c r="K95" s="212">
        <v>14666113</v>
      </c>
      <c r="L95" s="120">
        <v>147712560</v>
      </c>
      <c r="M95" s="80">
        <v>113075484</v>
      </c>
      <c r="N95" s="80">
        <v>4942751</v>
      </c>
      <c r="O95" s="80">
        <v>4733686</v>
      </c>
      <c r="P95" s="81">
        <v>24960639</v>
      </c>
      <c r="Q95" s="79">
        <v>126457860</v>
      </c>
      <c r="R95" s="80">
        <v>83720113</v>
      </c>
      <c r="S95" s="80">
        <v>4895079</v>
      </c>
      <c r="T95" s="80">
        <v>4625447</v>
      </c>
      <c r="U95" s="81">
        <v>33217221</v>
      </c>
      <c r="V95" s="79">
        <v>1045756527</v>
      </c>
      <c r="W95" s="80">
        <v>636769653</v>
      </c>
      <c r="X95" s="80">
        <v>46959451</v>
      </c>
      <c r="Y95" s="80">
        <v>41620941</v>
      </c>
      <c r="Z95" s="212">
        <v>320406483</v>
      </c>
    </row>
    <row r="96" spans="1:26" s="16" customFormat="1" ht="18" x14ac:dyDescent="0.45">
      <c r="A96" s="40">
        <v>2011</v>
      </c>
      <c r="B96" s="211">
        <v>377241097</v>
      </c>
      <c r="C96" s="80">
        <v>272726195</v>
      </c>
      <c r="D96" s="80">
        <v>14337743</v>
      </c>
      <c r="E96" s="80">
        <v>14089783</v>
      </c>
      <c r="F96" s="212">
        <v>76087375</v>
      </c>
      <c r="G96" s="211">
        <v>73479347</v>
      </c>
      <c r="H96" s="80">
        <v>53591058</v>
      </c>
      <c r="I96" s="80">
        <v>2709587</v>
      </c>
      <c r="J96" s="80">
        <v>2791614</v>
      </c>
      <c r="K96" s="212">
        <v>14387088</v>
      </c>
      <c r="L96" s="120">
        <v>152344085</v>
      </c>
      <c r="M96" s="80">
        <v>116770778</v>
      </c>
      <c r="N96" s="80">
        <v>5260331</v>
      </c>
      <c r="O96" s="80">
        <v>4992523</v>
      </c>
      <c r="P96" s="81">
        <v>25320452</v>
      </c>
      <c r="Q96" s="79">
        <v>126568197</v>
      </c>
      <c r="R96" s="80">
        <v>83922016</v>
      </c>
      <c r="S96" s="80">
        <v>4964409</v>
      </c>
      <c r="T96" s="80">
        <v>4779582</v>
      </c>
      <c r="U96" s="81">
        <v>32902191</v>
      </c>
      <c r="V96" s="79">
        <v>1050903759</v>
      </c>
      <c r="W96" s="80">
        <v>640473981</v>
      </c>
      <c r="X96" s="80">
        <v>47771221</v>
      </c>
      <c r="Y96" s="80">
        <v>42209635</v>
      </c>
      <c r="Z96" s="212">
        <v>320448922</v>
      </c>
    </row>
    <row r="97" spans="1:26" s="16" customFormat="1" ht="18" x14ac:dyDescent="0.45">
      <c r="A97" s="40">
        <v>2012</v>
      </c>
      <c r="B97" s="211">
        <v>373384783</v>
      </c>
      <c r="C97" s="80">
        <v>267993342</v>
      </c>
      <c r="D97" s="80">
        <v>14591498</v>
      </c>
      <c r="E97" s="80">
        <v>14780471</v>
      </c>
      <c r="F97" s="212">
        <v>76019472</v>
      </c>
      <c r="G97" s="211">
        <v>72671464</v>
      </c>
      <c r="H97" s="80">
        <v>52620978</v>
      </c>
      <c r="I97" s="80">
        <v>2746772</v>
      </c>
      <c r="J97" s="80">
        <v>2928467</v>
      </c>
      <c r="K97" s="212">
        <v>14375247</v>
      </c>
      <c r="L97" s="120">
        <v>152459615</v>
      </c>
      <c r="M97" s="80">
        <v>116719811</v>
      </c>
      <c r="N97" s="80">
        <v>5206249</v>
      </c>
      <c r="O97" s="80">
        <v>5168488</v>
      </c>
      <c r="P97" s="81">
        <v>25365066</v>
      </c>
      <c r="Q97" s="79">
        <v>126485116</v>
      </c>
      <c r="R97" s="80">
        <v>83296601</v>
      </c>
      <c r="S97" s="80">
        <v>5145063</v>
      </c>
      <c r="T97" s="80">
        <v>5242301</v>
      </c>
      <c r="U97" s="81">
        <v>32801151</v>
      </c>
      <c r="V97" s="79">
        <v>1051388735</v>
      </c>
      <c r="W97" s="80">
        <v>636390923</v>
      </c>
      <c r="X97" s="80">
        <v>50309686</v>
      </c>
      <c r="Y97" s="80">
        <v>45515286</v>
      </c>
      <c r="Z97" s="212">
        <v>319172840</v>
      </c>
    </row>
    <row r="98" spans="1:26" s="16" customFormat="1" ht="18" x14ac:dyDescent="0.45">
      <c r="A98" s="40">
        <v>2013</v>
      </c>
      <c r="B98" s="211">
        <v>369815456</v>
      </c>
      <c r="C98" s="80">
        <v>265192135</v>
      </c>
      <c r="D98" s="80">
        <v>14455437</v>
      </c>
      <c r="E98" s="80">
        <v>14552628</v>
      </c>
      <c r="F98" s="212">
        <v>75615256</v>
      </c>
      <c r="G98" s="211">
        <v>72043669</v>
      </c>
      <c r="H98" s="80">
        <v>52116215</v>
      </c>
      <c r="I98" s="80">
        <v>2726076</v>
      </c>
      <c r="J98" s="80">
        <v>2884845</v>
      </c>
      <c r="K98" s="212">
        <v>14316533</v>
      </c>
      <c r="L98" s="120">
        <v>156026531</v>
      </c>
      <c r="M98" s="80">
        <v>120339280</v>
      </c>
      <c r="N98" s="80">
        <v>5390442</v>
      </c>
      <c r="O98" s="80">
        <v>4997445</v>
      </c>
      <c r="P98" s="81">
        <v>25299365</v>
      </c>
      <c r="Q98" s="79">
        <v>126323615</v>
      </c>
      <c r="R98" s="80">
        <v>83363129</v>
      </c>
      <c r="S98" s="80">
        <v>5128599</v>
      </c>
      <c r="T98" s="80">
        <v>5250356</v>
      </c>
      <c r="U98" s="81">
        <v>32581531</v>
      </c>
      <c r="V98" s="79">
        <v>1054252381</v>
      </c>
      <c r="W98" s="80">
        <v>639089040</v>
      </c>
      <c r="X98" s="80">
        <v>50427043</v>
      </c>
      <c r="Y98" s="80">
        <v>46207906</v>
      </c>
      <c r="Z98" s="212">
        <v>318528393</v>
      </c>
    </row>
    <row r="99" spans="1:26" s="16" customFormat="1" ht="18" x14ac:dyDescent="0.45">
      <c r="A99" s="40">
        <v>2014</v>
      </c>
      <c r="B99" s="211">
        <v>368581373</v>
      </c>
      <c r="C99" s="80">
        <v>263138784</v>
      </c>
      <c r="D99" s="80">
        <v>14193533</v>
      </c>
      <c r="E99" s="80">
        <v>14659074</v>
      </c>
      <c r="F99" s="212">
        <v>76589983</v>
      </c>
      <c r="G99" s="211">
        <v>71846224</v>
      </c>
      <c r="H99" s="80">
        <v>51738987</v>
      </c>
      <c r="I99" s="80">
        <v>2678676</v>
      </c>
      <c r="J99" s="80">
        <v>2888603</v>
      </c>
      <c r="K99" s="212">
        <v>14539958</v>
      </c>
      <c r="L99" s="120">
        <v>160478841</v>
      </c>
      <c r="M99" s="80">
        <v>123893896</v>
      </c>
      <c r="N99" s="80">
        <v>5753003</v>
      </c>
      <c r="O99" s="80">
        <v>4995838</v>
      </c>
      <c r="P99" s="81">
        <v>25836104</v>
      </c>
      <c r="Q99" s="79">
        <v>126358421</v>
      </c>
      <c r="R99" s="80">
        <v>83357229</v>
      </c>
      <c r="S99" s="80">
        <v>5127174</v>
      </c>
      <c r="T99" s="80">
        <v>5311816</v>
      </c>
      <c r="U99" s="81">
        <v>32562202</v>
      </c>
      <c r="V99" s="79">
        <v>1058381556</v>
      </c>
      <c r="W99" s="80">
        <v>641334578</v>
      </c>
      <c r="X99" s="80">
        <v>50787751</v>
      </c>
      <c r="Y99" s="80">
        <v>47147611</v>
      </c>
      <c r="Z99" s="212">
        <v>319111615</v>
      </c>
    </row>
    <row r="100" spans="1:26" s="16" customFormat="1" ht="18" x14ac:dyDescent="0.45">
      <c r="A100" s="40">
        <v>2015</v>
      </c>
      <c r="B100" s="211">
        <v>366778987</v>
      </c>
      <c r="C100" s="80">
        <v>261968089</v>
      </c>
      <c r="D100" s="80">
        <v>14136068</v>
      </c>
      <c r="E100" s="80">
        <v>14977946</v>
      </c>
      <c r="F100" s="212">
        <v>75696884</v>
      </c>
      <c r="G100" s="211">
        <v>71561388</v>
      </c>
      <c r="H100" s="80">
        <v>51563616</v>
      </c>
      <c r="I100" s="80">
        <v>2665744</v>
      </c>
      <c r="J100" s="80">
        <v>2959565</v>
      </c>
      <c r="K100" s="212">
        <v>14372463</v>
      </c>
      <c r="L100" s="120">
        <v>163868832</v>
      </c>
      <c r="M100" s="80">
        <v>127510140</v>
      </c>
      <c r="N100" s="80">
        <v>5732896</v>
      </c>
      <c r="O100" s="80">
        <v>5130017</v>
      </c>
      <c r="P100" s="81">
        <v>25495779</v>
      </c>
      <c r="Q100" s="79">
        <v>126248966</v>
      </c>
      <c r="R100" s="80">
        <v>83466598</v>
      </c>
      <c r="S100" s="80">
        <v>5142181</v>
      </c>
      <c r="T100" s="80">
        <v>5442926</v>
      </c>
      <c r="U100" s="81">
        <v>32197261</v>
      </c>
      <c r="V100" s="79">
        <v>1059876543</v>
      </c>
      <c r="W100" s="80">
        <v>644013380</v>
      </c>
      <c r="X100" s="80">
        <v>51576767</v>
      </c>
      <c r="Y100" s="80">
        <v>48555277</v>
      </c>
      <c r="Z100" s="212">
        <v>315731119</v>
      </c>
    </row>
    <row r="101" spans="1:26" s="16" customFormat="1" ht="18" x14ac:dyDescent="0.45">
      <c r="A101" s="40">
        <v>2016</v>
      </c>
      <c r="B101" s="211">
        <v>363582213</v>
      </c>
      <c r="C101" s="80">
        <v>259282665</v>
      </c>
      <c r="D101" s="80">
        <v>13742391</v>
      </c>
      <c r="E101" s="80">
        <v>15216361</v>
      </c>
      <c r="F101" s="212">
        <v>75340795</v>
      </c>
      <c r="G101" s="211">
        <v>70987829</v>
      </c>
      <c r="H101" s="80">
        <v>51096671</v>
      </c>
      <c r="I101" s="80">
        <v>2591671</v>
      </c>
      <c r="J101" s="80">
        <v>2999692</v>
      </c>
      <c r="K101" s="212">
        <v>14299795</v>
      </c>
      <c r="L101" s="120">
        <v>166668765</v>
      </c>
      <c r="M101" s="80">
        <v>129762954</v>
      </c>
      <c r="N101" s="80">
        <v>6041103</v>
      </c>
      <c r="O101" s="80">
        <v>5226889</v>
      </c>
      <c r="P101" s="81">
        <v>25637820</v>
      </c>
      <c r="Q101" s="79">
        <v>125951527</v>
      </c>
      <c r="R101" s="80">
        <v>83358686</v>
      </c>
      <c r="S101" s="80">
        <v>5059538</v>
      </c>
      <c r="T101" s="80">
        <v>5571332</v>
      </c>
      <c r="U101" s="81">
        <v>31961971</v>
      </c>
      <c r="V101" s="79">
        <v>1060688446</v>
      </c>
      <c r="W101" s="80">
        <v>644636259</v>
      </c>
      <c r="X101" s="80">
        <v>51091635</v>
      </c>
      <c r="Y101" s="80">
        <v>49309529</v>
      </c>
      <c r="Z101" s="212">
        <v>315651023</v>
      </c>
    </row>
    <row r="102" spans="1:26" s="16" customFormat="1" ht="18" x14ac:dyDescent="0.45">
      <c r="A102" s="40">
        <v>2017</v>
      </c>
      <c r="B102" s="211">
        <v>360178888</v>
      </c>
      <c r="C102" s="80">
        <v>256898841</v>
      </c>
      <c r="D102" s="80">
        <v>13253972</v>
      </c>
      <c r="E102" s="80">
        <v>14967738</v>
      </c>
      <c r="F102" s="212">
        <v>75058337</v>
      </c>
      <c r="G102" s="211">
        <v>70389953</v>
      </c>
      <c r="H102" s="80">
        <v>50681487</v>
      </c>
      <c r="I102" s="80">
        <v>2492303</v>
      </c>
      <c r="J102" s="80">
        <v>2957722</v>
      </c>
      <c r="K102" s="212">
        <v>14258441</v>
      </c>
      <c r="L102" s="120">
        <v>167809930</v>
      </c>
      <c r="M102" s="80">
        <v>130889183</v>
      </c>
      <c r="N102" s="80">
        <v>6009069</v>
      </c>
      <c r="O102" s="80">
        <v>5127324</v>
      </c>
      <c r="P102" s="81">
        <v>25784353</v>
      </c>
      <c r="Q102" s="79">
        <v>125411057</v>
      </c>
      <c r="R102" s="80">
        <v>82973350</v>
      </c>
      <c r="S102" s="80">
        <v>4994118</v>
      </c>
      <c r="T102" s="80">
        <v>5613109</v>
      </c>
      <c r="U102" s="81">
        <v>31830479</v>
      </c>
      <c r="V102" s="79">
        <v>1056649481</v>
      </c>
      <c r="W102" s="80">
        <v>641812146</v>
      </c>
      <c r="X102" s="80">
        <v>50777824</v>
      </c>
      <c r="Y102" s="80">
        <v>50042272</v>
      </c>
      <c r="Z102" s="212">
        <v>314017239</v>
      </c>
    </row>
    <row r="103" spans="1:26" s="16" customFormat="1" ht="18" x14ac:dyDescent="0.45">
      <c r="A103" s="40">
        <v>2018</v>
      </c>
      <c r="B103" s="211">
        <v>358815920</v>
      </c>
      <c r="C103" s="80">
        <v>257810491</v>
      </c>
      <c r="D103" s="80">
        <v>13346388</v>
      </c>
      <c r="E103" s="80">
        <v>15272759</v>
      </c>
      <c r="F103" s="212">
        <v>72386282</v>
      </c>
      <c r="G103" s="211">
        <v>70195981</v>
      </c>
      <c r="H103" s="80">
        <v>50927920</v>
      </c>
      <c r="I103" s="80">
        <v>2518850</v>
      </c>
      <c r="J103" s="80">
        <v>3029858</v>
      </c>
      <c r="K103" s="212">
        <v>13719352</v>
      </c>
      <c r="L103" s="120">
        <v>170234365</v>
      </c>
      <c r="M103" s="80">
        <v>133929398</v>
      </c>
      <c r="N103" s="80">
        <v>6094053</v>
      </c>
      <c r="O103" s="80">
        <v>5111743</v>
      </c>
      <c r="P103" s="81">
        <v>25099170</v>
      </c>
      <c r="Q103" s="79">
        <v>125333151</v>
      </c>
      <c r="R103" s="80">
        <v>83500751</v>
      </c>
      <c r="S103" s="80">
        <v>5071797</v>
      </c>
      <c r="T103" s="80">
        <v>5720414</v>
      </c>
      <c r="U103" s="81">
        <v>31040189</v>
      </c>
      <c r="V103" s="79">
        <v>1055531086</v>
      </c>
      <c r="W103" s="80">
        <v>648144254</v>
      </c>
      <c r="X103" s="80">
        <v>51456646</v>
      </c>
      <c r="Y103" s="80">
        <v>50242108</v>
      </c>
      <c r="Z103" s="212">
        <v>305688078</v>
      </c>
    </row>
    <row r="104" spans="1:26" s="16" customFormat="1" ht="18" x14ac:dyDescent="0.45">
      <c r="A104" s="40">
        <v>2019</v>
      </c>
      <c r="B104" s="211">
        <v>357685877</v>
      </c>
      <c r="C104" s="80">
        <v>250429536</v>
      </c>
      <c r="D104" s="80">
        <v>13450713</v>
      </c>
      <c r="E104" s="80">
        <v>15182160</v>
      </c>
      <c r="F104" s="212">
        <v>78623469</v>
      </c>
      <c r="G104" s="211">
        <v>69928098</v>
      </c>
      <c r="H104" s="80">
        <v>49517160</v>
      </c>
      <c r="I104" s="80">
        <v>2542219</v>
      </c>
      <c r="J104" s="80">
        <v>3013617</v>
      </c>
      <c r="K104" s="212">
        <v>14855102</v>
      </c>
      <c r="L104" s="120">
        <v>170809266</v>
      </c>
      <c r="M104" s="80">
        <v>133048385</v>
      </c>
      <c r="N104" s="80">
        <v>6346473</v>
      </c>
      <c r="O104" s="80">
        <v>5020517</v>
      </c>
      <c r="P104" s="81">
        <v>26393891</v>
      </c>
      <c r="Q104" s="79">
        <v>126030671</v>
      </c>
      <c r="R104" s="80">
        <v>81401254</v>
      </c>
      <c r="S104" s="80">
        <v>5069763</v>
      </c>
      <c r="T104" s="80">
        <v>5704102</v>
      </c>
      <c r="U104" s="81">
        <v>33855553</v>
      </c>
      <c r="V104" s="79">
        <v>1073940450</v>
      </c>
      <c r="W104" s="80">
        <v>634935013</v>
      </c>
      <c r="X104" s="80">
        <v>51733230</v>
      </c>
      <c r="Y104" s="80">
        <v>50047682</v>
      </c>
      <c r="Z104" s="212">
        <v>337224526</v>
      </c>
    </row>
    <row r="105" spans="1:26" s="16" customFormat="1" ht="18" x14ac:dyDescent="0.45">
      <c r="A105" s="40">
        <v>2020</v>
      </c>
      <c r="B105" s="211">
        <v>358982673</v>
      </c>
      <c r="C105" s="80">
        <v>250499110</v>
      </c>
      <c r="D105" s="80">
        <v>13378778</v>
      </c>
      <c r="E105" s="80">
        <v>15626428</v>
      </c>
      <c r="F105" s="212">
        <v>79478358</v>
      </c>
      <c r="G105" s="211">
        <v>70228295</v>
      </c>
      <c r="H105" s="80">
        <v>49533076</v>
      </c>
      <c r="I105" s="80">
        <v>2524317</v>
      </c>
      <c r="J105" s="80">
        <v>3099273</v>
      </c>
      <c r="K105" s="212">
        <v>15071630</v>
      </c>
      <c r="L105" s="120">
        <v>170457476</v>
      </c>
      <c r="M105" s="80">
        <v>133243120</v>
      </c>
      <c r="N105" s="80">
        <v>6165207</v>
      </c>
      <c r="O105" s="80">
        <v>5082060</v>
      </c>
      <c r="P105" s="81">
        <v>25967089</v>
      </c>
      <c r="Q105" s="79">
        <v>126206389</v>
      </c>
      <c r="R105" s="80">
        <v>81546728</v>
      </c>
      <c r="S105" s="80">
        <v>4995723</v>
      </c>
      <c r="T105" s="80">
        <v>5933886</v>
      </c>
      <c r="U105" s="81">
        <v>33730051</v>
      </c>
      <c r="V105" s="79">
        <v>1075838154</v>
      </c>
      <c r="W105" s="80">
        <v>638560529</v>
      </c>
      <c r="X105" s="80">
        <v>50872075</v>
      </c>
      <c r="Y105" s="80">
        <v>52078603</v>
      </c>
      <c r="Z105" s="212">
        <v>334326946</v>
      </c>
    </row>
    <row r="106" spans="1:26" s="16" customFormat="1" ht="18" x14ac:dyDescent="0.45">
      <c r="A106" s="40">
        <v>2021</v>
      </c>
      <c r="B106" s="211">
        <v>359591359</v>
      </c>
      <c r="C106" s="80">
        <v>251188846</v>
      </c>
      <c r="D106" s="80">
        <v>13351080</v>
      </c>
      <c r="E106" s="80">
        <v>15834878</v>
      </c>
      <c r="F106" s="212">
        <v>79216555</v>
      </c>
      <c r="G106" s="211">
        <v>70429309</v>
      </c>
      <c r="H106" s="80">
        <v>49728066</v>
      </c>
      <c r="I106" s="80">
        <v>2516263</v>
      </c>
      <c r="J106" s="80">
        <v>3142811</v>
      </c>
      <c r="K106" s="212">
        <v>15042169</v>
      </c>
      <c r="L106" s="120">
        <v>167941056</v>
      </c>
      <c r="M106" s="80">
        <v>131700105</v>
      </c>
      <c r="N106" s="80">
        <v>6075338</v>
      </c>
      <c r="O106" s="80">
        <v>5113808</v>
      </c>
      <c r="P106" s="81">
        <v>25051806</v>
      </c>
      <c r="Q106" s="79">
        <v>125862732</v>
      </c>
      <c r="R106" s="80">
        <v>81525272</v>
      </c>
      <c r="S106" s="80">
        <v>5030161</v>
      </c>
      <c r="T106" s="80">
        <v>5977220</v>
      </c>
      <c r="U106" s="81">
        <v>33330080</v>
      </c>
      <c r="V106" s="79">
        <v>1071289273</v>
      </c>
      <c r="W106" s="80">
        <v>637963208</v>
      </c>
      <c r="X106" s="80">
        <v>51652758</v>
      </c>
      <c r="Y106" s="80">
        <v>52549678</v>
      </c>
      <c r="Z106" s="212">
        <v>329123628</v>
      </c>
    </row>
    <row r="107" spans="1:26" s="16" customFormat="1" ht="18.399999999999999" thickBot="1" x14ac:dyDescent="0.5">
      <c r="A107" s="40">
        <v>2022</v>
      </c>
      <c r="B107" s="213">
        <v>360451279</v>
      </c>
      <c r="C107" s="214">
        <v>251641298</v>
      </c>
      <c r="D107" s="214">
        <v>13548902</v>
      </c>
      <c r="E107" s="214">
        <v>16205577</v>
      </c>
      <c r="F107" s="215">
        <v>79055502</v>
      </c>
      <c r="G107" s="213">
        <v>70674670</v>
      </c>
      <c r="H107" s="214">
        <v>49862195</v>
      </c>
      <c r="I107" s="214">
        <v>2556059</v>
      </c>
      <c r="J107" s="214">
        <v>3215761</v>
      </c>
      <c r="K107" s="215">
        <v>15040655</v>
      </c>
      <c r="L107" s="251">
        <v>167111624</v>
      </c>
      <c r="M107" s="214">
        <v>131261930</v>
      </c>
      <c r="N107" s="214">
        <v>6129105</v>
      </c>
      <c r="O107" s="214">
        <v>5213182</v>
      </c>
      <c r="P107" s="252">
        <v>24507407</v>
      </c>
      <c r="Q107" s="221">
        <v>125757191</v>
      </c>
      <c r="R107" s="214">
        <v>81519363</v>
      </c>
      <c r="S107" s="214">
        <v>5128918</v>
      </c>
      <c r="T107" s="214">
        <v>6091118</v>
      </c>
      <c r="U107" s="252">
        <v>33017793</v>
      </c>
      <c r="V107" s="221">
        <v>1069457594</v>
      </c>
      <c r="W107" s="214">
        <v>638446945</v>
      </c>
      <c r="X107" s="214">
        <v>52411045</v>
      </c>
      <c r="Y107" s="214">
        <v>53180622</v>
      </c>
      <c r="Z107" s="215">
        <v>325418982</v>
      </c>
    </row>
    <row r="108" spans="1:26" s="16" customFormat="1" x14ac:dyDescent="0.45"/>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pans="1:6" s="16" customFormat="1" x14ac:dyDescent="0.45"/>
    <row r="146" spans="1:6" s="16" customFormat="1" x14ac:dyDescent="0.45"/>
    <row r="147" spans="1:6" s="16" customFormat="1" x14ac:dyDescent="0.45"/>
    <row r="148" spans="1:6" s="16" customFormat="1" x14ac:dyDescent="0.45"/>
    <row r="149" spans="1:6" s="16" customFormat="1" x14ac:dyDescent="0.45"/>
    <row r="150" spans="1:6" s="16" customFormat="1" x14ac:dyDescent="0.45"/>
    <row r="151" spans="1:6" s="16" customFormat="1" x14ac:dyDescent="0.45">
      <c r="A151"/>
      <c r="B151"/>
      <c r="C151"/>
      <c r="D151"/>
      <c r="E151"/>
      <c r="F151"/>
    </row>
  </sheetData>
  <sheetProtection algorithmName="SHA-512" hashValue="/d7LEsGaHygn85kp2tnF/SiU1Ni6KEvpTwCGgdhzTBAZeqIildCYCJtZ2Lkh4qc5BBFhLrt5qDHiXoJig4pSgA==" saltValue="Hr2t70xHZvHcFwIfnMik8Q==" spinCount="100000" sheet="1" objects="1" scenarios="1"/>
  <mergeCells count="5">
    <mergeCell ref="A1:K1"/>
    <mergeCell ref="A3:F3"/>
    <mergeCell ref="G3:K3"/>
    <mergeCell ref="B62:F62"/>
    <mergeCell ref="B86:H86"/>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4568-2E5A-4CAC-8369-45BA9E9C8B2A}">
  <dimension ref="A1:AO184"/>
  <sheetViews>
    <sheetView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431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87330484</v>
      </c>
      <c r="C6" s="150">
        <v>2671076</v>
      </c>
      <c r="D6" s="150">
        <v>2262248</v>
      </c>
      <c r="E6" s="150">
        <v>4258212</v>
      </c>
      <c r="F6" s="152">
        <v>78138947</v>
      </c>
      <c r="G6" s="207">
        <f>B6*2*B66/100</f>
        <v>12341543.998880001</v>
      </c>
      <c r="H6" s="49">
        <f>C6*2*C66/100</f>
        <v>2247069.3957600002</v>
      </c>
      <c r="I6" s="49">
        <f>D6*2*D66/100</f>
        <v>2453996.1404800001</v>
      </c>
      <c r="J6" s="49">
        <f>E6*2*E66/100</f>
        <v>3451025.3332799999</v>
      </c>
      <c r="K6" s="50">
        <f>F6*2*F66/100</f>
        <v>11722404.82894</v>
      </c>
    </row>
    <row r="7" spans="1:11" s="16" customFormat="1" ht="18" x14ac:dyDescent="0.55000000000000004">
      <c r="A7" s="206">
        <v>2004</v>
      </c>
      <c r="B7" s="131">
        <v>85660869</v>
      </c>
      <c r="C7" s="122">
        <v>2763462</v>
      </c>
      <c r="D7" s="122">
        <v>1625778</v>
      </c>
      <c r="E7" s="122">
        <v>3390778</v>
      </c>
      <c r="F7" s="132">
        <v>77880851</v>
      </c>
      <c r="G7" s="92">
        <f t="shared" ref="G7:K9" si="0">B7*2*B67/100</f>
        <v>10596249.495300001</v>
      </c>
      <c r="H7" s="52">
        <f t="shared" si="0"/>
        <v>2075470.5004800002</v>
      </c>
      <c r="I7" s="52">
        <f t="shared" si="0"/>
        <v>1800614.1661200002</v>
      </c>
      <c r="J7" s="52">
        <f t="shared" si="0"/>
        <v>2840725.9928400004</v>
      </c>
      <c r="K7" s="53">
        <f t="shared" si="0"/>
        <v>10048187.396020001</v>
      </c>
    </row>
    <row r="8" spans="1:11" s="16" customFormat="1" ht="18" x14ac:dyDescent="0.55000000000000004">
      <c r="A8" s="206">
        <v>2005</v>
      </c>
      <c r="B8" s="131">
        <v>83556696</v>
      </c>
      <c r="C8" s="122">
        <v>2279985</v>
      </c>
      <c r="D8" s="122">
        <v>1556062</v>
      </c>
      <c r="E8" s="122">
        <v>4349890</v>
      </c>
      <c r="F8" s="132">
        <v>75370758</v>
      </c>
      <c r="G8" s="92">
        <f t="shared" si="0"/>
        <v>9296517.9969599992</v>
      </c>
      <c r="H8" s="52">
        <f t="shared" si="0"/>
        <v>1559008.1433000001</v>
      </c>
      <c r="I8" s="52">
        <f t="shared" si="0"/>
        <v>1550584.66176</v>
      </c>
      <c r="J8" s="52">
        <f t="shared" si="0"/>
        <v>2654128.8824</v>
      </c>
      <c r="K8" s="53">
        <f t="shared" si="0"/>
        <v>8847019.5740399994</v>
      </c>
    </row>
    <row r="9" spans="1:11" s="16" customFormat="1" ht="18" x14ac:dyDescent="0.55000000000000004">
      <c r="A9" s="206">
        <v>2006</v>
      </c>
      <c r="B9" s="131">
        <v>88217886</v>
      </c>
      <c r="C9" s="122">
        <v>1569143</v>
      </c>
      <c r="D9" s="122">
        <v>1563213</v>
      </c>
      <c r="E9" s="122">
        <v>4760555</v>
      </c>
      <c r="F9" s="132">
        <v>80324976</v>
      </c>
      <c r="G9" s="92">
        <f t="shared" si="0"/>
        <v>7973132.5366799999</v>
      </c>
      <c r="H9" s="52">
        <f t="shared" si="0"/>
        <v>877998.27422000002</v>
      </c>
      <c r="I9" s="52">
        <f t="shared" si="0"/>
        <v>1568309.0743799999</v>
      </c>
      <c r="J9" s="52">
        <f t="shared" si="0"/>
        <v>2767596.2548000002</v>
      </c>
      <c r="K9" s="53">
        <f t="shared" si="0"/>
        <v>7852569.6537599992</v>
      </c>
    </row>
    <row r="10" spans="1:11" s="16" customFormat="1" ht="18" x14ac:dyDescent="0.55000000000000004">
      <c r="A10" s="206">
        <v>2007</v>
      </c>
      <c r="B10" s="131">
        <v>88589158</v>
      </c>
      <c r="C10" s="122">
        <v>1664912</v>
      </c>
      <c r="D10" s="122">
        <v>1556194</v>
      </c>
      <c r="E10" s="122">
        <v>4464228</v>
      </c>
      <c r="F10" s="132">
        <v>80903825</v>
      </c>
      <c r="G10" s="92">
        <f t="shared" ref="G10:G27" si="1">B10*2*B70/100</f>
        <v>8136028.2707199994</v>
      </c>
      <c r="H10" s="52">
        <f t="shared" ref="H10:H27" si="2">C10*2*C70/100</f>
        <v>950431.66431999998</v>
      </c>
      <c r="I10" s="52">
        <f t="shared" ref="I10:I27" si="3">D10*2*D70/100</f>
        <v>1567305.2251599999</v>
      </c>
      <c r="J10" s="52">
        <f t="shared" ref="J10:J27" si="4">E10*2*E70/100</f>
        <v>2766303.5224800003</v>
      </c>
      <c r="K10" s="53">
        <f t="shared" ref="K10:K27" si="5">F10*2*F70/100</f>
        <v>7889741.0140000014</v>
      </c>
    </row>
    <row r="11" spans="1:11" s="16" customFormat="1" ht="18" x14ac:dyDescent="0.55000000000000004">
      <c r="A11" s="206">
        <v>2008</v>
      </c>
      <c r="B11" s="218">
        <v>86979770</v>
      </c>
      <c r="C11" s="145">
        <v>1698902</v>
      </c>
      <c r="D11" s="145">
        <v>693715</v>
      </c>
      <c r="E11" s="145">
        <v>5483003</v>
      </c>
      <c r="F11" s="219">
        <v>79104151</v>
      </c>
      <c r="G11" s="92">
        <f t="shared" si="1"/>
        <v>8931082.7836000007</v>
      </c>
      <c r="H11" s="52">
        <f t="shared" si="2"/>
        <v>961102.83944000001</v>
      </c>
      <c r="I11" s="52">
        <f t="shared" si="3"/>
        <v>1028168.8758</v>
      </c>
      <c r="J11" s="52">
        <f t="shared" si="4"/>
        <v>3235520.0702999998</v>
      </c>
      <c r="K11" s="53">
        <f t="shared" si="5"/>
        <v>8579636.2174600009</v>
      </c>
    </row>
    <row r="12" spans="1:11" s="16" customFormat="1" ht="18" x14ac:dyDescent="0.55000000000000004">
      <c r="A12" s="206">
        <v>2009</v>
      </c>
      <c r="B12" s="211">
        <v>98171643</v>
      </c>
      <c r="C12" s="80">
        <v>2483610</v>
      </c>
      <c r="D12" s="80">
        <v>1943423</v>
      </c>
      <c r="E12" s="80">
        <v>4426699</v>
      </c>
      <c r="F12" s="212">
        <v>89317912</v>
      </c>
      <c r="G12" s="92">
        <f t="shared" si="1"/>
        <v>8535042.6424200013</v>
      </c>
      <c r="H12" s="52">
        <f t="shared" si="2"/>
        <v>1647974.5793999999</v>
      </c>
      <c r="I12" s="52">
        <f t="shared" si="3"/>
        <v>1707335.9739600001</v>
      </c>
      <c r="J12" s="52">
        <f t="shared" si="4"/>
        <v>2690901.7881199997</v>
      </c>
      <c r="K12" s="53">
        <f t="shared" si="5"/>
        <v>8324429.3984000003</v>
      </c>
    </row>
    <row r="13" spans="1:11" s="16" customFormat="1" ht="18" x14ac:dyDescent="0.55000000000000004">
      <c r="A13" s="206">
        <v>2010</v>
      </c>
      <c r="B13" s="211">
        <v>99621250</v>
      </c>
      <c r="C13" s="80">
        <v>2420011</v>
      </c>
      <c r="D13" s="80">
        <v>1954798</v>
      </c>
      <c r="E13" s="80">
        <v>4474673</v>
      </c>
      <c r="F13" s="212">
        <v>90771769</v>
      </c>
      <c r="G13" s="92">
        <f t="shared" si="1"/>
        <v>8653101.7750000004</v>
      </c>
      <c r="H13" s="52">
        <f t="shared" si="2"/>
        <v>1643042.2683400002</v>
      </c>
      <c r="I13" s="52">
        <f t="shared" si="3"/>
        <v>1730582.6694</v>
      </c>
      <c r="J13" s="52">
        <f t="shared" si="4"/>
        <v>2708967.0342000001</v>
      </c>
      <c r="K13" s="53">
        <f t="shared" si="5"/>
        <v>8441774.5170000009</v>
      </c>
    </row>
    <row r="14" spans="1:11" s="16" customFormat="1" ht="18" x14ac:dyDescent="0.55000000000000004">
      <c r="A14" s="206">
        <v>2011</v>
      </c>
      <c r="B14" s="211">
        <v>103573916</v>
      </c>
      <c r="C14" s="80">
        <v>2362499</v>
      </c>
      <c r="D14" s="80">
        <v>2218061</v>
      </c>
      <c r="E14" s="80">
        <v>5112854</v>
      </c>
      <c r="F14" s="212">
        <v>93880502</v>
      </c>
      <c r="G14" s="92">
        <f t="shared" si="1"/>
        <v>8696065.9873600006</v>
      </c>
      <c r="H14" s="52">
        <f t="shared" si="2"/>
        <v>1596151.5743799999</v>
      </c>
      <c r="I14" s="52">
        <f t="shared" si="3"/>
        <v>1824621.3398199999</v>
      </c>
      <c r="J14" s="52">
        <f t="shared" si="4"/>
        <v>2844280.6802000003</v>
      </c>
      <c r="K14" s="53">
        <f t="shared" si="5"/>
        <v>8479286.9406400006</v>
      </c>
    </row>
    <row r="15" spans="1:11" s="16" customFormat="1" ht="18" x14ac:dyDescent="0.55000000000000004">
      <c r="A15" s="206">
        <v>2012</v>
      </c>
      <c r="B15" s="211">
        <v>103038973</v>
      </c>
      <c r="C15" s="80">
        <v>2357898</v>
      </c>
      <c r="D15" s="80">
        <v>2254224</v>
      </c>
      <c r="E15" s="80">
        <v>5122995</v>
      </c>
      <c r="F15" s="212">
        <v>93303857</v>
      </c>
      <c r="G15" s="92">
        <f t="shared" si="1"/>
        <v>8579024.8919799998</v>
      </c>
      <c r="H15" s="52">
        <f t="shared" si="2"/>
        <v>1585639.24704</v>
      </c>
      <c r="I15" s="52">
        <f t="shared" si="3"/>
        <v>1841791.1769599998</v>
      </c>
      <c r="J15" s="52">
        <f t="shared" si="4"/>
        <v>2850024.5783999995</v>
      </c>
      <c r="K15" s="53">
        <f t="shared" si="5"/>
        <v>8356293.4329199996</v>
      </c>
    </row>
    <row r="16" spans="1:11" s="16" customFormat="1" ht="18" x14ac:dyDescent="0.55000000000000004">
      <c r="A16" s="206">
        <v>2013</v>
      </c>
      <c r="B16" s="211">
        <v>101506694</v>
      </c>
      <c r="C16" s="80">
        <v>2357898</v>
      </c>
      <c r="D16" s="80">
        <v>2463524</v>
      </c>
      <c r="E16" s="80">
        <v>5326513</v>
      </c>
      <c r="F16" s="212">
        <v>91358760</v>
      </c>
      <c r="G16" s="92">
        <f t="shared" si="1"/>
        <v>8839202.9135200009</v>
      </c>
      <c r="H16" s="52">
        <f t="shared" si="2"/>
        <v>1585639.24704</v>
      </c>
      <c r="I16" s="52">
        <f t="shared" si="3"/>
        <v>2008166.2238400001</v>
      </c>
      <c r="J16" s="52">
        <f t="shared" si="4"/>
        <v>3319482.9016000004</v>
      </c>
      <c r="K16" s="53">
        <f t="shared" si="5"/>
        <v>8320955.8608000008</v>
      </c>
    </row>
    <row r="17" spans="1:11" s="16" customFormat="1" ht="18" x14ac:dyDescent="0.55000000000000004">
      <c r="A17" s="206">
        <v>2014</v>
      </c>
      <c r="B17" s="211">
        <v>102952411</v>
      </c>
      <c r="C17" s="80">
        <v>2333634</v>
      </c>
      <c r="D17" s="80">
        <v>2121845</v>
      </c>
      <c r="E17" s="80">
        <v>5576666</v>
      </c>
      <c r="F17" s="212">
        <v>92920265</v>
      </c>
      <c r="G17" s="92">
        <f t="shared" si="1"/>
        <v>8201189.0602600006</v>
      </c>
      <c r="H17" s="52">
        <f t="shared" si="2"/>
        <v>1569322.1923200001</v>
      </c>
      <c r="I17" s="52">
        <f t="shared" si="3"/>
        <v>1846726.5773000002</v>
      </c>
      <c r="J17" s="52">
        <f t="shared" si="4"/>
        <v>3036048.5037199999</v>
      </c>
      <c r="K17" s="53">
        <f t="shared" si="5"/>
        <v>7952116.2786999997</v>
      </c>
    </row>
    <row r="18" spans="1:11" s="16" customFormat="1" ht="18" x14ac:dyDescent="0.55000000000000004">
      <c r="A18" s="206">
        <v>2015</v>
      </c>
      <c r="B18" s="211">
        <v>101691381</v>
      </c>
      <c r="C18" s="80">
        <v>2347268</v>
      </c>
      <c r="D18" s="80">
        <v>2169653</v>
      </c>
      <c r="E18" s="80">
        <v>5741056</v>
      </c>
      <c r="F18" s="212">
        <v>91433404</v>
      </c>
      <c r="G18" s="92">
        <f t="shared" si="1"/>
        <v>8263441.6200599996</v>
      </c>
      <c r="H18" s="52">
        <f t="shared" si="2"/>
        <v>1581776.9598400004</v>
      </c>
      <c r="I18" s="52">
        <f t="shared" si="3"/>
        <v>1902525.3226399999</v>
      </c>
      <c r="J18" s="52">
        <f t="shared" si="4"/>
        <v>3064460.8716799999</v>
      </c>
      <c r="K18" s="53">
        <f t="shared" si="5"/>
        <v>8038824.8796799993</v>
      </c>
    </row>
    <row r="19" spans="1:11" s="16" customFormat="1" ht="18" x14ac:dyDescent="0.55000000000000004">
      <c r="A19" s="206">
        <v>2016</v>
      </c>
      <c r="B19" s="211">
        <v>100096177</v>
      </c>
      <c r="C19" s="80">
        <v>2347268</v>
      </c>
      <c r="D19" s="80">
        <v>2157643</v>
      </c>
      <c r="E19" s="80">
        <v>5043201</v>
      </c>
      <c r="F19" s="212">
        <v>90548064</v>
      </c>
      <c r="G19" s="92">
        <f t="shared" si="1"/>
        <v>8225903.8258599993</v>
      </c>
      <c r="H19" s="52">
        <f t="shared" si="2"/>
        <v>1581776.9598400004</v>
      </c>
      <c r="I19" s="52">
        <f t="shared" si="3"/>
        <v>1895834.5983800001</v>
      </c>
      <c r="J19" s="52">
        <f t="shared" si="4"/>
        <v>2912549.4415199999</v>
      </c>
      <c r="K19" s="53">
        <f t="shared" si="5"/>
        <v>7988150.206079999</v>
      </c>
    </row>
    <row r="20" spans="1:11" s="16" customFormat="1" ht="18" x14ac:dyDescent="0.55000000000000004">
      <c r="A20" s="206">
        <v>2017</v>
      </c>
      <c r="B20" s="211">
        <v>98416177</v>
      </c>
      <c r="C20" s="80">
        <v>2275650</v>
      </c>
      <c r="D20" s="80">
        <v>2190748</v>
      </c>
      <c r="E20" s="80">
        <v>4891721</v>
      </c>
      <c r="F20" s="212">
        <v>89058057</v>
      </c>
      <c r="G20" s="92">
        <f t="shared" si="1"/>
        <v>8176415.9851600006</v>
      </c>
      <c r="H20" s="52">
        <f t="shared" si="2"/>
        <v>1533560.5349999999</v>
      </c>
      <c r="I20" s="52">
        <f t="shared" si="3"/>
        <v>1928865.9840800003</v>
      </c>
      <c r="J20" s="52">
        <f t="shared" si="4"/>
        <v>2876136.2791599999</v>
      </c>
      <c r="K20" s="53">
        <f t="shared" si="5"/>
        <v>7947541.0066799996</v>
      </c>
    </row>
    <row r="21" spans="1:11" s="16" customFormat="1" ht="18" x14ac:dyDescent="0.55000000000000004">
      <c r="A21" s="206">
        <v>2018</v>
      </c>
      <c r="B21" s="211">
        <v>98831329</v>
      </c>
      <c r="C21" s="80">
        <v>2118198</v>
      </c>
      <c r="D21" s="80">
        <v>2375295</v>
      </c>
      <c r="E21" s="80">
        <v>5119053</v>
      </c>
      <c r="F21" s="212">
        <v>89218782</v>
      </c>
      <c r="G21" s="92">
        <f t="shared" si="1"/>
        <v>8293925.1296799993</v>
      </c>
      <c r="H21" s="52">
        <f t="shared" si="2"/>
        <v>1425081.2504400001</v>
      </c>
      <c r="I21" s="52">
        <f t="shared" si="3"/>
        <v>2027361.7884</v>
      </c>
      <c r="J21" s="52">
        <f t="shared" si="4"/>
        <v>2914379.2539600004</v>
      </c>
      <c r="K21" s="53">
        <f t="shared" si="5"/>
        <v>8051102.8876799988</v>
      </c>
    </row>
    <row r="22" spans="1:11" s="16" customFormat="1" ht="18" x14ac:dyDescent="0.55000000000000004">
      <c r="A22" s="206">
        <v>2019</v>
      </c>
      <c r="B22" s="211">
        <v>93898642</v>
      </c>
      <c r="C22" s="80">
        <v>2076115</v>
      </c>
      <c r="D22" s="80">
        <v>2311778</v>
      </c>
      <c r="E22" s="80">
        <v>4688447</v>
      </c>
      <c r="F22" s="212">
        <v>84822302</v>
      </c>
      <c r="G22" s="92">
        <f t="shared" si="1"/>
        <v>8090306.9947199998</v>
      </c>
      <c r="H22" s="52">
        <f t="shared" si="2"/>
        <v>1403661.3515000001</v>
      </c>
      <c r="I22" s="52">
        <f t="shared" si="3"/>
        <v>2027799.1904799999</v>
      </c>
      <c r="J22" s="52">
        <f t="shared" si="4"/>
        <v>2850388.2381199999</v>
      </c>
      <c r="K22" s="53">
        <f t="shared" si="5"/>
        <v>7671328.9928799998</v>
      </c>
    </row>
    <row r="23" spans="1:11" s="16" customFormat="1" ht="18" x14ac:dyDescent="0.55000000000000004">
      <c r="A23" s="206">
        <v>2020</v>
      </c>
      <c r="B23" s="211">
        <v>95943367</v>
      </c>
      <c r="C23" s="80">
        <v>2076115</v>
      </c>
      <c r="D23" s="80">
        <v>2335473</v>
      </c>
      <c r="E23" s="80">
        <v>4840765</v>
      </c>
      <c r="F23" s="212">
        <v>86691014</v>
      </c>
      <c r="G23" s="92">
        <f t="shared" si="1"/>
        <v>8187806.9397800006</v>
      </c>
      <c r="H23" s="52">
        <f t="shared" si="2"/>
        <v>1403661.3515000001</v>
      </c>
      <c r="I23" s="52">
        <f t="shared" si="3"/>
        <v>2048957.17236</v>
      </c>
      <c r="J23" s="52">
        <f t="shared" si="4"/>
        <v>2888581.2907999996</v>
      </c>
      <c r="K23" s="53">
        <f t="shared" si="5"/>
        <v>7753644.2921600007</v>
      </c>
    </row>
    <row r="24" spans="1:11" s="16" customFormat="1" ht="18" x14ac:dyDescent="0.55000000000000004">
      <c r="A24" s="206">
        <v>2021</v>
      </c>
      <c r="B24" s="211">
        <v>98298311</v>
      </c>
      <c r="C24" s="80">
        <v>2076115</v>
      </c>
      <c r="D24" s="80">
        <v>2337855</v>
      </c>
      <c r="E24" s="80">
        <v>4866173</v>
      </c>
      <c r="F24" s="212">
        <v>89018168</v>
      </c>
      <c r="G24" s="92">
        <f t="shared" si="1"/>
        <v>8288513.5835199999</v>
      </c>
      <c r="H24" s="52">
        <f t="shared" si="2"/>
        <v>1403661.3515000001</v>
      </c>
      <c r="I24" s="52">
        <f t="shared" si="3"/>
        <v>2049176.6646</v>
      </c>
      <c r="J24" s="52">
        <f t="shared" si="4"/>
        <v>2896151.5226799999</v>
      </c>
      <c r="K24" s="53">
        <f t="shared" si="5"/>
        <v>7874547.1412800001</v>
      </c>
    </row>
    <row r="25" spans="1:11" s="16" customFormat="1" ht="18" x14ac:dyDescent="0.55000000000000004">
      <c r="A25" s="206">
        <v>2022</v>
      </c>
      <c r="B25" s="211">
        <v>104398696</v>
      </c>
      <c r="C25" s="80">
        <v>2019715</v>
      </c>
      <c r="D25" s="80">
        <v>2125372</v>
      </c>
      <c r="E25" s="80">
        <v>4763087</v>
      </c>
      <c r="F25" s="212">
        <v>95490521</v>
      </c>
      <c r="G25" s="92">
        <f t="shared" si="1"/>
        <v>8168153.9750399999</v>
      </c>
      <c r="H25" s="52">
        <f t="shared" si="2"/>
        <v>1346301.6247</v>
      </c>
      <c r="I25" s="52">
        <f t="shared" si="3"/>
        <v>1860933.2157600001</v>
      </c>
      <c r="J25" s="52">
        <f t="shared" si="4"/>
        <v>2736584.0049800002</v>
      </c>
      <c r="K25" s="53">
        <f t="shared" si="5"/>
        <v>7797755.9448600002</v>
      </c>
    </row>
    <row r="26" spans="1:11" s="16" customFormat="1" ht="18" x14ac:dyDescent="0.55000000000000004">
      <c r="A26" s="206">
        <v>2023</v>
      </c>
      <c r="B26" s="211">
        <v>104902706</v>
      </c>
      <c r="C26" s="80">
        <v>2019715</v>
      </c>
      <c r="D26" s="80">
        <v>2151742</v>
      </c>
      <c r="E26" s="80">
        <v>4786189</v>
      </c>
      <c r="F26" s="212">
        <v>95945060</v>
      </c>
      <c r="G26" s="92">
        <f t="shared" si="1"/>
        <v>8197097.4468400003</v>
      </c>
      <c r="H26" s="52">
        <f t="shared" si="2"/>
        <v>1346301.6247</v>
      </c>
      <c r="I26" s="52">
        <f t="shared" si="3"/>
        <v>1880665.54284</v>
      </c>
      <c r="J26" s="52">
        <f t="shared" si="4"/>
        <v>2748708.3426999999</v>
      </c>
      <c r="K26" s="53">
        <f t="shared" si="5"/>
        <v>7842549.2043999992</v>
      </c>
    </row>
    <row r="27" spans="1:11" s="16" customFormat="1" ht="24.75" customHeight="1" thickBot="1" x14ac:dyDescent="0.6">
      <c r="A27" s="206">
        <v>2024</v>
      </c>
      <c r="B27" s="213">
        <v>102735814</v>
      </c>
      <c r="C27" s="214">
        <v>1995983</v>
      </c>
      <c r="D27" s="214">
        <v>2108480</v>
      </c>
      <c r="E27" s="214">
        <v>4860899</v>
      </c>
      <c r="F27" s="215">
        <v>93770452</v>
      </c>
      <c r="G27" s="112">
        <f t="shared" si="1"/>
        <v>8122293.4548399998</v>
      </c>
      <c r="H27" s="55">
        <f t="shared" si="2"/>
        <v>1330322.6695000001</v>
      </c>
      <c r="I27" s="55">
        <f t="shared" si="3"/>
        <v>1846817.6320000002</v>
      </c>
      <c r="J27" s="55">
        <f t="shared" si="4"/>
        <v>2773531.7514200001</v>
      </c>
      <c r="K27" s="56">
        <f t="shared" si="5"/>
        <v>7760442.6075200001</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100256455.68571429</v>
      </c>
      <c r="C29" s="42">
        <f>_xlfn.FORECAST.LINEAR($A29,C$13:C28,$A$13:$A28)</f>
        <v>1944075.5619047731</v>
      </c>
      <c r="D29" s="42">
        <f>_xlfn.FORECAST.LINEAR($A29,D$13:D28,A$13:A28)</f>
        <v>2237681.5904761907</v>
      </c>
      <c r="E29" s="42">
        <f>_xlfn.FORECAST.LINEAR($A29,$E$13:E28,$A$13:$A28)</f>
        <v>4810446.7904761881</v>
      </c>
      <c r="F29" s="42">
        <f>_xlfn.FORECAST.LINEAR($A29,F$13:F28,$A$13:A28)</f>
        <v>91264251.09523809</v>
      </c>
      <c r="G29" s="39"/>
      <c r="H29" s="39"/>
      <c r="I29" s="39"/>
      <c r="J29" s="39"/>
      <c r="K29" s="39"/>
    </row>
    <row r="30" spans="1:11" s="16" customFormat="1" ht="18" x14ac:dyDescent="0.45">
      <c r="A30" s="60">
        <v>2026</v>
      </c>
      <c r="B30" s="42">
        <f>_xlfn.FORECAST.LINEAR($A30,B$13:B29,$A$13:$A29)</f>
        <v>100205963.94642855</v>
      </c>
      <c r="C30" s="42">
        <f>_xlfn.FORECAST.LINEAR($A30,C$13:C29,$A$13:$A29)</f>
        <v>1910550.990476191</v>
      </c>
      <c r="D30" s="42">
        <f>_xlfn.FORECAST.LINEAR($A30,D$13:D29,A$13:A29)</f>
        <v>2240087.6976190475</v>
      </c>
      <c r="E30" s="42">
        <f>_xlfn.FORECAST.LINEAR($A30,$E$13:E29,$A$13:$A29)</f>
        <v>4784966.8726190478</v>
      </c>
      <c r="F30" s="42">
        <f>_xlfn.FORECAST.LINEAR($A30,F$13:F29,$A$13:A29)</f>
        <v>91270357.673809528</v>
      </c>
      <c r="G30" s="39"/>
      <c r="H30" s="39"/>
      <c r="I30" s="39"/>
      <c r="J30" s="39"/>
      <c r="K30" s="39"/>
    </row>
    <row r="31" spans="1:11" s="16" customFormat="1" ht="18" x14ac:dyDescent="0.45">
      <c r="A31" s="60">
        <v>2027</v>
      </c>
      <c r="B31" s="42">
        <f>_xlfn.FORECAST.LINEAR($A31,B$13:B30,$A$13:$A30)</f>
        <v>100155472.20714287</v>
      </c>
      <c r="C31" s="42">
        <f>_xlfn.FORECAST.LINEAR($A31,C$13:C30,$A$13:$A30)</f>
        <v>1877026.4190476239</v>
      </c>
      <c r="D31" s="42">
        <f>_xlfn.FORECAST.LINEAR($A31,D$13:D30,A$13:A30)</f>
        <v>2242493.8047619052</v>
      </c>
      <c r="E31" s="42">
        <f>_xlfn.FORECAST.LINEAR($A31,$E$13:E30,$A$13:$A30)</f>
        <v>4759486.9547619075</v>
      </c>
      <c r="F31" s="42">
        <f>_xlfn.FORECAST.LINEAR($A31,F$13:F30,$A$13:A30)</f>
        <v>91276464.252380967</v>
      </c>
      <c r="G31" s="39"/>
      <c r="H31" s="39"/>
      <c r="I31" s="39"/>
      <c r="J31" s="39"/>
      <c r="K31" s="39"/>
    </row>
    <row r="32" spans="1:11" s="16" customFormat="1" ht="18" x14ac:dyDescent="0.45">
      <c r="A32" s="60">
        <v>2028</v>
      </c>
      <c r="B32" s="42">
        <f>_xlfn.FORECAST.LINEAR($A32,B$13:B31,$A$13:$A31)</f>
        <v>100104980.46785714</v>
      </c>
      <c r="C32" s="42">
        <f>_xlfn.FORECAST.LINEAR($A32,C$13:C31,$A$13:$A31)</f>
        <v>1843501.8476190418</v>
      </c>
      <c r="D32" s="42">
        <f>_xlfn.FORECAST.LINEAR($A32,D$13:D31,A$13:A31)</f>
        <v>2244899.9119047634</v>
      </c>
      <c r="E32" s="42">
        <f>_xlfn.FORECAST.LINEAR($A32,$E$13:E31,$A$13:$A31)</f>
        <v>4734007.0369047672</v>
      </c>
      <c r="F32" s="42">
        <f>_xlfn.FORECAST.LINEAR($A32,F$13:F31,$A$13:A31)</f>
        <v>91282570.830952391</v>
      </c>
      <c r="G32" s="39"/>
      <c r="H32" s="39"/>
      <c r="I32" s="39"/>
      <c r="J32" s="39"/>
      <c r="K32" s="39"/>
    </row>
    <row r="33" spans="1:11" s="16" customFormat="1" ht="18" x14ac:dyDescent="0.45">
      <c r="A33" s="60">
        <v>2029</v>
      </c>
      <c r="B33" s="42">
        <f>_xlfn.FORECAST.LINEAR($A33,B$13:B32,$A$13:$A32)</f>
        <v>100054488.72857141</v>
      </c>
      <c r="C33" s="42">
        <f>_xlfn.FORECAST.LINEAR($A33,C$13:C32,$A$13:$A32)</f>
        <v>1809977.2761904746</v>
      </c>
      <c r="D33" s="42">
        <f>_xlfn.FORECAST.LINEAR($A33,D$13:D32,A$13:A32)</f>
        <v>2247306.0190476202</v>
      </c>
      <c r="E33" s="42">
        <f>_xlfn.FORECAST.LINEAR($A33,$E$13:E32,$A$13:$A32)</f>
        <v>4708527.119047612</v>
      </c>
      <c r="F33" s="42">
        <f>_xlfn.FORECAST.LINEAR($A33,F$13:F32,$A$13:A32)</f>
        <v>91288677.409523815</v>
      </c>
      <c r="G33" s="39"/>
      <c r="H33" s="39"/>
      <c r="I33" s="39"/>
      <c r="J33" s="39"/>
      <c r="K33" s="39"/>
    </row>
    <row r="34" spans="1:11" s="16" customFormat="1" ht="18" x14ac:dyDescent="0.45">
      <c r="A34" s="60">
        <v>2030</v>
      </c>
      <c r="B34" s="42">
        <f>_xlfn.FORECAST.LINEAR($A34,B$13:B33,$A$13:$A33)</f>
        <v>100003996.98928572</v>
      </c>
      <c r="C34" s="42">
        <f>_xlfn.FORECAST.LINEAR($A34,C$13:C33,$A$13:$A33)</f>
        <v>1776452.7047619075</v>
      </c>
      <c r="D34" s="42">
        <f>_xlfn.FORECAST.LINEAR($A34,D$13:D33,A$13:A33)</f>
        <v>2249712.126190478</v>
      </c>
      <c r="E34" s="42">
        <f>_xlfn.FORECAST.LINEAR($A34,$E$13:E33,$A$13:$A33)</f>
        <v>4683047.2011904716</v>
      </c>
      <c r="F34" s="42">
        <f>_xlfn.FORECAST.LINEAR($A34,F$13:F33,$A$13:A33)</f>
        <v>91294783.988095239</v>
      </c>
      <c r="G34" s="39"/>
      <c r="H34" s="39"/>
      <c r="I34" s="39"/>
      <c r="J34" s="39"/>
      <c r="K34" s="39"/>
    </row>
    <row r="35" spans="1:11" s="16" customFormat="1" ht="18" x14ac:dyDescent="0.45">
      <c r="A35" s="60">
        <v>2031</v>
      </c>
      <c r="B35" s="42">
        <f>_xlfn.FORECAST.LINEAR($A35,B$13:B34,$A$13:$A34)</f>
        <v>99953505.250000015</v>
      </c>
      <c r="C35" s="42">
        <f>_xlfn.FORECAST.LINEAR($A35,C$13:C34,$A$13:$A34)</f>
        <v>1742928.1333333403</v>
      </c>
      <c r="D35" s="42">
        <f>_xlfn.FORECAST.LINEAR($A35,D$13:D34,A$13:A34)</f>
        <v>2252118.2333333343</v>
      </c>
      <c r="E35" s="42">
        <f>_xlfn.FORECAST.LINEAR($A35,$E$13:E34,$A$13:$A34)</f>
        <v>4657567.2833333313</v>
      </c>
      <c r="F35" s="42">
        <f>_xlfn.FORECAST.LINEAR($A35,F$13:F34,$A$13:A34)</f>
        <v>91300890.566666663</v>
      </c>
      <c r="G35" s="39"/>
      <c r="H35" s="39"/>
      <c r="I35" s="39"/>
      <c r="J35" s="39"/>
      <c r="K35" s="39"/>
    </row>
    <row r="36" spans="1:11" s="16" customFormat="1" ht="18" x14ac:dyDescent="0.45">
      <c r="A36" s="60">
        <v>2032</v>
      </c>
      <c r="B36" s="42">
        <f>_xlfn.FORECAST.LINEAR($A36,B$13:B35,$A$13:$A35)</f>
        <v>99903013.510714307</v>
      </c>
      <c r="C36" s="42">
        <f>_xlfn.FORECAST.LINEAR($A36,C$13:C35,$A$13:$A35)</f>
        <v>1709403.5619047582</v>
      </c>
      <c r="D36" s="42">
        <f>_xlfn.FORECAST.LINEAR($A36,D$13:D35,A$13:A35)</f>
        <v>2254524.3404761911</v>
      </c>
      <c r="E36" s="42">
        <f>_xlfn.FORECAST.LINEAR($A36,$E$13:E35,$A$13:$A35)</f>
        <v>4632087.365476191</v>
      </c>
      <c r="F36" s="42">
        <f>_xlfn.FORECAST.LINEAR($A36,F$13:F35,$A$13:A35)</f>
        <v>91306997.145238101</v>
      </c>
      <c r="G36" s="39"/>
      <c r="H36" s="39"/>
      <c r="I36" s="39"/>
      <c r="J36" s="39"/>
      <c r="K36" s="39"/>
    </row>
    <row r="37" spans="1:11" s="16" customFormat="1" ht="18" x14ac:dyDescent="0.45">
      <c r="A37" s="60">
        <v>2033</v>
      </c>
      <c r="B37" s="42">
        <f>_xlfn.FORECAST.LINEAR($A37,B$13:B36,$A$13:$A36)</f>
        <v>99852521.7714286</v>
      </c>
      <c r="C37" s="42">
        <f>_xlfn.FORECAST.LINEAR($A37,C$13:C36,$A$13:$A36)</f>
        <v>1675878.9904761761</v>
      </c>
      <c r="D37" s="42">
        <f>_xlfn.FORECAST.LINEAR($A37,D$13:D36,A$13:A36)</f>
        <v>2256930.4476190489</v>
      </c>
      <c r="E37" s="42">
        <f>_xlfn.FORECAST.LINEAR($A37,$E$13:E36,$A$13:$A36)</f>
        <v>4606607.4476190507</v>
      </c>
      <c r="F37" s="42">
        <f>_xlfn.FORECAST.LINEAR($A37,F$13:F36,$A$13:A36)</f>
        <v>91313103.723809525</v>
      </c>
      <c r="G37" s="39"/>
      <c r="H37" s="39"/>
      <c r="I37" s="39"/>
      <c r="J37" s="39"/>
      <c r="K37" s="39"/>
    </row>
    <row r="38" spans="1:11" s="16" customFormat="1" ht="18" x14ac:dyDescent="0.45">
      <c r="A38" s="60">
        <v>2034</v>
      </c>
      <c r="B38" s="42">
        <f>_xlfn.FORECAST.LINEAR($A38,B$13:B37,$A$13:$A37)</f>
        <v>99802030.032142892</v>
      </c>
      <c r="C38" s="42">
        <f>_xlfn.FORECAST.LINEAR($A38,C$13:C37,$A$13:$A37)</f>
        <v>1642354.419047609</v>
      </c>
      <c r="D38" s="42">
        <f>_xlfn.FORECAST.LINEAR($A38,D$13:D37,A$13:A37)</f>
        <v>2259336.5547619057</v>
      </c>
      <c r="E38" s="42">
        <f>_xlfn.FORECAST.LINEAR($A38,$E$13:E37,$A$13:$A37)</f>
        <v>4581127.5297619104</v>
      </c>
      <c r="F38" s="42">
        <f>_xlfn.FORECAST.LINEAR($A38,F$13:F37,$A$13:A37)</f>
        <v>91319210.302380964</v>
      </c>
      <c r="G38" s="39"/>
      <c r="H38" s="39"/>
      <c r="I38" s="39"/>
      <c r="J38" s="39"/>
      <c r="K38" s="39"/>
    </row>
    <row r="39" spans="1:11" s="16" customFormat="1" ht="18" x14ac:dyDescent="0.45">
      <c r="A39" s="60">
        <v>2035</v>
      </c>
      <c r="B39" s="42">
        <f>_xlfn.FORECAST.LINEAR($A39,B$13:B38,$A$13:$A38)</f>
        <v>99751538.292857185</v>
      </c>
      <c r="C39" s="42">
        <f>_xlfn.FORECAST.LINEAR($A39,C$13:C38,$A$13:$A38)</f>
        <v>1608829.8476190418</v>
      </c>
      <c r="D39" s="42">
        <f>_xlfn.FORECAST.LINEAR($A39,D$13:D38,A$13:A38)</f>
        <v>2261742.6619047634</v>
      </c>
      <c r="E39" s="42">
        <f>_xlfn.FORECAST.LINEAR($A39,$E$13:E38,$A$13:$A38)</f>
        <v>4555647.6119047552</v>
      </c>
      <c r="F39" s="42">
        <f>_xlfn.FORECAST.LINEAR($A39,F$13:F38,$A$13:A38)</f>
        <v>91325316.880952403</v>
      </c>
      <c r="G39" s="39"/>
      <c r="H39" s="39"/>
      <c r="I39" s="39"/>
      <c r="J39" s="39"/>
      <c r="K39" s="39"/>
    </row>
    <row r="40" spans="1:11" s="16" customFormat="1" ht="18" x14ac:dyDescent="0.45">
      <c r="A40" s="60">
        <v>2036</v>
      </c>
      <c r="B40" s="42">
        <f>_xlfn.FORECAST.LINEAR($A40,B$13:B39,$A$13:$A39)</f>
        <v>99701046.553571463</v>
      </c>
      <c r="C40" s="42">
        <f>_xlfn.FORECAST.LINEAR($A40,C$13:C39,$A$13:$A39)</f>
        <v>1575305.2761904746</v>
      </c>
      <c r="D40" s="42">
        <f>_xlfn.FORECAST.LINEAR($A40,D$13:D39,A$13:A39)</f>
        <v>2264148.7690476212</v>
      </c>
      <c r="E40" s="42">
        <f>_xlfn.FORECAST.LINEAR($A40,$E$13:E39,$A$13:$A39)</f>
        <v>4530167.6940476149</v>
      </c>
      <c r="F40" s="42">
        <f>_xlfn.FORECAST.LINEAR($A40,F$13:F39,$A$13:A39)</f>
        <v>91331423.459523827</v>
      </c>
      <c r="G40" s="39"/>
      <c r="H40" s="39"/>
      <c r="I40" s="39"/>
      <c r="J40" s="39"/>
      <c r="K40" s="39"/>
    </row>
    <row r="41" spans="1:11" s="16" customFormat="1" ht="18" x14ac:dyDescent="0.45">
      <c r="A41" s="60">
        <v>2037</v>
      </c>
      <c r="B41" s="42">
        <f>_xlfn.FORECAST.LINEAR($A41,B$13:B40,$A$13:$A40)</f>
        <v>99650554.814285755</v>
      </c>
      <c r="C41" s="42">
        <f>_xlfn.FORECAST.LINEAR($A41,C$13:C40,$A$13:$A40)</f>
        <v>1541780.7047619075</v>
      </c>
      <c r="D41" s="42">
        <f>_xlfn.FORECAST.LINEAR($A41,D$13:D40,A$13:A40)</f>
        <v>2266554.876190478</v>
      </c>
      <c r="E41" s="42">
        <f>_xlfn.FORECAST.LINEAR($A41,$E$13:E40,$A$13:$A40)</f>
        <v>4504687.7761904746</v>
      </c>
      <c r="F41" s="42">
        <f>_xlfn.FORECAST.LINEAR($A41,F$13:F40,$A$13:A40)</f>
        <v>91337530.038095236</v>
      </c>
      <c r="G41" s="39"/>
      <c r="H41" s="39"/>
      <c r="I41" s="39"/>
      <c r="J41" s="39"/>
      <c r="K41" s="39"/>
    </row>
    <row r="42" spans="1:11" s="16" customFormat="1" ht="18" x14ac:dyDescent="0.45">
      <c r="A42" s="60">
        <v>2038</v>
      </c>
      <c r="B42" s="42">
        <f>_xlfn.FORECAST.LINEAR($A42,B$13:B41,$A$13:$A41)</f>
        <v>99600063.075000048</v>
      </c>
      <c r="C42" s="42">
        <f>_xlfn.FORECAST.LINEAR($A42,C$13:C41,$A$13:$A41)</f>
        <v>1508256.1333333403</v>
      </c>
      <c r="D42" s="42">
        <f>_xlfn.FORECAST.LINEAR($A42,D$13:D41,A$13:A41)</f>
        <v>2268960.9833333357</v>
      </c>
      <c r="E42" s="42">
        <f>_xlfn.FORECAST.LINEAR($A42,$E$13:E41,$A$13:$A41)</f>
        <v>4479207.8583333343</v>
      </c>
      <c r="F42" s="42">
        <f>_xlfn.FORECAST.LINEAR($A42,F$13:F41,$A$13:A41)</f>
        <v>91343636.616666675</v>
      </c>
      <c r="G42" s="39"/>
      <c r="H42" s="39"/>
      <c r="I42" s="39"/>
      <c r="J42" s="39"/>
      <c r="K42" s="39"/>
    </row>
    <row r="43" spans="1:11" s="16" customFormat="1" ht="18" x14ac:dyDescent="0.45">
      <c r="A43" s="60">
        <v>2039</v>
      </c>
      <c r="B43" s="42">
        <f>_xlfn.FORECAST.LINEAR($A43,B$13:B42,$A$13:$A42)</f>
        <v>99549571.33571431</v>
      </c>
      <c r="C43" s="42">
        <f>_xlfn.FORECAST.LINEAR($A43,C$13:C42,$A$13:$A42)</f>
        <v>1474731.5619047731</v>
      </c>
      <c r="D43" s="42">
        <f>_xlfn.FORECAST.LINEAR($A43,D$13:D42,A$13:A42)</f>
        <v>2271367.090476193</v>
      </c>
      <c r="E43" s="42">
        <f>_xlfn.FORECAST.LINEAR($A43,$E$13:E42,$A$13:$A42)</f>
        <v>4453727.940476194</v>
      </c>
      <c r="F43" s="42">
        <f>_xlfn.FORECAST.LINEAR($A43,F$13:F42,$A$13:A42)</f>
        <v>91349743.195238113</v>
      </c>
      <c r="G43" s="39"/>
      <c r="H43" s="39"/>
      <c r="I43" s="39"/>
      <c r="J43" s="39"/>
      <c r="K43" s="39"/>
    </row>
    <row r="44" spans="1:11" s="16" customFormat="1" ht="18" x14ac:dyDescent="0.45">
      <c r="A44" s="60">
        <v>2040</v>
      </c>
      <c r="B44" s="42">
        <f>_xlfn.FORECAST.LINEAR($A44,B$13:B43,$A$13:$A43)</f>
        <v>99499079.596428618</v>
      </c>
      <c r="C44" s="42">
        <f>_xlfn.FORECAST.LINEAR($A44,C$13:C43,$A$13:$A43)</f>
        <v>1441206.9904761761</v>
      </c>
      <c r="D44" s="42">
        <f>_xlfn.FORECAST.LINEAR($A44,D$13:D43,A$13:A43)</f>
        <v>2273773.1976190489</v>
      </c>
      <c r="E44" s="42">
        <f>_xlfn.FORECAST.LINEAR($A44,$E$13:E43,$A$13:$A43)</f>
        <v>4428248.0226190463</v>
      </c>
      <c r="F44" s="42">
        <f>_xlfn.FORECAST.LINEAR($A44,F$13:F43,$A$13:A43)</f>
        <v>91355849.773809537</v>
      </c>
      <c r="G44" s="39"/>
      <c r="H44" s="39"/>
      <c r="I44" s="39"/>
      <c r="J44" s="39"/>
      <c r="K44" s="39"/>
    </row>
    <row r="45" spans="1:11" s="16" customFormat="1" ht="18" x14ac:dyDescent="0.45">
      <c r="A45" s="60">
        <v>2041</v>
      </c>
      <c r="B45" s="42">
        <f>_xlfn.FORECAST.LINEAR($A45,B$13:B44,$A$13:$A44)</f>
        <v>99448587.857142895</v>
      </c>
      <c r="C45" s="42">
        <f>_xlfn.FORECAST.LINEAR($A45,C$13:C44,$A$13:$A44)</f>
        <v>1407682.419047609</v>
      </c>
      <c r="D45" s="42">
        <f>_xlfn.FORECAST.LINEAR($A45,D$13:D44,A$13:A44)</f>
        <v>2276179.3047619066</v>
      </c>
      <c r="E45" s="42">
        <f>_xlfn.FORECAST.LINEAR($A45,$E$13:E44,$A$13:$A44)</f>
        <v>4402768.1047618985</v>
      </c>
      <c r="F45" s="42">
        <f>_xlfn.FORECAST.LINEAR($A45,F$13:F44,$A$13:A44)</f>
        <v>91361956.352380976</v>
      </c>
      <c r="G45" s="39"/>
      <c r="H45" s="39"/>
      <c r="I45" s="39"/>
      <c r="J45" s="39"/>
      <c r="K45" s="39"/>
    </row>
    <row r="46" spans="1:11" s="16" customFormat="1" ht="18" x14ac:dyDescent="0.45">
      <c r="A46" s="60">
        <v>2042</v>
      </c>
      <c r="B46" s="42">
        <f>_xlfn.FORECAST.LINEAR($A46,B$13:B45,$A$13:$A45)</f>
        <v>99398096.117857188</v>
      </c>
      <c r="C46" s="42">
        <f>_xlfn.FORECAST.LINEAR($A46,C$13:C45,$A$13:$A45)</f>
        <v>1374157.8476190418</v>
      </c>
      <c r="D46" s="42">
        <f>_xlfn.FORECAST.LINEAR($A46,D$13:D45,A$13:A45)</f>
        <v>2278585.4119047634</v>
      </c>
      <c r="E46" s="42">
        <f>_xlfn.FORECAST.LINEAR($A46,$E$13:E45,$A$13:$A45)</f>
        <v>4377288.1869047582</v>
      </c>
      <c r="F46" s="42">
        <f>_xlfn.FORECAST.LINEAR($A46,F$13:F45,$A$13:A45)</f>
        <v>91368062.930952385</v>
      </c>
      <c r="G46" s="39"/>
      <c r="H46" s="39"/>
      <c r="I46" s="39"/>
      <c r="J46" s="39"/>
      <c r="K46" s="39"/>
    </row>
    <row r="47" spans="1:11" s="16" customFormat="1" ht="18" x14ac:dyDescent="0.45">
      <c r="A47" s="60">
        <v>2043</v>
      </c>
      <c r="B47" s="42">
        <f>_xlfn.FORECAST.LINEAR($A47,B$13:B46,$A$13:$A46)</f>
        <v>99347604.378571481</v>
      </c>
      <c r="C47" s="42">
        <f>_xlfn.FORECAST.LINEAR($A47,C$13:C46,$A$13:$A46)</f>
        <v>1340633.2761904746</v>
      </c>
      <c r="D47" s="42">
        <f>_xlfn.FORECAST.LINEAR($A47,D$13:D46,A$13:A46)</f>
        <v>2280991.5190476212</v>
      </c>
      <c r="E47" s="42">
        <f>_xlfn.FORECAST.LINEAR($A47,$E$13:E46,$A$13:$A46)</f>
        <v>4351808.2690476179</v>
      </c>
      <c r="F47" s="42">
        <f>_xlfn.FORECAST.LINEAR($A47,F$13:F46,$A$13:A46)</f>
        <v>91374169.509523809</v>
      </c>
      <c r="G47" s="39"/>
      <c r="H47" s="39"/>
      <c r="I47" s="39"/>
      <c r="J47" s="39"/>
      <c r="K47" s="39"/>
    </row>
    <row r="48" spans="1:11" s="16" customFormat="1" ht="18" x14ac:dyDescent="0.45">
      <c r="A48" s="60">
        <v>2044</v>
      </c>
      <c r="B48" s="42">
        <f>_xlfn.FORECAST.LINEAR($A48,B$13:B47,$A$13:$A47)</f>
        <v>99297112.639285773</v>
      </c>
      <c r="C48" s="42">
        <f>_xlfn.FORECAST.LINEAR($A48,C$13:C47,$A$13:$A47)</f>
        <v>1307108.7047619075</v>
      </c>
      <c r="D48" s="42">
        <f>_xlfn.FORECAST.LINEAR($A48,D$13:D47,A$13:A47)</f>
        <v>2283397.626190478</v>
      </c>
      <c r="E48" s="42">
        <f>_xlfn.FORECAST.LINEAR($A48,$E$13:E47,$A$13:$A47)</f>
        <v>4326328.3511904702</v>
      </c>
      <c r="F48" s="42">
        <f>_xlfn.FORECAST.LINEAR($A48,F$13:F47,$A$13:A47)</f>
        <v>91380276.088095248</v>
      </c>
      <c r="G48" s="39"/>
      <c r="H48" s="39"/>
      <c r="I48" s="39"/>
      <c r="J48" s="39"/>
      <c r="K48" s="39"/>
    </row>
    <row r="49" spans="1:11" s="16" customFormat="1" ht="18" x14ac:dyDescent="0.45">
      <c r="A49" s="60">
        <v>2045</v>
      </c>
      <c r="B49" s="42">
        <f>_xlfn.FORECAST.LINEAR($A49,B$13:B48,$A$13:$A48)</f>
        <v>99246620.900000051</v>
      </c>
      <c r="C49" s="42">
        <f>_xlfn.FORECAST.LINEAR($A49,C$13:C48,$A$13:$A48)</f>
        <v>1273584.1333333403</v>
      </c>
      <c r="D49" s="42">
        <f>_xlfn.FORECAST.LINEAR($A49,D$13:D48,A$13:A48)</f>
        <v>2285803.7333333357</v>
      </c>
      <c r="E49" s="42">
        <f>_xlfn.FORECAST.LINEAR($A49,$E$13:E48,$A$13:$A48)</f>
        <v>4300848.4333333373</v>
      </c>
      <c r="F49" s="42">
        <f>_xlfn.FORECAST.LINEAR($A49,F$13:F48,$A$13:A48)</f>
        <v>91386382.666666687</v>
      </c>
      <c r="G49" s="39"/>
      <c r="H49" s="39"/>
      <c r="I49" s="39"/>
      <c r="J49" s="39"/>
      <c r="K49" s="39"/>
    </row>
    <row r="50" spans="1:11" s="16" customFormat="1" ht="18" x14ac:dyDescent="0.45">
      <c r="A50" s="60">
        <v>2046</v>
      </c>
      <c r="B50" s="42">
        <f>_xlfn.FORECAST.LINEAR($A50,B$13:B49,$A$13:$A49)</f>
        <v>99196129.160714343</v>
      </c>
      <c r="C50" s="42">
        <f>_xlfn.FORECAST.LINEAR($A50,C$13:C49,$A$13:$A49)</f>
        <v>1240059.5619047731</v>
      </c>
      <c r="D50" s="42">
        <f>_xlfn.FORECAST.LINEAR($A50,D$13:D49,A$13:A49)</f>
        <v>2288209.8404761925</v>
      </c>
      <c r="E50" s="42">
        <f>_xlfn.FORECAST.LINEAR($A50,$E$13:E49,$A$13:$A49)</f>
        <v>4275368.5154761896</v>
      </c>
      <c r="F50" s="42">
        <f>_xlfn.FORECAST.LINEAR($A50,F$13:F49,$A$13:A49)</f>
        <v>91392489.245238096</v>
      </c>
      <c r="G50" s="39"/>
      <c r="H50" s="39"/>
      <c r="I50" s="39"/>
      <c r="J50" s="39"/>
      <c r="K50" s="39"/>
    </row>
    <row r="51" spans="1:11" s="16" customFormat="1" ht="18" x14ac:dyDescent="0.45">
      <c r="A51" s="60">
        <v>2047</v>
      </c>
      <c r="B51" s="42">
        <f>_xlfn.FORECAST.LINEAR($A51,B$13:B50,$A$13:$A50)</f>
        <v>99145637.421428621</v>
      </c>
      <c r="C51" s="42">
        <f>_xlfn.FORECAST.LINEAR($A51,C$13:C50,$A$13:$A50)</f>
        <v>1206534.9904761761</v>
      </c>
      <c r="D51" s="42">
        <f>_xlfn.FORECAST.LINEAR($A51,D$13:D50,A$13:A50)</f>
        <v>2290615.9476190498</v>
      </c>
      <c r="E51" s="42">
        <f>_xlfn.FORECAST.LINEAR($A51,$E$13:E50,$A$13:$A50)</f>
        <v>4249888.5976190418</v>
      </c>
      <c r="F51" s="42">
        <f>_xlfn.FORECAST.LINEAR($A51,F$13:F50,$A$13:A50)</f>
        <v>91398595.823809534</v>
      </c>
      <c r="G51" s="39"/>
      <c r="H51" s="39"/>
      <c r="I51" s="39"/>
      <c r="J51" s="39"/>
      <c r="K51" s="39"/>
    </row>
    <row r="52" spans="1:11" s="16" customFormat="1" ht="18" x14ac:dyDescent="0.45">
      <c r="A52" s="60">
        <v>2048</v>
      </c>
      <c r="B52" s="42">
        <f>_xlfn.FORECAST.LINEAR($A52,B$13:B51,$A$13:$A51)</f>
        <v>99095145.682142884</v>
      </c>
      <c r="C52" s="42">
        <f>_xlfn.FORECAST.LINEAR($A52,C$13:C51,$A$13:$A51)</f>
        <v>1173010.419047609</v>
      </c>
      <c r="D52" s="42">
        <f>_xlfn.FORECAST.LINEAR($A52,D$13:D51,A$13:A51)</f>
        <v>2293022.0547619066</v>
      </c>
      <c r="E52" s="42">
        <f>_xlfn.FORECAST.LINEAR($A52,$E$13:E51,$A$13:$A51)</f>
        <v>4224408.6797619015</v>
      </c>
      <c r="F52" s="42">
        <f>_xlfn.FORECAST.LINEAR($A52,F$13:F51,$A$13:A51)</f>
        <v>91404702.402380973</v>
      </c>
      <c r="G52" s="39"/>
      <c r="H52" s="39"/>
      <c r="I52" s="39"/>
      <c r="J52" s="39"/>
      <c r="K52" s="39"/>
    </row>
    <row r="53" spans="1:11" s="16" customFormat="1" ht="18" x14ac:dyDescent="0.45">
      <c r="A53" s="60">
        <v>2049</v>
      </c>
      <c r="B53" s="42">
        <f>_xlfn.FORECAST.LINEAR($A53,B$13:B52,$A$13:$A52)</f>
        <v>99044653.942857176</v>
      </c>
      <c r="C53" s="42">
        <f>_xlfn.FORECAST.LINEAR($A53,C$13:C52,$A$13:$A52)</f>
        <v>1139485.8476190418</v>
      </c>
      <c r="D53" s="42">
        <f>_xlfn.FORECAST.LINEAR($A53,D$13:D52,A$13:A52)</f>
        <v>2295428.1619047644</v>
      </c>
      <c r="E53" s="42">
        <f>_xlfn.FORECAST.LINEAR($A53,$E$13:E52,$A$13:$A52)</f>
        <v>4198928.7619047612</v>
      </c>
      <c r="F53" s="42">
        <f>_xlfn.FORECAST.LINEAR($A53,F$13:F52,$A$13:A52)</f>
        <v>91410808.980952382</v>
      </c>
      <c r="G53" s="39"/>
      <c r="H53" s="39"/>
      <c r="I53" s="39"/>
      <c r="J53" s="39"/>
      <c r="K53" s="39"/>
    </row>
    <row r="54" spans="1:11" s="16" customFormat="1" ht="18" x14ac:dyDescent="0.45">
      <c r="A54" s="60">
        <v>2050</v>
      </c>
      <c r="B54" s="42">
        <f>_xlfn.FORECAST.LINEAR($A54,B$13:B53,$A$13:$A53)</f>
        <v>98994162.203571483</v>
      </c>
      <c r="C54" s="42">
        <f>_xlfn.FORECAST.LINEAR($A54,C$13:C53,$A$13:$A53)</f>
        <v>1105961.2761904746</v>
      </c>
      <c r="D54" s="42">
        <f>_xlfn.FORECAST.LINEAR($A54,D$13:D53,A$13:A53)</f>
        <v>2297834.2690476212</v>
      </c>
      <c r="E54" s="42">
        <f>_xlfn.FORECAST.LINEAR($A54,$E$13:E53,$A$13:$A53)</f>
        <v>4173448.8440476134</v>
      </c>
      <c r="F54" s="42">
        <f>_xlfn.FORECAST.LINEAR($A54,F$13:F53,$A$13:A53)</f>
        <v>91416915.559523821</v>
      </c>
      <c r="G54" s="39"/>
      <c r="H54" s="39"/>
      <c r="I54" s="39"/>
      <c r="J54" s="39"/>
      <c r="K54" s="39"/>
    </row>
    <row r="55" spans="1:11" s="16" customFormat="1" ht="18" x14ac:dyDescent="0.45">
      <c r="A55" s="60">
        <v>2051</v>
      </c>
      <c r="B55" s="42">
        <f>_xlfn.FORECAST.LINEAR($A55,B$13:B54,$A$13:$A54)</f>
        <v>98943670.464285761</v>
      </c>
      <c r="C55" s="42">
        <f>_xlfn.FORECAST.LINEAR($A55,C$13:C54,$A$13:$A54)</f>
        <v>1072436.7047619075</v>
      </c>
      <c r="D55" s="42">
        <f>_xlfn.FORECAST.LINEAR($A55,D$13:D54,A$13:A54)</f>
        <v>2300240.3761904789</v>
      </c>
      <c r="E55" s="42">
        <f>_xlfn.FORECAST.LINEAR($A55,$E$13:E54,$A$13:$A54)</f>
        <v>4147968.9261904806</v>
      </c>
      <c r="F55" s="42">
        <f>_xlfn.FORECAST.LINEAR($A55,F$13:F54,$A$13:A54)</f>
        <v>91423022.138095245</v>
      </c>
      <c r="G55" s="39"/>
      <c r="H55" s="39"/>
      <c r="I55" s="39"/>
      <c r="J55" s="39"/>
      <c r="K55" s="39"/>
    </row>
    <row r="56" spans="1:11" s="16" customFormat="1" ht="18" x14ac:dyDescent="0.45">
      <c r="A56" s="60">
        <v>2052</v>
      </c>
      <c r="B56" s="42">
        <f>_xlfn.FORECAST.LINEAR($A56,B$13:B55,$A$13:$A55)</f>
        <v>98893178.725000054</v>
      </c>
      <c r="C56" s="42">
        <f>_xlfn.FORECAST.LINEAR($A56,C$13:C55,$A$13:$A55)</f>
        <v>1038912.1333333403</v>
      </c>
      <c r="D56" s="42">
        <f>_xlfn.FORECAST.LINEAR($A56,D$13:D55,A$13:A55)</f>
        <v>2302646.4833333357</v>
      </c>
      <c r="E56" s="42">
        <f>_xlfn.FORECAST.LINEAR($A56,$E$13:E55,$A$13:$A55)</f>
        <v>4122489.0083333328</v>
      </c>
      <c r="F56" s="42">
        <f>_xlfn.FORECAST.LINEAR($A56,F$13:F55,$A$13:A55)</f>
        <v>91429128.716666669</v>
      </c>
      <c r="G56" s="39"/>
      <c r="H56" s="39"/>
      <c r="I56" s="39"/>
      <c r="J56" s="39"/>
      <c r="K56" s="39"/>
    </row>
    <row r="57" spans="1:11" s="16" customFormat="1" ht="18" x14ac:dyDescent="0.45">
      <c r="A57" s="60">
        <v>2053</v>
      </c>
      <c r="B57" s="42">
        <f>_xlfn.FORECAST.LINEAR($A57,B$13:B56,$A$13:$A56)</f>
        <v>98842686.985714316</v>
      </c>
      <c r="C57" s="42">
        <f>_xlfn.FORECAST.LINEAR($A57,C$13:C56,$A$13:$A56)</f>
        <v>1005387.5619047582</v>
      </c>
      <c r="D57" s="42">
        <f>_xlfn.FORECAST.LINEAR($A57,D$13:D56,A$13:A56)</f>
        <v>2305052.5904761935</v>
      </c>
      <c r="E57" s="42">
        <f>_xlfn.FORECAST.LINEAR($A57,$E$13:E56,$A$13:$A56)</f>
        <v>4097009.0904761851</v>
      </c>
      <c r="F57" s="42">
        <f>_xlfn.FORECAST.LINEAR($A57,F$13:F56,$A$13:A56)</f>
        <v>91435235.295238093</v>
      </c>
      <c r="G57" s="39"/>
      <c r="H57" s="39"/>
      <c r="I57" s="39"/>
      <c r="J57" s="39"/>
      <c r="K57" s="39"/>
    </row>
    <row r="58" spans="1:11" s="16" customFormat="1" ht="18" x14ac:dyDescent="0.45">
      <c r="A58" s="60">
        <v>2054</v>
      </c>
      <c r="B58" s="42">
        <f>_xlfn.FORECAST.LINEAR($A58,B$13:B57,$A$13:$A57)</f>
        <v>98792195.246428624</v>
      </c>
      <c r="C58" s="42">
        <f>_xlfn.FORECAST.LINEAR($A58,C$13:C57,$A$13:$A57)</f>
        <v>971862.99047617614</v>
      </c>
      <c r="D58" s="42">
        <f>_xlfn.FORECAST.LINEAR($A58,D$13:D57,A$13:A57)</f>
        <v>2307458.6976190503</v>
      </c>
      <c r="E58" s="42">
        <f>_xlfn.FORECAST.LINEAR($A58,$E$13:E57,$A$13:$A57)</f>
        <v>4071529.1726190448</v>
      </c>
      <c r="F58" s="42">
        <f>_xlfn.FORECAST.LINEAR($A58,F$13:F57,$A$13:A57)</f>
        <v>91441341.873809531</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7.0659999999999998</v>
      </c>
      <c r="C66" s="245">
        <v>42.063000000000002</v>
      </c>
      <c r="D66" s="245">
        <v>54.238</v>
      </c>
      <c r="E66" s="245">
        <v>40.521999999999998</v>
      </c>
      <c r="F66" s="313">
        <v>7.5010000000000003</v>
      </c>
      <c r="G66" s="303"/>
      <c r="H66" s="304"/>
      <c r="I66" s="304"/>
      <c r="J66" s="304"/>
      <c r="K66" s="305"/>
    </row>
    <row r="67" spans="1:11" s="16" customFormat="1" ht="18" x14ac:dyDescent="0.45">
      <c r="A67" s="194">
        <v>2004</v>
      </c>
      <c r="B67" s="232">
        <v>6.1849999999999996</v>
      </c>
      <c r="C67" s="147">
        <v>37.552</v>
      </c>
      <c r="D67" s="147">
        <v>55.377000000000002</v>
      </c>
      <c r="E67" s="147">
        <v>41.889000000000003</v>
      </c>
      <c r="F67" s="311">
        <v>6.4509999999999996</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5.5629999999999997</v>
      </c>
      <c r="C68" s="147">
        <v>34.189</v>
      </c>
      <c r="D68" s="147">
        <v>49.823999999999998</v>
      </c>
      <c r="E68" s="147">
        <v>30.507999999999999</v>
      </c>
      <c r="F68" s="311">
        <v>5.8689999999999998</v>
      </c>
      <c r="G68" s="290">
        <f t="shared" ref="G68:G87" si="6">IF(ABS(B8 - B7) &gt; SQRT(G8^2 + G7^2), 1, 0)</f>
        <v>0</v>
      </c>
      <c r="H68" s="286">
        <f t="shared" ref="H68:H87" si="7">IF(ABS(C8 - C7) &gt; SQRT(H8^2 + H7^2), 1, 0)</f>
        <v>0</v>
      </c>
      <c r="I68" s="286">
        <f t="shared" ref="I68:I87" si="8">IF(ABS(D8 - D7) &gt; SQRT(I8^2 + I7^2), 1, 0)</f>
        <v>0</v>
      </c>
      <c r="J68" s="286">
        <f t="shared" ref="J68:J87" si="9">IF(ABS(E8 - E7) &gt; SQRT(J8^2 + J7^2), 1, 0)</f>
        <v>0</v>
      </c>
      <c r="K68" s="291">
        <f t="shared" ref="K68:K87" si="10">IF(ABS(F8 - F7) &gt; SQRT(K8^2 + K7^2), 1, 0)</f>
        <v>0</v>
      </c>
    </row>
    <row r="69" spans="1:11" s="16" customFormat="1" ht="18" x14ac:dyDescent="0.45">
      <c r="A69" s="194">
        <v>2006</v>
      </c>
      <c r="B69" s="232">
        <v>4.5190000000000001</v>
      </c>
      <c r="C69" s="147">
        <v>27.977</v>
      </c>
      <c r="D69" s="147">
        <v>50.162999999999997</v>
      </c>
      <c r="E69" s="147">
        <v>29.068000000000001</v>
      </c>
      <c r="F69" s="311">
        <v>4.8879999999999999</v>
      </c>
      <c r="G69" s="290">
        <f t="shared" si="6"/>
        <v>0</v>
      </c>
      <c r="H69" s="286">
        <f t="shared" si="7"/>
        <v>0</v>
      </c>
      <c r="I69" s="286">
        <f t="shared" si="8"/>
        <v>0</v>
      </c>
      <c r="J69" s="286">
        <f t="shared" si="9"/>
        <v>0</v>
      </c>
      <c r="K69" s="291">
        <f t="shared" si="10"/>
        <v>0</v>
      </c>
    </row>
    <row r="70" spans="1:11" s="16" customFormat="1" ht="18" x14ac:dyDescent="0.45">
      <c r="A70" s="194">
        <v>2007</v>
      </c>
      <c r="B70" s="234">
        <v>4.5919999999999996</v>
      </c>
      <c r="C70" s="71">
        <v>28.542999999999999</v>
      </c>
      <c r="D70" s="71">
        <v>50.356999999999999</v>
      </c>
      <c r="E70" s="71">
        <v>30.983000000000001</v>
      </c>
      <c r="F70" s="295">
        <v>4.8760000000000003</v>
      </c>
      <c r="G70" s="290">
        <f t="shared" si="6"/>
        <v>0</v>
      </c>
      <c r="H70" s="286">
        <f t="shared" si="7"/>
        <v>0</v>
      </c>
      <c r="I70" s="286">
        <f t="shared" si="8"/>
        <v>0</v>
      </c>
      <c r="J70" s="286">
        <f t="shared" si="9"/>
        <v>0</v>
      </c>
      <c r="K70" s="291">
        <f t="shared" si="10"/>
        <v>0</v>
      </c>
    </row>
    <row r="71" spans="1:11" s="16" customFormat="1" ht="18" x14ac:dyDescent="0.45">
      <c r="A71" s="194">
        <v>2008</v>
      </c>
      <c r="B71" s="234">
        <v>5.1340000000000003</v>
      </c>
      <c r="C71" s="71">
        <v>28.286000000000001</v>
      </c>
      <c r="D71" s="71">
        <v>74.105999999999995</v>
      </c>
      <c r="E71" s="71">
        <v>29.504999999999999</v>
      </c>
      <c r="F71" s="295">
        <v>5.423</v>
      </c>
      <c r="G71" s="290">
        <f t="shared" si="6"/>
        <v>0</v>
      </c>
      <c r="H71" s="286">
        <f t="shared" si="7"/>
        <v>0</v>
      </c>
      <c r="I71" s="286">
        <f t="shared" si="8"/>
        <v>0</v>
      </c>
      <c r="J71" s="286">
        <f t="shared" si="9"/>
        <v>0</v>
      </c>
      <c r="K71" s="291">
        <f t="shared" si="10"/>
        <v>0</v>
      </c>
    </row>
    <row r="72" spans="1:11" s="16" customFormat="1" ht="18" x14ac:dyDescent="0.45">
      <c r="A72" s="194">
        <v>2009</v>
      </c>
      <c r="B72" s="234">
        <v>4.3470000000000004</v>
      </c>
      <c r="C72" s="71">
        <v>33.177</v>
      </c>
      <c r="D72" s="71">
        <v>43.926000000000002</v>
      </c>
      <c r="E72" s="71">
        <v>30.393999999999998</v>
      </c>
      <c r="F72" s="295">
        <v>4.66</v>
      </c>
      <c r="G72" s="290">
        <f t="shared" si="6"/>
        <v>0</v>
      </c>
      <c r="H72" s="286">
        <f t="shared" si="7"/>
        <v>0</v>
      </c>
      <c r="I72" s="286">
        <f t="shared" si="8"/>
        <v>0</v>
      </c>
      <c r="J72" s="286">
        <f t="shared" si="9"/>
        <v>0</v>
      </c>
      <c r="K72" s="291">
        <f t="shared" si="10"/>
        <v>0</v>
      </c>
    </row>
    <row r="73" spans="1:11" s="16" customFormat="1" ht="18" x14ac:dyDescent="0.45">
      <c r="A73" s="194">
        <v>2010</v>
      </c>
      <c r="B73" s="234">
        <v>4.343</v>
      </c>
      <c r="C73" s="71">
        <v>33.947000000000003</v>
      </c>
      <c r="D73" s="71">
        <v>44.265000000000001</v>
      </c>
      <c r="E73" s="71">
        <v>30.27</v>
      </c>
      <c r="F73" s="295">
        <v>4.6500000000000004</v>
      </c>
      <c r="G73" s="290">
        <f t="shared" si="6"/>
        <v>0</v>
      </c>
      <c r="H73" s="286">
        <f t="shared" si="7"/>
        <v>0</v>
      </c>
      <c r="I73" s="286">
        <f t="shared" si="8"/>
        <v>0</v>
      </c>
      <c r="J73" s="286">
        <f t="shared" si="9"/>
        <v>0</v>
      </c>
      <c r="K73" s="291">
        <f t="shared" si="10"/>
        <v>0</v>
      </c>
    </row>
    <row r="74" spans="1:11" s="16" customFormat="1" ht="18" x14ac:dyDescent="0.45">
      <c r="A74" s="194">
        <v>2011</v>
      </c>
      <c r="B74" s="234">
        <v>4.1980000000000004</v>
      </c>
      <c r="C74" s="71">
        <v>33.780999999999999</v>
      </c>
      <c r="D74" s="71">
        <v>41.131</v>
      </c>
      <c r="E74" s="71">
        <v>27.815000000000001</v>
      </c>
      <c r="F74" s="295">
        <v>4.516</v>
      </c>
      <c r="G74" s="290">
        <f t="shared" si="6"/>
        <v>0</v>
      </c>
      <c r="H74" s="286">
        <f t="shared" si="7"/>
        <v>0</v>
      </c>
      <c r="I74" s="286">
        <f t="shared" si="8"/>
        <v>0</v>
      </c>
      <c r="J74" s="286">
        <f t="shared" si="9"/>
        <v>0</v>
      </c>
      <c r="K74" s="291">
        <f t="shared" si="10"/>
        <v>0</v>
      </c>
    </row>
    <row r="75" spans="1:11" s="16" customFormat="1" ht="18" x14ac:dyDescent="0.45">
      <c r="A75" s="194">
        <v>2012</v>
      </c>
      <c r="B75" s="234">
        <v>4.1630000000000003</v>
      </c>
      <c r="C75" s="71">
        <v>33.624000000000002</v>
      </c>
      <c r="D75" s="71">
        <v>40.851999999999997</v>
      </c>
      <c r="E75" s="71">
        <v>27.815999999999999</v>
      </c>
      <c r="F75" s="295">
        <v>4.4779999999999998</v>
      </c>
      <c r="G75" s="290">
        <f t="shared" si="6"/>
        <v>0</v>
      </c>
      <c r="H75" s="286">
        <f t="shared" si="7"/>
        <v>0</v>
      </c>
      <c r="I75" s="286">
        <f t="shared" si="8"/>
        <v>0</v>
      </c>
      <c r="J75" s="286">
        <f t="shared" si="9"/>
        <v>0</v>
      </c>
      <c r="K75" s="291">
        <f t="shared" si="10"/>
        <v>0</v>
      </c>
    </row>
    <row r="76" spans="1:11" s="16" customFormat="1" ht="18" x14ac:dyDescent="0.45">
      <c r="A76" s="194">
        <v>2013</v>
      </c>
      <c r="B76" s="234">
        <v>4.3540000000000001</v>
      </c>
      <c r="C76" s="71">
        <v>33.624000000000002</v>
      </c>
      <c r="D76" s="71">
        <v>40.758000000000003</v>
      </c>
      <c r="E76" s="71">
        <v>31.16</v>
      </c>
      <c r="F76" s="295">
        <v>4.5540000000000003</v>
      </c>
      <c r="G76" s="290">
        <f t="shared" si="6"/>
        <v>0</v>
      </c>
      <c r="H76" s="286">
        <f t="shared" si="7"/>
        <v>0</v>
      </c>
      <c r="I76" s="286">
        <f t="shared" si="8"/>
        <v>0</v>
      </c>
      <c r="J76" s="286">
        <f t="shared" si="9"/>
        <v>0</v>
      </c>
      <c r="K76" s="291">
        <f t="shared" si="10"/>
        <v>0</v>
      </c>
    </row>
    <row r="77" spans="1:11" s="16" customFormat="1" ht="18" x14ac:dyDescent="0.45">
      <c r="A77" s="194">
        <v>2014</v>
      </c>
      <c r="B77" s="234">
        <v>3.9830000000000001</v>
      </c>
      <c r="C77" s="71">
        <v>33.624000000000002</v>
      </c>
      <c r="D77" s="71">
        <v>43.517000000000003</v>
      </c>
      <c r="E77" s="71">
        <v>27.221</v>
      </c>
      <c r="F77" s="295">
        <v>4.2789999999999999</v>
      </c>
      <c r="G77" s="290">
        <f t="shared" si="6"/>
        <v>0</v>
      </c>
      <c r="H77" s="286">
        <f t="shared" si="7"/>
        <v>0</v>
      </c>
      <c r="I77" s="286">
        <f t="shared" si="8"/>
        <v>0</v>
      </c>
      <c r="J77" s="286">
        <f t="shared" si="9"/>
        <v>0</v>
      </c>
      <c r="K77" s="291">
        <f t="shared" si="10"/>
        <v>0</v>
      </c>
    </row>
    <row r="78" spans="1:11" s="16" customFormat="1" ht="18" x14ac:dyDescent="0.45">
      <c r="A78" s="194">
        <v>2015</v>
      </c>
      <c r="B78" s="234">
        <v>4.0629999999999997</v>
      </c>
      <c r="C78" s="71">
        <v>33.694000000000003</v>
      </c>
      <c r="D78" s="71">
        <v>43.844000000000001</v>
      </c>
      <c r="E78" s="71">
        <v>26.689</v>
      </c>
      <c r="F78" s="295">
        <v>4.3959999999999999</v>
      </c>
      <c r="G78" s="290">
        <f t="shared" si="6"/>
        <v>0</v>
      </c>
      <c r="H78" s="286">
        <f t="shared" si="7"/>
        <v>0</v>
      </c>
      <c r="I78" s="286">
        <f t="shared" si="8"/>
        <v>0</v>
      </c>
      <c r="J78" s="286">
        <f t="shared" si="9"/>
        <v>0</v>
      </c>
      <c r="K78" s="291">
        <f t="shared" si="10"/>
        <v>0</v>
      </c>
    </row>
    <row r="79" spans="1:11" s="16" customFormat="1" ht="18" x14ac:dyDescent="0.45">
      <c r="A79" s="194">
        <v>2016</v>
      </c>
      <c r="B79" s="234">
        <v>4.109</v>
      </c>
      <c r="C79" s="71">
        <v>33.694000000000003</v>
      </c>
      <c r="D79" s="71">
        <v>43.933</v>
      </c>
      <c r="E79" s="71">
        <v>28.876000000000001</v>
      </c>
      <c r="F79" s="295">
        <v>4.4109999999999996</v>
      </c>
      <c r="G79" s="290">
        <f t="shared" si="6"/>
        <v>0</v>
      </c>
      <c r="H79" s="286">
        <f t="shared" si="7"/>
        <v>0</v>
      </c>
      <c r="I79" s="286">
        <f t="shared" si="8"/>
        <v>0</v>
      </c>
      <c r="J79" s="286">
        <f t="shared" si="9"/>
        <v>0</v>
      </c>
      <c r="K79" s="291">
        <f t="shared" si="10"/>
        <v>0</v>
      </c>
    </row>
    <row r="80" spans="1:11" s="16" customFormat="1" ht="18" x14ac:dyDescent="0.45">
      <c r="A80" s="194">
        <v>2017</v>
      </c>
      <c r="B80" s="234">
        <v>4.1539999999999999</v>
      </c>
      <c r="C80" s="71">
        <v>33.695</v>
      </c>
      <c r="D80" s="71">
        <v>44.023000000000003</v>
      </c>
      <c r="E80" s="71">
        <v>29.398</v>
      </c>
      <c r="F80" s="295">
        <v>4.4619999999999997</v>
      </c>
      <c r="G80" s="290">
        <f t="shared" si="6"/>
        <v>0</v>
      </c>
      <c r="H80" s="286">
        <f t="shared" si="7"/>
        <v>0</v>
      </c>
      <c r="I80" s="286">
        <f t="shared" si="8"/>
        <v>0</v>
      </c>
      <c r="J80" s="286">
        <f t="shared" si="9"/>
        <v>0</v>
      </c>
      <c r="K80" s="291">
        <f t="shared" si="10"/>
        <v>0</v>
      </c>
    </row>
    <row r="81" spans="1:41" s="16" customFormat="1" ht="18" x14ac:dyDescent="0.45">
      <c r="A81" s="194">
        <v>2018</v>
      </c>
      <c r="B81" s="234">
        <v>4.1959999999999997</v>
      </c>
      <c r="C81" s="71">
        <v>33.639000000000003</v>
      </c>
      <c r="D81" s="71">
        <v>42.676000000000002</v>
      </c>
      <c r="E81" s="71">
        <v>28.466000000000001</v>
      </c>
      <c r="F81" s="295">
        <v>4.5119999999999996</v>
      </c>
      <c r="G81" s="290">
        <f t="shared" si="6"/>
        <v>0</v>
      </c>
      <c r="H81" s="286">
        <f t="shared" si="7"/>
        <v>0</v>
      </c>
      <c r="I81" s="286">
        <f t="shared" si="8"/>
        <v>0</v>
      </c>
      <c r="J81" s="286">
        <f t="shared" si="9"/>
        <v>0</v>
      </c>
      <c r="K81" s="291">
        <f t="shared" si="10"/>
        <v>0</v>
      </c>
    </row>
    <row r="82" spans="1:41" s="16" customFormat="1" ht="18" x14ac:dyDescent="0.45">
      <c r="A82" s="194">
        <v>2019</v>
      </c>
      <c r="B82" s="234">
        <v>4.3079999999999998</v>
      </c>
      <c r="C82" s="71">
        <v>33.805</v>
      </c>
      <c r="D82" s="71">
        <v>43.857999999999997</v>
      </c>
      <c r="E82" s="71">
        <v>30.398</v>
      </c>
      <c r="F82" s="295">
        <v>4.5220000000000002</v>
      </c>
      <c r="G82" s="290">
        <f t="shared" si="6"/>
        <v>0</v>
      </c>
      <c r="H82" s="286">
        <f t="shared" si="7"/>
        <v>0</v>
      </c>
      <c r="I82" s="286">
        <f t="shared" si="8"/>
        <v>0</v>
      </c>
      <c r="J82" s="286">
        <f t="shared" si="9"/>
        <v>0</v>
      </c>
      <c r="K82" s="291">
        <f t="shared" si="10"/>
        <v>0</v>
      </c>
    </row>
    <row r="83" spans="1:41" s="16" customFormat="1" ht="18" x14ac:dyDescent="0.45">
      <c r="A83" s="194">
        <v>2020</v>
      </c>
      <c r="B83" s="234">
        <v>4.2670000000000003</v>
      </c>
      <c r="C83" s="71">
        <v>33.805</v>
      </c>
      <c r="D83" s="71">
        <v>43.866</v>
      </c>
      <c r="E83" s="71">
        <v>29.835999999999999</v>
      </c>
      <c r="F83" s="295">
        <v>4.4720000000000004</v>
      </c>
      <c r="G83" s="290">
        <f t="shared" si="6"/>
        <v>0</v>
      </c>
      <c r="H83" s="286">
        <f t="shared" si="7"/>
        <v>0</v>
      </c>
      <c r="I83" s="286">
        <f t="shared" si="8"/>
        <v>0</v>
      </c>
      <c r="J83" s="286">
        <f t="shared" si="9"/>
        <v>0</v>
      </c>
      <c r="K83" s="291">
        <f t="shared" si="10"/>
        <v>0</v>
      </c>
    </row>
    <row r="84" spans="1:41" s="16" customFormat="1" ht="18" x14ac:dyDescent="0.45">
      <c r="A84" s="194">
        <v>2021</v>
      </c>
      <c r="B84" s="234">
        <v>4.2160000000000002</v>
      </c>
      <c r="C84" s="71">
        <v>33.805</v>
      </c>
      <c r="D84" s="71">
        <v>43.826000000000001</v>
      </c>
      <c r="E84" s="71">
        <v>29.757999999999999</v>
      </c>
      <c r="F84" s="295">
        <v>4.423</v>
      </c>
      <c r="G84" s="290">
        <f t="shared" si="6"/>
        <v>0</v>
      </c>
      <c r="H84" s="286">
        <f t="shared" si="7"/>
        <v>0</v>
      </c>
      <c r="I84" s="286">
        <f t="shared" si="8"/>
        <v>0</v>
      </c>
      <c r="J84" s="286">
        <f t="shared" si="9"/>
        <v>0</v>
      </c>
      <c r="K84" s="291">
        <f t="shared" si="10"/>
        <v>0</v>
      </c>
    </row>
    <row r="85" spans="1:41" s="16" customFormat="1" ht="18" x14ac:dyDescent="0.45">
      <c r="A85" s="194">
        <v>2022</v>
      </c>
      <c r="B85" s="234">
        <v>3.9119999999999999</v>
      </c>
      <c r="C85" s="71">
        <v>33.329000000000001</v>
      </c>
      <c r="D85" s="71">
        <v>43.779000000000003</v>
      </c>
      <c r="E85" s="71">
        <v>28.727</v>
      </c>
      <c r="F85" s="295">
        <v>4.0830000000000002</v>
      </c>
      <c r="G85" s="290">
        <f t="shared" si="6"/>
        <v>0</v>
      </c>
      <c r="H85" s="286">
        <f t="shared" si="7"/>
        <v>0</v>
      </c>
      <c r="I85" s="286">
        <f t="shared" si="8"/>
        <v>0</v>
      </c>
      <c r="J85" s="286">
        <f t="shared" si="9"/>
        <v>0</v>
      </c>
      <c r="K85" s="291">
        <f t="shared" si="10"/>
        <v>0</v>
      </c>
    </row>
    <row r="86" spans="1:41" s="16" customFormat="1" ht="18" x14ac:dyDescent="0.45">
      <c r="A86" s="194">
        <v>2023</v>
      </c>
      <c r="B86" s="234">
        <v>3.907</v>
      </c>
      <c r="C86" s="71">
        <v>33.329000000000001</v>
      </c>
      <c r="D86" s="71">
        <v>43.701000000000001</v>
      </c>
      <c r="E86" s="71">
        <v>28.715</v>
      </c>
      <c r="F86" s="295">
        <v>4.0869999999999997</v>
      </c>
      <c r="G86" s="290">
        <f t="shared" si="6"/>
        <v>0</v>
      </c>
      <c r="H86" s="286">
        <f t="shared" si="7"/>
        <v>0</v>
      </c>
      <c r="I86" s="286">
        <f t="shared" si="8"/>
        <v>0</v>
      </c>
      <c r="J86" s="286">
        <f t="shared" si="9"/>
        <v>0</v>
      </c>
      <c r="K86" s="291">
        <f t="shared" si="10"/>
        <v>0</v>
      </c>
    </row>
    <row r="87" spans="1:41" s="16" customFormat="1" ht="18.399999999999999" thickBot="1" x14ac:dyDescent="0.5">
      <c r="A87" s="194">
        <v>2024</v>
      </c>
      <c r="B87" s="236">
        <v>3.9529999999999998</v>
      </c>
      <c r="C87" s="238">
        <v>33.325000000000003</v>
      </c>
      <c r="D87" s="238">
        <v>43.795000000000002</v>
      </c>
      <c r="E87" s="238">
        <v>28.529</v>
      </c>
      <c r="F87" s="314">
        <v>4.1379999999999999</v>
      </c>
      <c r="G87" s="290">
        <f t="shared" si="6"/>
        <v>0</v>
      </c>
      <c r="H87" s="286">
        <f t="shared" si="7"/>
        <v>0</v>
      </c>
      <c r="I87" s="286">
        <f t="shared" si="8"/>
        <v>0</v>
      </c>
      <c r="J87" s="286">
        <f t="shared" si="9"/>
        <v>0</v>
      </c>
      <c r="K87" s="291">
        <f t="shared" si="10"/>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432</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399999999999999" thickBot="1" x14ac:dyDescent="0.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208">
        <v>19921970</v>
      </c>
      <c r="C96" s="209">
        <v>595758</v>
      </c>
      <c r="D96" s="209">
        <v>654792</v>
      </c>
      <c r="E96" s="209">
        <v>1142134</v>
      </c>
      <c r="F96" s="210">
        <v>17529286</v>
      </c>
      <c r="G96" s="120">
        <v>3335243</v>
      </c>
      <c r="H96" s="80">
        <v>108214</v>
      </c>
      <c r="I96" s="80">
        <v>121275</v>
      </c>
      <c r="J96" s="80">
        <v>190105</v>
      </c>
      <c r="K96" s="81">
        <v>2915649</v>
      </c>
      <c r="L96" s="79">
        <v>4357552</v>
      </c>
      <c r="M96" s="80">
        <v>134961</v>
      </c>
      <c r="N96" s="80">
        <v>165236</v>
      </c>
      <c r="O96" s="80">
        <v>248899</v>
      </c>
      <c r="P96" s="81">
        <v>3808456</v>
      </c>
      <c r="Q96" s="79">
        <v>3261710</v>
      </c>
      <c r="R96" s="80">
        <v>122736</v>
      </c>
      <c r="S96" s="80">
        <v>70752</v>
      </c>
      <c r="T96" s="80">
        <v>133642</v>
      </c>
      <c r="U96" s="81">
        <v>2934580</v>
      </c>
      <c r="V96" s="79">
        <v>56454010</v>
      </c>
      <c r="W96" s="80">
        <v>1709407</v>
      </c>
      <c r="X96" s="80">
        <v>1250193</v>
      </c>
      <c r="Y96" s="80">
        <v>2543433</v>
      </c>
      <c r="Z96" s="81">
        <v>50950977</v>
      </c>
    </row>
    <row r="97" spans="1:26" s="16" customFormat="1" ht="18" x14ac:dyDescent="0.45">
      <c r="A97" s="194">
        <v>2004</v>
      </c>
      <c r="B97" s="211">
        <v>19404666</v>
      </c>
      <c r="C97" s="80">
        <v>662299</v>
      </c>
      <c r="D97" s="80">
        <v>467180</v>
      </c>
      <c r="E97" s="80">
        <v>946909</v>
      </c>
      <c r="F97" s="212">
        <v>17328278</v>
      </c>
      <c r="G97" s="120">
        <v>3253992</v>
      </c>
      <c r="H97" s="80">
        <v>124937</v>
      </c>
      <c r="I97" s="80">
        <v>86551</v>
      </c>
      <c r="J97" s="80">
        <v>154783</v>
      </c>
      <c r="K97" s="81">
        <v>2887722</v>
      </c>
      <c r="L97" s="79">
        <v>4389336</v>
      </c>
      <c r="M97" s="80">
        <v>145035</v>
      </c>
      <c r="N97" s="80">
        <v>118457</v>
      </c>
      <c r="O97" s="80">
        <v>206327</v>
      </c>
      <c r="P97" s="81">
        <v>3919517</v>
      </c>
      <c r="Q97" s="79">
        <v>3218870</v>
      </c>
      <c r="R97" s="80">
        <v>128368</v>
      </c>
      <c r="S97" s="80">
        <v>50949</v>
      </c>
      <c r="T97" s="80">
        <v>105291</v>
      </c>
      <c r="U97" s="81">
        <v>2934261</v>
      </c>
      <c r="V97" s="79">
        <v>55394005</v>
      </c>
      <c r="W97" s="80">
        <v>1702823</v>
      </c>
      <c r="X97" s="80">
        <v>902641</v>
      </c>
      <c r="Y97" s="80">
        <v>1977468</v>
      </c>
      <c r="Z97" s="81">
        <v>50811073</v>
      </c>
    </row>
    <row r="98" spans="1:26" s="16" customFormat="1" ht="18" x14ac:dyDescent="0.45">
      <c r="A98" s="194">
        <v>2005</v>
      </c>
      <c r="B98" s="211">
        <v>18765907</v>
      </c>
      <c r="C98" s="80">
        <v>558500</v>
      </c>
      <c r="D98" s="80">
        <v>427454</v>
      </c>
      <c r="E98" s="80">
        <v>1107322</v>
      </c>
      <c r="F98" s="212">
        <v>16672631</v>
      </c>
      <c r="G98" s="120">
        <v>3168827</v>
      </c>
      <c r="H98" s="80">
        <v>105339</v>
      </c>
      <c r="I98" s="80">
        <v>75860</v>
      </c>
      <c r="J98" s="80">
        <v>191380</v>
      </c>
      <c r="K98" s="81">
        <v>2796249</v>
      </c>
      <c r="L98" s="79">
        <v>4331188</v>
      </c>
      <c r="M98" s="80">
        <v>121541</v>
      </c>
      <c r="N98" s="80">
        <v>103066</v>
      </c>
      <c r="O98" s="80">
        <v>240636</v>
      </c>
      <c r="P98" s="81">
        <v>3865947</v>
      </c>
      <c r="Q98" s="79">
        <v>3166156</v>
      </c>
      <c r="R98" s="80">
        <v>105524</v>
      </c>
      <c r="S98" s="80">
        <v>50799</v>
      </c>
      <c r="T98" s="80">
        <v>144338</v>
      </c>
      <c r="U98" s="81">
        <v>2865495</v>
      </c>
      <c r="V98" s="79">
        <v>54124618</v>
      </c>
      <c r="W98" s="80">
        <v>1389082</v>
      </c>
      <c r="X98" s="80">
        <v>898884</v>
      </c>
      <c r="Y98" s="80">
        <v>2666215</v>
      </c>
      <c r="Z98" s="81">
        <v>49170437</v>
      </c>
    </row>
    <row r="99" spans="1:26" s="16" customFormat="1" ht="18" x14ac:dyDescent="0.45">
      <c r="A99" s="194">
        <v>2006</v>
      </c>
      <c r="B99" s="211">
        <v>19408118</v>
      </c>
      <c r="C99" s="80">
        <v>400617</v>
      </c>
      <c r="D99" s="80">
        <v>430426</v>
      </c>
      <c r="E99" s="80">
        <v>1189140</v>
      </c>
      <c r="F99" s="212">
        <v>17387935</v>
      </c>
      <c r="G99" s="120">
        <v>3260825</v>
      </c>
      <c r="H99" s="80">
        <v>77282</v>
      </c>
      <c r="I99" s="80">
        <v>76264</v>
      </c>
      <c r="J99" s="80">
        <v>206236</v>
      </c>
      <c r="K99" s="81">
        <v>2901043</v>
      </c>
      <c r="L99" s="79">
        <v>4610699</v>
      </c>
      <c r="M99" s="80">
        <v>85311</v>
      </c>
      <c r="N99" s="80">
        <v>109745</v>
      </c>
      <c r="O99" s="80">
        <v>260017</v>
      </c>
      <c r="P99" s="81">
        <v>4155627</v>
      </c>
      <c r="Q99" s="79">
        <v>3356284</v>
      </c>
      <c r="R99" s="80">
        <v>73883</v>
      </c>
      <c r="S99" s="80">
        <v>50866</v>
      </c>
      <c r="T99" s="80">
        <v>157343</v>
      </c>
      <c r="U99" s="81">
        <v>3074192</v>
      </c>
      <c r="V99" s="79">
        <v>57581960</v>
      </c>
      <c r="W99" s="80">
        <v>932049</v>
      </c>
      <c r="X99" s="80">
        <v>895912</v>
      </c>
      <c r="Y99" s="80">
        <v>2947819</v>
      </c>
      <c r="Z99" s="81">
        <v>52806180</v>
      </c>
    </row>
    <row r="100" spans="1:26" s="16" customFormat="1" ht="18" x14ac:dyDescent="0.45">
      <c r="A100" s="194">
        <v>2007</v>
      </c>
      <c r="B100" s="211">
        <v>19646753</v>
      </c>
      <c r="C100" s="80">
        <v>382665</v>
      </c>
      <c r="D100" s="80">
        <v>424276</v>
      </c>
      <c r="E100" s="80">
        <v>1161464</v>
      </c>
      <c r="F100" s="212">
        <v>17678349</v>
      </c>
      <c r="G100" s="120">
        <v>3273973</v>
      </c>
      <c r="H100" s="80">
        <v>71208</v>
      </c>
      <c r="I100" s="80">
        <v>75303</v>
      </c>
      <c r="J100" s="80">
        <v>190460</v>
      </c>
      <c r="K100" s="81">
        <v>2937002</v>
      </c>
      <c r="L100" s="79">
        <v>4690159</v>
      </c>
      <c r="M100" s="80">
        <v>85565</v>
      </c>
      <c r="N100" s="80">
        <v>108794</v>
      </c>
      <c r="O100" s="80">
        <v>253128</v>
      </c>
      <c r="P100" s="81">
        <v>4242673</v>
      </c>
      <c r="Q100" s="79">
        <v>3373201</v>
      </c>
      <c r="R100" s="80">
        <v>73910</v>
      </c>
      <c r="S100" s="80">
        <v>50688</v>
      </c>
      <c r="T100" s="80">
        <v>145501</v>
      </c>
      <c r="U100" s="81">
        <v>3103102</v>
      </c>
      <c r="V100" s="79">
        <v>57605071</v>
      </c>
      <c r="W100" s="80">
        <v>1051565</v>
      </c>
      <c r="X100" s="80">
        <v>897132</v>
      </c>
      <c r="Y100" s="80">
        <v>2713675</v>
      </c>
      <c r="Z100" s="81">
        <v>52942699</v>
      </c>
    </row>
    <row r="101" spans="1:26" s="16" customFormat="1" ht="18" x14ac:dyDescent="0.45">
      <c r="A101" s="194">
        <v>2008</v>
      </c>
      <c r="B101" s="211">
        <v>18591575</v>
      </c>
      <c r="C101" s="80">
        <v>391884</v>
      </c>
      <c r="D101" s="80">
        <v>192481</v>
      </c>
      <c r="E101" s="80">
        <v>1404396</v>
      </c>
      <c r="F101" s="212">
        <v>16602814</v>
      </c>
      <c r="G101" s="120">
        <v>3066130</v>
      </c>
      <c r="H101" s="80">
        <v>72953</v>
      </c>
      <c r="I101" s="80">
        <v>32825</v>
      </c>
      <c r="J101" s="80">
        <v>235800</v>
      </c>
      <c r="K101" s="81">
        <v>2724551</v>
      </c>
      <c r="L101" s="79">
        <v>4487076</v>
      </c>
      <c r="M101" s="80">
        <v>87530</v>
      </c>
      <c r="N101" s="80">
        <v>40840</v>
      </c>
      <c r="O101" s="80">
        <v>286439</v>
      </c>
      <c r="P101" s="81">
        <v>4072266</v>
      </c>
      <c r="Q101" s="79">
        <v>3324748</v>
      </c>
      <c r="R101" s="80">
        <v>75406</v>
      </c>
      <c r="S101" s="80">
        <v>23081</v>
      </c>
      <c r="T101" s="80">
        <v>176551</v>
      </c>
      <c r="U101" s="81">
        <v>3049711</v>
      </c>
      <c r="V101" s="79">
        <v>57510241</v>
      </c>
      <c r="W101" s="80">
        <v>1071129</v>
      </c>
      <c r="X101" s="80">
        <v>404487</v>
      </c>
      <c r="Y101" s="80">
        <v>3379816</v>
      </c>
      <c r="Z101" s="81">
        <v>52654809</v>
      </c>
    </row>
    <row r="102" spans="1:26" s="16" customFormat="1" ht="18" x14ac:dyDescent="0.45">
      <c r="A102" s="194">
        <v>2009</v>
      </c>
      <c r="B102" s="211">
        <v>20503085</v>
      </c>
      <c r="C102" s="80">
        <v>594890</v>
      </c>
      <c r="D102" s="80">
        <v>489961</v>
      </c>
      <c r="E102" s="80">
        <v>1083004</v>
      </c>
      <c r="F102" s="212">
        <v>18335230</v>
      </c>
      <c r="G102" s="120">
        <v>3420630</v>
      </c>
      <c r="H102" s="80">
        <v>115762</v>
      </c>
      <c r="I102" s="80">
        <v>86081</v>
      </c>
      <c r="J102" s="80">
        <v>184036</v>
      </c>
      <c r="K102" s="81">
        <v>3034752</v>
      </c>
      <c r="L102" s="79">
        <v>4917395</v>
      </c>
      <c r="M102" s="80">
        <v>149656</v>
      </c>
      <c r="N102" s="80">
        <v>103928</v>
      </c>
      <c r="O102" s="80">
        <v>222823</v>
      </c>
      <c r="P102" s="81">
        <v>4440988</v>
      </c>
      <c r="Q102" s="79">
        <v>3814010</v>
      </c>
      <c r="R102" s="80">
        <v>111073</v>
      </c>
      <c r="S102" s="80">
        <v>66206</v>
      </c>
      <c r="T102" s="80">
        <v>144885</v>
      </c>
      <c r="U102" s="81">
        <v>3491846</v>
      </c>
      <c r="V102" s="79">
        <v>65516523</v>
      </c>
      <c r="W102" s="80">
        <v>1512229</v>
      </c>
      <c r="X102" s="80">
        <v>1197247</v>
      </c>
      <c r="Y102" s="80">
        <v>2791952</v>
      </c>
      <c r="Z102" s="81">
        <v>60015096</v>
      </c>
    </row>
    <row r="103" spans="1:26" s="16" customFormat="1" ht="18" x14ac:dyDescent="0.45">
      <c r="A103" s="194">
        <v>2010</v>
      </c>
      <c r="B103" s="211">
        <v>20652980</v>
      </c>
      <c r="C103" s="80">
        <v>566284</v>
      </c>
      <c r="D103" s="80">
        <v>507912</v>
      </c>
      <c r="E103" s="80">
        <v>1125828</v>
      </c>
      <c r="F103" s="212">
        <v>18452955</v>
      </c>
      <c r="G103" s="120">
        <v>3440796</v>
      </c>
      <c r="H103" s="80">
        <v>110385</v>
      </c>
      <c r="I103" s="80">
        <v>87840</v>
      </c>
      <c r="J103" s="80">
        <v>189019</v>
      </c>
      <c r="K103" s="81">
        <v>3053553</v>
      </c>
      <c r="L103" s="79">
        <v>4908326</v>
      </c>
      <c r="M103" s="80">
        <v>144238</v>
      </c>
      <c r="N103" s="80">
        <v>106427</v>
      </c>
      <c r="O103" s="80">
        <v>224739</v>
      </c>
      <c r="P103" s="81">
        <v>4432922</v>
      </c>
      <c r="Q103" s="79">
        <v>3886166</v>
      </c>
      <c r="R103" s="80">
        <v>108545</v>
      </c>
      <c r="S103" s="80">
        <v>65378</v>
      </c>
      <c r="T103" s="80">
        <v>147925</v>
      </c>
      <c r="U103" s="81">
        <v>3564318</v>
      </c>
      <c r="V103" s="79">
        <v>66732982</v>
      </c>
      <c r="W103" s="80">
        <v>1490559</v>
      </c>
      <c r="X103" s="80">
        <v>1187241</v>
      </c>
      <c r="Y103" s="80">
        <v>2787161</v>
      </c>
      <c r="Z103" s="81">
        <v>61268021</v>
      </c>
    </row>
    <row r="104" spans="1:26" s="16" customFormat="1" ht="18" x14ac:dyDescent="0.45">
      <c r="A104" s="194">
        <v>2011</v>
      </c>
      <c r="B104" s="211">
        <v>21487911</v>
      </c>
      <c r="C104" s="80">
        <v>499559</v>
      </c>
      <c r="D104" s="80">
        <v>555874</v>
      </c>
      <c r="E104" s="80">
        <v>1316898</v>
      </c>
      <c r="F104" s="212">
        <v>19115579</v>
      </c>
      <c r="G104" s="120">
        <v>3554162</v>
      </c>
      <c r="H104" s="80">
        <v>96134</v>
      </c>
      <c r="I104" s="80">
        <v>95308</v>
      </c>
      <c r="J104" s="80">
        <v>222784</v>
      </c>
      <c r="K104" s="81">
        <v>3139935</v>
      </c>
      <c r="L104" s="79">
        <v>5106284</v>
      </c>
      <c r="M104" s="80">
        <v>176560</v>
      </c>
      <c r="N104" s="80">
        <v>105932</v>
      </c>
      <c r="O104" s="80">
        <v>256625</v>
      </c>
      <c r="P104" s="81">
        <v>4567168</v>
      </c>
      <c r="Q104" s="79">
        <v>4036422</v>
      </c>
      <c r="R104" s="80">
        <v>99686</v>
      </c>
      <c r="S104" s="80">
        <v>76536</v>
      </c>
      <c r="T104" s="80">
        <v>165784</v>
      </c>
      <c r="U104" s="81">
        <v>3694416</v>
      </c>
      <c r="V104" s="79">
        <v>69389137</v>
      </c>
      <c r="W104" s="80">
        <v>1490559</v>
      </c>
      <c r="X104" s="80">
        <v>1384411</v>
      </c>
      <c r="Y104" s="80">
        <v>3150763</v>
      </c>
      <c r="Z104" s="81">
        <v>63363405</v>
      </c>
    </row>
    <row r="105" spans="1:26" s="16" customFormat="1" ht="18" x14ac:dyDescent="0.45">
      <c r="A105" s="194">
        <v>2012</v>
      </c>
      <c r="B105" s="211">
        <v>21358281</v>
      </c>
      <c r="C105" s="80">
        <v>496621</v>
      </c>
      <c r="D105" s="80">
        <v>567764</v>
      </c>
      <c r="E105" s="80">
        <v>1335310</v>
      </c>
      <c r="F105" s="212">
        <v>18958587</v>
      </c>
      <c r="G105" s="120">
        <v>3502839</v>
      </c>
      <c r="H105" s="80">
        <v>95835</v>
      </c>
      <c r="I105" s="80">
        <v>97315</v>
      </c>
      <c r="J105" s="80">
        <v>225962</v>
      </c>
      <c r="K105" s="81">
        <v>3083728</v>
      </c>
      <c r="L105" s="79">
        <v>5097848</v>
      </c>
      <c r="M105" s="80">
        <v>172699</v>
      </c>
      <c r="N105" s="80">
        <v>108180</v>
      </c>
      <c r="O105" s="80">
        <v>254437</v>
      </c>
      <c r="P105" s="81">
        <v>4562533</v>
      </c>
      <c r="Q105" s="79">
        <v>4024527</v>
      </c>
      <c r="R105" s="80">
        <v>98079</v>
      </c>
      <c r="S105" s="80">
        <v>77642</v>
      </c>
      <c r="T105" s="80">
        <v>166232</v>
      </c>
      <c r="U105" s="81">
        <v>3682573</v>
      </c>
      <c r="V105" s="79">
        <v>69055477</v>
      </c>
      <c r="W105" s="80">
        <v>1494663</v>
      </c>
      <c r="X105" s="80">
        <v>1403323</v>
      </c>
      <c r="Y105" s="80">
        <v>3141055</v>
      </c>
      <c r="Z105" s="81">
        <v>63016436</v>
      </c>
    </row>
    <row r="106" spans="1:26" s="16" customFormat="1" ht="18" x14ac:dyDescent="0.45">
      <c r="A106" s="194">
        <v>2013</v>
      </c>
      <c r="B106" s="211">
        <v>21419112</v>
      </c>
      <c r="C106" s="80">
        <v>496621</v>
      </c>
      <c r="D106" s="80">
        <v>596744</v>
      </c>
      <c r="E106" s="80">
        <v>1530005</v>
      </c>
      <c r="F106" s="212">
        <v>18795742</v>
      </c>
      <c r="G106" s="120">
        <v>3483466</v>
      </c>
      <c r="H106" s="80">
        <v>95835</v>
      </c>
      <c r="I106" s="80">
        <v>100425</v>
      </c>
      <c r="J106" s="80">
        <v>250626</v>
      </c>
      <c r="K106" s="81">
        <v>3036580</v>
      </c>
      <c r="L106" s="79">
        <v>5097742</v>
      </c>
      <c r="M106" s="80">
        <v>172699</v>
      </c>
      <c r="N106" s="80">
        <v>112955</v>
      </c>
      <c r="O106" s="80">
        <v>287132</v>
      </c>
      <c r="P106" s="81">
        <v>4524957</v>
      </c>
      <c r="Q106" s="79">
        <v>3954461</v>
      </c>
      <c r="R106" s="80">
        <v>98079</v>
      </c>
      <c r="S106" s="80">
        <v>85718</v>
      </c>
      <c r="T106" s="80">
        <v>169499</v>
      </c>
      <c r="U106" s="81">
        <v>3601165</v>
      </c>
      <c r="V106" s="79">
        <v>67551914</v>
      </c>
      <c r="W106" s="80">
        <v>1494663</v>
      </c>
      <c r="X106" s="80">
        <v>1567682</v>
      </c>
      <c r="Y106" s="80">
        <v>3089251</v>
      </c>
      <c r="Z106" s="81">
        <v>61400317</v>
      </c>
    </row>
    <row r="107" spans="1:26" s="16" customFormat="1" ht="18" x14ac:dyDescent="0.45">
      <c r="A107" s="194">
        <v>2014</v>
      </c>
      <c r="B107" s="211">
        <v>22008713</v>
      </c>
      <c r="C107" s="80">
        <v>491510</v>
      </c>
      <c r="D107" s="80">
        <v>600365</v>
      </c>
      <c r="E107" s="80">
        <v>1489413</v>
      </c>
      <c r="F107" s="212">
        <v>19427425</v>
      </c>
      <c r="G107" s="120">
        <v>3557534</v>
      </c>
      <c r="H107" s="80">
        <v>94849</v>
      </c>
      <c r="I107" s="80">
        <v>97522</v>
      </c>
      <c r="J107" s="80">
        <v>249835</v>
      </c>
      <c r="K107" s="81">
        <v>3115329</v>
      </c>
      <c r="L107" s="79">
        <v>5239532</v>
      </c>
      <c r="M107" s="80">
        <v>170922</v>
      </c>
      <c r="N107" s="80">
        <v>114203</v>
      </c>
      <c r="O107" s="80">
        <v>285379</v>
      </c>
      <c r="P107" s="81">
        <v>4669027</v>
      </c>
      <c r="Q107" s="79">
        <v>3998611</v>
      </c>
      <c r="R107" s="80">
        <v>97070</v>
      </c>
      <c r="S107" s="80">
        <v>69997</v>
      </c>
      <c r="T107" s="80">
        <v>179490</v>
      </c>
      <c r="U107" s="81">
        <v>3652054</v>
      </c>
      <c r="V107" s="79">
        <v>68148021</v>
      </c>
      <c r="W107" s="80">
        <v>1479283</v>
      </c>
      <c r="X107" s="80">
        <v>1239758</v>
      </c>
      <c r="Y107" s="80">
        <v>3372549</v>
      </c>
      <c r="Z107" s="81">
        <v>62056431</v>
      </c>
    </row>
    <row r="108" spans="1:26" s="16" customFormat="1" ht="18" x14ac:dyDescent="0.45">
      <c r="A108" s="194">
        <v>2015</v>
      </c>
      <c r="B108" s="211">
        <v>21741280</v>
      </c>
      <c r="C108" s="80">
        <v>508338</v>
      </c>
      <c r="D108" s="80">
        <v>627737</v>
      </c>
      <c r="E108" s="80">
        <v>1509484</v>
      </c>
      <c r="F108" s="212">
        <v>19095721</v>
      </c>
      <c r="G108" s="120">
        <v>3522642</v>
      </c>
      <c r="H108" s="80">
        <v>100233</v>
      </c>
      <c r="I108" s="80">
        <v>101073</v>
      </c>
      <c r="J108" s="80">
        <v>255083</v>
      </c>
      <c r="K108" s="81">
        <v>3066253</v>
      </c>
      <c r="L108" s="79">
        <v>5421082</v>
      </c>
      <c r="M108" s="80">
        <v>159910</v>
      </c>
      <c r="N108" s="80">
        <v>145154</v>
      </c>
      <c r="O108" s="80">
        <v>334098</v>
      </c>
      <c r="P108" s="81">
        <v>4781921</v>
      </c>
      <c r="Q108" s="79">
        <v>3909233</v>
      </c>
      <c r="R108" s="80">
        <v>99505</v>
      </c>
      <c r="S108" s="80">
        <v>68747</v>
      </c>
      <c r="T108" s="80">
        <v>184305</v>
      </c>
      <c r="U108" s="81">
        <v>3556676</v>
      </c>
      <c r="V108" s="79">
        <v>67097143</v>
      </c>
      <c r="W108" s="80">
        <v>1479283</v>
      </c>
      <c r="X108" s="80">
        <v>1226942</v>
      </c>
      <c r="Y108" s="80">
        <v>3458085</v>
      </c>
      <c r="Z108" s="81">
        <v>60932833</v>
      </c>
    </row>
    <row r="109" spans="1:26" s="16" customFormat="1" ht="18" x14ac:dyDescent="0.45">
      <c r="A109" s="194">
        <v>2016</v>
      </c>
      <c r="B109" s="211">
        <v>21356093</v>
      </c>
      <c r="C109" s="80">
        <v>508338</v>
      </c>
      <c r="D109" s="80">
        <v>625737</v>
      </c>
      <c r="E109" s="80">
        <v>1310848</v>
      </c>
      <c r="F109" s="212">
        <v>18911171</v>
      </c>
      <c r="G109" s="120">
        <v>3458839</v>
      </c>
      <c r="H109" s="80">
        <v>100233</v>
      </c>
      <c r="I109" s="80">
        <v>101025</v>
      </c>
      <c r="J109" s="80">
        <v>219276</v>
      </c>
      <c r="K109" s="81">
        <v>3038305</v>
      </c>
      <c r="L109" s="79">
        <v>5363902</v>
      </c>
      <c r="M109" s="80">
        <v>159910</v>
      </c>
      <c r="N109" s="80">
        <v>143769</v>
      </c>
      <c r="O109" s="80">
        <v>334901</v>
      </c>
      <c r="P109" s="81">
        <v>4725323</v>
      </c>
      <c r="Q109" s="79">
        <v>3849695</v>
      </c>
      <c r="R109" s="80">
        <v>99505</v>
      </c>
      <c r="S109" s="80">
        <v>68363</v>
      </c>
      <c r="T109" s="80">
        <v>158972</v>
      </c>
      <c r="U109" s="81">
        <v>3522855</v>
      </c>
      <c r="V109" s="79">
        <v>66067648</v>
      </c>
      <c r="W109" s="80">
        <v>1479283</v>
      </c>
      <c r="X109" s="80">
        <v>1218750</v>
      </c>
      <c r="Y109" s="80">
        <v>3019204</v>
      </c>
      <c r="Z109" s="81">
        <v>60350411</v>
      </c>
    </row>
    <row r="110" spans="1:26" s="16" customFormat="1" ht="18" x14ac:dyDescent="0.45">
      <c r="A110" s="194">
        <v>2017</v>
      </c>
      <c r="B110" s="211">
        <v>21438621</v>
      </c>
      <c r="C110" s="80">
        <v>451004</v>
      </c>
      <c r="D110" s="80">
        <v>651320</v>
      </c>
      <c r="E110" s="80">
        <v>1218290</v>
      </c>
      <c r="F110" s="212">
        <v>19118007</v>
      </c>
      <c r="G110" s="120">
        <v>3490675</v>
      </c>
      <c r="H110" s="80">
        <v>86321</v>
      </c>
      <c r="I110" s="80">
        <v>104556</v>
      </c>
      <c r="J110" s="80">
        <v>203503</v>
      </c>
      <c r="K110" s="81">
        <v>3096296</v>
      </c>
      <c r="L110" s="79">
        <v>5242299</v>
      </c>
      <c r="M110" s="80">
        <v>138165</v>
      </c>
      <c r="N110" s="80">
        <v>145364</v>
      </c>
      <c r="O110" s="80">
        <v>312338</v>
      </c>
      <c r="P110" s="81">
        <v>4646432</v>
      </c>
      <c r="Q110" s="79">
        <v>3763625</v>
      </c>
      <c r="R110" s="80">
        <v>96657</v>
      </c>
      <c r="S110" s="80">
        <v>68483</v>
      </c>
      <c r="T110" s="80">
        <v>156104</v>
      </c>
      <c r="U110" s="81">
        <v>3442381</v>
      </c>
      <c r="V110" s="79">
        <v>64480956</v>
      </c>
      <c r="W110" s="80">
        <v>1503503</v>
      </c>
      <c r="X110" s="80">
        <v>1221026</v>
      </c>
      <c r="Y110" s="80">
        <v>3001487</v>
      </c>
      <c r="Z110" s="81">
        <v>58754940</v>
      </c>
    </row>
    <row r="111" spans="1:26" s="16" customFormat="1" ht="18" x14ac:dyDescent="0.45">
      <c r="A111" s="194">
        <v>2018</v>
      </c>
      <c r="B111" s="211">
        <v>21418127</v>
      </c>
      <c r="C111" s="80">
        <v>280767</v>
      </c>
      <c r="D111" s="80">
        <v>682699</v>
      </c>
      <c r="E111" s="80">
        <v>1197597</v>
      </c>
      <c r="F111" s="212">
        <v>19257065</v>
      </c>
      <c r="G111" s="120">
        <v>3492489</v>
      </c>
      <c r="H111" s="80">
        <v>56443</v>
      </c>
      <c r="I111" s="80">
        <v>110708</v>
      </c>
      <c r="J111" s="80">
        <v>198499</v>
      </c>
      <c r="K111" s="81">
        <v>3126839</v>
      </c>
      <c r="L111" s="79">
        <v>5311286</v>
      </c>
      <c r="M111" s="80">
        <v>148305</v>
      </c>
      <c r="N111" s="80">
        <v>170097</v>
      </c>
      <c r="O111" s="80">
        <v>311157</v>
      </c>
      <c r="P111" s="81">
        <v>4681727</v>
      </c>
      <c r="Q111" s="79">
        <v>3773572</v>
      </c>
      <c r="R111" s="80">
        <v>89953</v>
      </c>
      <c r="S111" s="80">
        <v>75465</v>
      </c>
      <c r="T111" s="80">
        <v>168928</v>
      </c>
      <c r="U111" s="81">
        <v>3439225</v>
      </c>
      <c r="V111" s="79">
        <v>64835855</v>
      </c>
      <c r="W111" s="80">
        <v>1542731</v>
      </c>
      <c r="X111" s="80">
        <v>1336326</v>
      </c>
      <c r="Y111" s="80">
        <v>3242872</v>
      </c>
      <c r="Z111" s="81">
        <v>58713927</v>
      </c>
    </row>
    <row r="112" spans="1:26" s="16" customFormat="1" ht="18" x14ac:dyDescent="0.45">
      <c r="A112" s="194">
        <v>2019</v>
      </c>
      <c r="B112" s="211">
        <v>20749684</v>
      </c>
      <c r="C112" s="80">
        <v>251117</v>
      </c>
      <c r="D112" s="80">
        <v>676177</v>
      </c>
      <c r="E112" s="80">
        <v>1128072</v>
      </c>
      <c r="F112" s="212">
        <v>18694319</v>
      </c>
      <c r="G112" s="120">
        <v>3399936</v>
      </c>
      <c r="H112" s="80">
        <v>50548</v>
      </c>
      <c r="I112" s="80">
        <v>111209</v>
      </c>
      <c r="J112" s="80">
        <v>185735</v>
      </c>
      <c r="K112" s="81">
        <v>3052443</v>
      </c>
      <c r="L112" s="79">
        <v>5063653</v>
      </c>
      <c r="M112" s="80">
        <v>149220</v>
      </c>
      <c r="N112" s="80">
        <v>163985</v>
      </c>
      <c r="O112" s="80">
        <v>290400</v>
      </c>
      <c r="P112" s="81">
        <v>4460048</v>
      </c>
      <c r="Q112" s="79">
        <v>3583560</v>
      </c>
      <c r="R112" s="80">
        <v>88562</v>
      </c>
      <c r="S112" s="80">
        <v>73302</v>
      </c>
      <c r="T112" s="80">
        <v>154781</v>
      </c>
      <c r="U112" s="81">
        <v>3266916</v>
      </c>
      <c r="V112" s="79">
        <v>61101807</v>
      </c>
      <c r="W112" s="80">
        <v>1536669</v>
      </c>
      <c r="X112" s="80">
        <v>1287105</v>
      </c>
      <c r="Y112" s="80">
        <v>2929458</v>
      </c>
      <c r="Z112" s="81">
        <v>55348575</v>
      </c>
    </row>
    <row r="113" spans="1:26" s="16" customFormat="1" ht="18" x14ac:dyDescent="0.45">
      <c r="A113" s="194">
        <v>2020</v>
      </c>
      <c r="B113" s="211">
        <v>21255000</v>
      </c>
      <c r="C113" s="80">
        <v>251117</v>
      </c>
      <c r="D113" s="80">
        <v>692692</v>
      </c>
      <c r="E113" s="80">
        <v>1186347</v>
      </c>
      <c r="F113" s="212">
        <v>19124844</v>
      </c>
      <c r="G113" s="120">
        <v>3508567</v>
      </c>
      <c r="H113" s="80">
        <v>50548</v>
      </c>
      <c r="I113" s="80">
        <v>118051</v>
      </c>
      <c r="J113" s="80">
        <v>197319</v>
      </c>
      <c r="K113" s="81">
        <v>3142649</v>
      </c>
      <c r="L113" s="79">
        <v>5091785</v>
      </c>
      <c r="M113" s="80">
        <v>149220</v>
      </c>
      <c r="N113" s="80">
        <v>170499</v>
      </c>
      <c r="O113" s="80">
        <v>301238</v>
      </c>
      <c r="P113" s="81">
        <v>4470828</v>
      </c>
      <c r="Q113" s="79">
        <v>3645047</v>
      </c>
      <c r="R113" s="80">
        <v>88562</v>
      </c>
      <c r="S113" s="80">
        <v>74023</v>
      </c>
      <c r="T113" s="80">
        <v>158436</v>
      </c>
      <c r="U113" s="81">
        <v>3324025</v>
      </c>
      <c r="V113" s="79">
        <v>62442968</v>
      </c>
      <c r="W113" s="80">
        <v>1536669</v>
      </c>
      <c r="X113" s="80">
        <v>1280208</v>
      </c>
      <c r="Y113" s="80">
        <v>2997424</v>
      </c>
      <c r="Z113" s="81">
        <v>56628668</v>
      </c>
    </row>
    <row r="114" spans="1:26" s="16" customFormat="1" ht="18" x14ac:dyDescent="0.45">
      <c r="A114" s="194">
        <v>2021</v>
      </c>
      <c r="B114" s="211">
        <v>22022756</v>
      </c>
      <c r="C114" s="80">
        <v>251117</v>
      </c>
      <c r="D114" s="80">
        <v>689976</v>
      </c>
      <c r="E114" s="80">
        <v>1193032</v>
      </c>
      <c r="F114" s="212">
        <v>19888631</v>
      </c>
      <c r="G114" s="120">
        <v>3653806</v>
      </c>
      <c r="H114" s="80">
        <v>50548</v>
      </c>
      <c r="I114" s="80">
        <v>117328</v>
      </c>
      <c r="J114" s="80">
        <v>198505</v>
      </c>
      <c r="K114" s="81">
        <v>3287425</v>
      </c>
      <c r="L114" s="79">
        <v>5146570</v>
      </c>
      <c r="M114" s="80">
        <v>149220</v>
      </c>
      <c r="N114" s="80">
        <v>170874</v>
      </c>
      <c r="O114" s="80">
        <v>302497</v>
      </c>
      <c r="P114" s="81">
        <v>4523979</v>
      </c>
      <c r="Q114" s="79">
        <v>3732473</v>
      </c>
      <c r="R114" s="80">
        <v>88562</v>
      </c>
      <c r="S114" s="80">
        <v>74196</v>
      </c>
      <c r="T114" s="80">
        <v>159064</v>
      </c>
      <c r="U114" s="81">
        <v>3410650</v>
      </c>
      <c r="V114" s="79">
        <v>63742706</v>
      </c>
      <c r="W114" s="80">
        <v>1536669</v>
      </c>
      <c r="X114" s="80">
        <v>1285480</v>
      </c>
      <c r="Y114" s="80">
        <v>3013075</v>
      </c>
      <c r="Z114" s="81">
        <v>57907482</v>
      </c>
    </row>
    <row r="115" spans="1:26" s="16" customFormat="1" ht="18" x14ac:dyDescent="0.45">
      <c r="A115" s="194">
        <v>2022</v>
      </c>
      <c r="B115" s="211">
        <v>23067221</v>
      </c>
      <c r="C115" s="80">
        <v>119577</v>
      </c>
      <c r="D115" s="80">
        <v>647775</v>
      </c>
      <c r="E115" s="80">
        <v>1122066</v>
      </c>
      <c r="F115" s="212">
        <v>21177803</v>
      </c>
      <c r="G115" s="120">
        <v>3819638</v>
      </c>
      <c r="H115" s="80">
        <v>21083</v>
      </c>
      <c r="I115" s="80">
        <v>108192</v>
      </c>
      <c r="J115" s="80">
        <v>186831</v>
      </c>
      <c r="K115" s="81">
        <v>3503532</v>
      </c>
      <c r="L115" s="79">
        <v>5352894</v>
      </c>
      <c r="M115" s="80">
        <v>274874</v>
      </c>
      <c r="N115" s="80">
        <v>142260</v>
      </c>
      <c r="O115" s="80">
        <v>261865</v>
      </c>
      <c r="P115" s="81">
        <v>4673894</v>
      </c>
      <c r="Q115" s="79">
        <v>3980578</v>
      </c>
      <c r="R115" s="80">
        <v>77693</v>
      </c>
      <c r="S115" s="80">
        <v>68026</v>
      </c>
      <c r="T115" s="80">
        <v>160717</v>
      </c>
      <c r="U115" s="81">
        <v>3674143</v>
      </c>
      <c r="V115" s="79">
        <v>68178364</v>
      </c>
      <c r="W115" s="80">
        <v>1526488</v>
      </c>
      <c r="X115" s="80">
        <v>1159120</v>
      </c>
      <c r="Y115" s="80">
        <v>3031608</v>
      </c>
      <c r="Z115" s="81">
        <v>62461149</v>
      </c>
    </row>
    <row r="116" spans="1:26" s="16" customFormat="1" ht="18" x14ac:dyDescent="0.45">
      <c r="A116" s="194">
        <v>2023</v>
      </c>
      <c r="B116" s="211">
        <v>23441395</v>
      </c>
      <c r="C116" s="80">
        <v>119577</v>
      </c>
      <c r="D116" s="80">
        <v>657276</v>
      </c>
      <c r="E116" s="80">
        <v>1132336</v>
      </c>
      <c r="F116" s="212">
        <v>21532207</v>
      </c>
      <c r="G116" s="120">
        <v>3868321</v>
      </c>
      <c r="H116" s="80">
        <v>21083</v>
      </c>
      <c r="I116" s="80">
        <v>109545</v>
      </c>
      <c r="J116" s="80">
        <v>188420</v>
      </c>
      <c r="K116" s="81">
        <v>3549273</v>
      </c>
      <c r="L116" s="79">
        <v>5374929</v>
      </c>
      <c r="M116" s="80">
        <v>274874</v>
      </c>
      <c r="N116" s="80">
        <v>144086</v>
      </c>
      <c r="O116" s="80">
        <v>234338</v>
      </c>
      <c r="P116" s="81">
        <v>4721631</v>
      </c>
      <c r="Q116" s="79">
        <v>3977168</v>
      </c>
      <c r="R116" s="80">
        <v>77693</v>
      </c>
      <c r="S116" s="80">
        <v>68808</v>
      </c>
      <c r="T116" s="80">
        <v>163494</v>
      </c>
      <c r="U116" s="81">
        <v>3667172</v>
      </c>
      <c r="V116" s="79">
        <v>68240893</v>
      </c>
      <c r="W116" s="80">
        <v>1526488</v>
      </c>
      <c r="X116" s="80">
        <v>1172027</v>
      </c>
      <c r="Y116" s="80">
        <v>3067601</v>
      </c>
      <c r="Z116" s="81">
        <v>62474777</v>
      </c>
    </row>
    <row r="117" spans="1:26" s="16" customFormat="1" ht="18.399999999999999" thickBot="1" x14ac:dyDescent="0.5">
      <c r="A117" s="194">
        <v>2024</v>
      </c>
      <c r="B117" s="213">
        <v>23171134</v>
      </c>
      <c r="C117" s="214">
        <v>113796</v>
      </c>
      <c r="D117" s="214">
        <v>621815</v>
      </c>
      <c r="E117" s="214">
        <v>1143244</v>
      </c>
      <c r="F117" s="215">
        <v>21292278</v>
      </c>
      <c r="G117" s="121">
        <v>3826802</v>
      </c>
      <c r="H117" s="83">
        <v>19484</v>
      </c>
      <c r="I117" s="83">
        <v>103060</v>
      </c>
      <c r="J117" s="83">
        <v>190391</v>
      </c>
      <c r="K117" s="84">
        <v>3513867</v>
      </c>
      <c r="L117" s="82">
        <v>5284825</v>
      </c>
      <c r="M117" s="83">
        <v>259421</v>
      </c>
      <c r="N117" s="83">
        <v>152338</v>
      </c>
      <c r="O117" s="83">
        <v>244081</v>
      </c>
      <c r="P117" s="84">
        <v>4628984</v>
      </c>
      <c r="Q117" s="82">
        <v>3886851</v>
      </c>
      <c r="R117" s="83">
        <v>76794</v>
      </c>
      <c r="S117" s="83">
        <v>68234</v>
      </c>
      <c r="T117" s="83">
        <v>166081</v>
      </c>
      <c r="U117" s="84">
        <v>3575742</v>
      </c>
      <c r="V117" s="82">
        <v>66566203</v>
      </c>
      <c r="W117" s="83">
        <v>1526488</v>
      </c>
      <c r="X117" s="83">
        <v>1163033</v>
      </c>
      <c r="Y117" s="83">
        <v>3117101</v>
      </c>
      <c r="Z117" s="84">
        <v>60759581</v>
      </c>
    </row>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UwtWQhDrb8ug+ZNJMfFOl97Q2JZXQ1ELfM0WuhMhpH3uneXdlYLND+DSMvM8xncD/evazns3IihZn6uQVcN2Ow==" saltValue="nMkydDPGMU+H7evEhsQLVw=="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6931D-11D6-441E-87F8-DCCD9FE35168}">
  <dimension ref="A1:Q130"/>
  <sheetViews>
    <sheetView topLeftCell="H1" zoomScaleNormal="100" workbookViewId="0">
      <pane ySplit="2" topLeftCell="A3" activePane="bottomLeft" state="frozen"/>
      <selection pane="bottomLeft" activeCell="S12" sqref="S12"/>
    </sheetView>
  </sheetViews>
  <sheetFormatPr defaultRowHeight="14.25" x14ac:dyDescent="0.45"/>
  <cols>
    <col min="1" max="1" width="15.1328125" bestFit="1" customWidth="1"/>
    <col min="2" max="2" width="12.53125" style="370" customWidth="1"/>
    <col min="3" max="3" width="15.46484375" style="371" customWidth="1"/>
    <col min="4" max="4" width="15.33203125" style="371" customWidth="1"/>
    <col min="5" max="5" width="15.46484375" style="371" customWidth="1"/>
    <col min="6" max="6" width="17" style="372" customWidth="1"/>
    <col min="7" max="7" width="14.796875" style="370" customWidth="1"/>
    <col min="8" max="8" width="15.1328125" style="371" customWidth="1"/>
    <col min="9" max="9" width="14.1328125" style="371" customWidth="1"/>
    <col min="10" max="10" width="15.796875" style="371" customWidth="1"/>
    <col min="11" max="11" width="12.53125" style="371" bestFit="1" customWidth="1"/>
    <col min="12" max="12" width="13.46484375" style="370" customWidth="1"/>
    <col min="13" max="13" width="16.796875" style="371" customWidth="1"/>
    <col min="14" max="14" width="17.796875" style="371" customWidth="1"/>
    <col min="15" max="15" width="13.33203125" style="371" customWidth="1"/>
    <col min="16" max="16" width="15.33203125" style="372" customWidth="1"/>
  </cols>
  <sheetData>
    <row r="1" spans="1:16" ht="68.25" customHeight="1" thickBot="1" x14ac:dyDescent="0.5">
      <c r="B1" s="412" t="s">
        <v>490</v>
      </c>
      <c r="C1" s="413"/>
      <c r="D1" s="413"/>
      <c r="E1" s="413"/>
      <c r="F1" s="414"/>
      <c r="G1" s="409" t="s">
        <v>488</v>
      </c>
      <c r="H1" s="410"/>
      <c r="I1" s="410"/>
      <c r="J1" s="410"/>
      <c r="K1" s="411"/>
      <c r="L1" s="412" t="s">
        <v>489</v>
      </c>
      <c r="M1" s="413"/>
      <c r="N1" s="413"/>
      <c r="O1" s="413"/>
      <c r="P1" s="414"/>
    </row>
    <row r="2" spans="1:16" s="38" customFormat="1" ht="28.9" thickBot="1" x14ac:dyDescent="0.5">
      <c r="A2" s="38" t="s">
        <v>354</v>
      </c>
      <c r="B2" s="393" t="s">
        <v>355</v>
      </c>
      <c r="C2" s="364" t="s">
        <v>356</v>
      </c>
      <c r="D2" s="364" t="s">
        <v>357</v>
      </c>
      <c r="E2" s="364" t="s">
        <v>358</v>
      </c>
      <c r="F2" s="365" t="s">
        <v>359</v>
      </c>
      <c r="G2" s="393" t="s">
        <v>355</v>
      </c>
      <c r="H2" s="364" t="s">
        <v>356</v>
      </c>
      <c r="I2" s="364" t="s">
        <v>357</v>
      </c>
      <c r="J2" s="364" t="s">
        <v>358</v>
      </c>
      <c r="K2" s="365" t="s">
        <v>359</v>
      </c>
      <c r="L2" s="364" t="s">
        <v>360</v>
      </c>
      <c r="M2" s="364" t="s">
        <v>356</v>
      </c>
      <c r="N2" s="364" t="s">
        <v>357</v>
      </c>
      <c r="O2" s="364" t="s">
        <v>358</v>
      </c>
      <c r="P2" s="365" t="s">
        <v>359</v>
      </c>
    </row>
    <row r="3" spans="1:16" x14ac:dyDescent="0.45">
      <c r="A3" s="9" t="str">
        <f>SOURCE!C3</f>
        <v>Alabama</v>
      </c>
      <c r="B3" s="403">
        <f>L3-G3</f>
        <v>462454044.02857399</v>
      </c>
      <c r="C3" s="404">
        <f>M3-H3</f>
        <v>-4291447.5029762089</v>
      </c>
      <c r="D3" s="404">
        <f t="shared" ref="D3:E18" si="0">N3-I3</f>
        <v>8951802.3077380061</v>
      </c>
      <c r="E3" s="404">
        <f t="shared" si="0"/>
        <v>45469503.96309524</v>
      </c>
      <c r="F3" s="405">
        <f>P3-K3</f>
        <v>412324183.84166551</v>
      </c>
      <c r="G3" s="394">
        <f>AVERAGE('Alabama '!B6:B15)</f>
        <v>1389859881.9000001</v>
      </c>
      <c r="H3" s="368">
        <f>AVERAGE('Alabama '!C6:C15)</f>
        <v>50747463.100000001</v>
      </c>
      <c r="I3" s="368">
        <f>AVERAGE('Alabama '!D6:D15)</f>
        <v>15668058.5</v>
      </c>
      <c r="J3" s="368">
        <f>AVERAGE('Alabama '!E6:E15)</f>
        <v>30401044.899999999</v>
      </c>
      <c r="K3" s="369">
        <f>AVERAGE('Alabama '!F6:F15)</f>
        <v>1293043315.4000001</v>
      </c>
      <c r="L3" s="404">
        <f>AVERAGE('Alabama '!B32:B61)</f>
        <v>1852313925.9285741</v>
      </c>
      <c r="M3" s="368">
        <f>AVERAGE('Alabama '!C32:C61)</f>
        <v>46456015.597023793</v>
      </c>
      <c r="N3" s="404">
        <f>AVERAGE('Alabama '!D32:D61)</f>
        <v>24619860.807738006</v>
      </c>
      <c r="O3" s="368">
        <f>AVERAGE('Alabama '!E32:E61)</f>
        <v>75870548.863095239</v>
      </c>
      <c r="P3" s="405">
        <f>AVERAGE('Alabama '!F32:F61)</f>
        <v>1705367499.2416656</v>
      </c>
    </row>
    <row r="4" spans="1:16" x14ac:dyDescent="0.45">
      <c r="A4" s="9" t="str">
        <f>SOURCE!C4</f>
        <v>Arizona</v>
      </c>
      <c r="B4" s="397">
        <f t="shared" ref="B4:B50" si="1">L4-G4</f>
        <v>5401264.9758242369</v>
      </c>
      <c r="C4" s="398">
        <f t="shared" ref="C4:E50" si="2">M4-H4</f>
        <v>-43091882.806593537</v>
      </c>
      <c r="D4" s="398">
        <f t="shared" si="0"/>
        <v>4164917.4175824802</v>
      </c>
      <c r="E4" s="398">
        <f t="shared" si="0"/>
        <v>8989570.0021977089</v>
      </c>
      <c r="F4" s="399">
        <f t="shared" ref="F4:F50" si="3">P4-K4</f>
        <v>35338660.738461345</v>
      </c>
      <c r="G4" s="392">
        <f>AVERAGE(Arizona!B6:B10)</f>
        <v>585089133.20000005</v>
      </c>
      <c r="H4" s="366">
        <f>AVERAGE(Arizona!C6:C10)</f>
        <v>349297866.39999998</v>
      </c>
      <c r="I4" s="366">
        <f>AVERAGE(Arizona!D6:D10)</f>
        <v>9671083</v>
      </c>
      <c r="J4" s="366">
        <f>AVERAGE(Arizona!E6:E10)</f>
        <v>23913780.800000001</v>
      </c>
      <c r="K4" s="367">
        <f>AVERAGE(Arizona!F6:F10)</f>
        <v>202206402.80000001</v>
      </c>
      <c r="L4" s="398">
        <f>AVERAGE(Arizona!B26:B56)</f>
        <v>590490398.17582428</v>
      </c>
      <c r="M4" s="366">
        <f>AVERAGE(Arizona!C26:C56)</f>
        <v>306205983.59340644</v>
      </c>
      <c r="N4" s="398">
        <f>AVERAGE(Arizona!D26:D56)</f>
        <v>13836000.41758248</v>
      </c>
      <c r="O4" s="366">
        <f>AVERAGE(Arizona!E26:E56)</f>
        <v>32903350.80219771</v>
      </c>
      <c r="P4" s="399">
        <f>AVERAGE(Arizona!F26:F56)</f>
        <v>237545063.53846136</v>
      </c>
    </row>
    <row r="5" spans="1:16" x14ac:dyDescent="0.45">
      <c r="A5" s="9" t="str">
        <f>SOURCE!C5</f>
        <v>Arkansas</v>
      </c>
      <c r="B5" s="397">
        <f t="shared" si="1"/>
        <v>285433253.21011758</v>
      </c>
      <c r="C5" s="398">
        <f t="shared" si="2"/>
        <v>36520430.744047493</v>
      </c>
      <c r="D5" s="398">
        <f t="shared" si="0"/>
        <v>9383444.4720238261</v>
      </c>
      <c r="E5" s="398">
        <f t="shared" si="0"/>
        <v>14423806.225595221</v>
      </c>
      <c r="F5" s="399">
        <f t="shared" si="3"/>
        <v>225105571.01964319</v>
      </c>
      <c r="G5" s="392">
        <f>AVERAGE(Arkansas!B6:B10)</f>
        <v>1149794684.5999999</v>
      </c>
      <c r="H5" s="366">
        <f>AVERAGE(Arkansas!C6:C10)</f>
        <v>175430722.59999999</v>
      </c>
      <c r="I5" s="366">
        <f>AVERAGE(Arkansas!D6:D10)</f>
        <v>15291230</v>
      </c>
      <c r="J5" s="366">
        <f>AVERAGE(Arkansas!E6:E10)</f>
        <v>39718525.799999997</v>
      </c>
      <c r="K5" s="367">
        <f>AVERAGE(Arkansas!F6:F10)</f>
        <v>919354206.39999998</v>
      </c>
      <c r="L5" s="398">
        <f>AVERAGE(Arkansas!B27:B56)</f>
        <v>1435227937.8101175</v>
      </c>
      <c r="M5" s="366">
        <f>AVERAGE(Arkansas!C27:C56)</f>
        <v>211951153.34404749</v>
      </c>
      <c r="N5" s="398">
        <f>AVERAGE(Arkansas!D27:D56)</f>
        <v>24674674.472023826</v>
      </c>
      <c r="O5" s="366">
        <f>AVERAGE(Arkansas!E27:E56)</f>
        <v>54142332.025595218</v>
      </c>
      <c r="P5" s="399">
        <f>AVERAGE(Arkansas!F27:F56)</f>
        <v>1144459777.4196432</v>
      </c>
    </row>
    <row r="6" spans="1:16" x14ac:dyDescent="0.45">
      <c r="A6" s="9" t="str">
        <f>SOURCE!C6</f>
        <v>California</v>
      </c>
      <c r="B6" s="397">
        <f t="shared" si="1"/>
        <v>-32671458.099999428</v>
      </c>
      <c r="C6" s="398">
        <f t="shared" si="2"/>
        <v>-53104728.166666746</v>
      </c>
      <c r="D6" s="398">
        <f>N6-I6</f>
        <v>-41476449.600000091</v>
      </c>
      <c r="E6" s="398">
        <f t="shared" si="0"/>
        <v>11010838.900000013</v>
      </c>
      <c r="F6" s="399">
        <f t="shared" si="3"/>
        <v>50898889.333333254</v>
      </c>
      <c r="G6" s="397">
        <f>AVERAGE(California!B6:B8)</f>
        <v>2511060624</v>
      </c>
      <c r="H6" s="398">
        <f>AVERAGE(California!C6:C8)</f>
        <v>1257525447.6666667</v>
      </c>
      <c r="I6" s="398">
        <f>AVERAGE(California!D6:D8)</f>
        <v>92970216</v>
      </c>
      <c r="J6" s="398">
        <f>AVERAGE(California!E6:E8)</f>
        <v>32562068</v>
      </c>
      <c r="K6" s="399">
        <f>AVERAGE(California!F6:F8)</f>
        <v>1128002891.6666667</v>
      </c>
      <c r="L6" s="398">
        <f>AVERAGE(California!B14:B46)</f>
        <v>2478389165.9000006</v>
      </c>
      <c r="M6" s="366">
        <f>AVERAGE(California!C14:C46)</f>
        <v>1204420719.5</v>
      </c>
      <c r="N6" s="398">
        <f>AVERAGE(California!D14:D46)</f>
        <v>51493766.399999909</v>
      </c>
      <c r="O6" s="366">
        <f>AVERAGE(California!E14:E46)</f>
        <v>43572906.900000013</v>
      </c>
      <c r="P6" s="398">
        <f>AVERAGE(California!F14:F46)</f>
        <v>1178901781</v>
      </c>
    </row>
    <row r="7" spans="1:16" x14ac:dyDescent="0.45">
      <c r="A7" s="9" t="str">
        <f>SOURCE!C7</f>
        <v>Colorado</v>
      </c>
      <c r="B7" s="397">
        <f t="shared" si="1"/>
        <v>-68710126.116482496</v>
      </c>
      <c r="C7" s="398">
        <f t="shared" si="2"/>
        <v>-103196308.37362325</v>
      </c>
      <c r="D7" s="398">
        <f t="shared" si="0"/>
        <v>-14343399.835164994</v>
      </c>
      <c r="E7" s="398">
        <f t="shared" si="0"/>
        <v>26692753.452747114</v>
      </c>
      <c r="F7" s="399">
        <f t="shared" si="3"/>
        <v>22136828.540659487</v>
      </c>
      <c r="G7" s="397">
        <f>AVERAGE(Colorado!B$6:B$10)</f>
        <v>1280057170.5999999</v>
      </c>
      <c r="H7" s="398">
        <f>AVERAGE(Colorado!C$6:C$10)</f>
        <v>742986978</v>
      </c>
      <c r="I7" s="398">
        <f>AVERAGE(Colorado!D$6:D$10)</f>
        <v>198611886</v>
      </c>
      <c r="J7" s="398">
        <f>AVERAGE(Colorado!E$6:E$10)</f>
        <v>34331066.799999997</v>
      </c>
      <c r="K7" s="399">
        <f>AVERAGE(Colorado!F$6:F$10)</f>
        <v>304127239.80000001</v>
      </c>
      <c r="L7" s="398">
        <f>AVERAGE(Colorado!B26:B56)</f>
        <v>1211347044.4835174</v>
      </c>
      <c r="M7" s="366">
        <f>AVERAGE(Colorado!C26:C56)</f>
        <v>639790669.62637675</v>
      </c>
      <c r="N7" s="398">
        <f>AVERAGE(Colorado!D26:D56)</f>
        <v>184268486.16483501</v>
      </c>
      <c r="O7" s="366">
        <f>AVERAGE(Colorado!E26:E56)</f>
        <v>61023820.252747111</v>
      </c>
      <c r="P7" s="399">
        <f>AVERAGE(Colorado!F26:F56)</f>
        <v>326264068.3406595</v>
      </c>
    </row>
    <row r="8" spans="1:16" x14ac:dyDescent="0.45">
      <c r="A8" s="9" t="str">
        <f>SOURCE!C8</f>
        <v>Connecticut</v>
      </c>
      <c r="B8" s="397">
        <f t="shared" si="1"/>
        <v>35490956.819047838</v>
      </c>
      <c r="C8" s="366" t="s">
        <v>361</v>
      </c>
      <c r="D8" s="398">
        <f t="shared" si="0"/>
        <v>51709.837500000489</v>
      </c>
      <c r="E8" s="398">
        <f t="shared" si="0"/>
        <v>20679441.840476215</v>
      </c>
      <c r="F8" s="399">
        <f t="shared" si="3"/>
        <v>14385943.872619092</v>
      </c>
      <c r="G8" s="397">
        <f>AVERAGE(Connecticut!B6:B10)</f>
        <v>193996170.40000001</v>
      </c>
      <c r="H8" s="398" t="s">
        <v>361</v>
      </c>
      <c r="I8" s="398">
        <f>AVERAGE(Connecticut!D6:D10)</f>
        <v>934652.33333333337</v>
      </c>
      <c r="J8" s="398">
        <f>AVERAGE(Connecticut!E6:E10)</f>
        <v>46794816.799999997</v>
      </c>
      <c r="K8" s="399">
        <f>AVERAGE(Connecticut!F6:F10)</f>
        <v>146640562.19999999</v>
      </c>
      <c r="L8" s="398">
        <f>AVERAGE(Connecticut!B27:B56)</f>
        <v>229487127.21904784</v>
      </c>
      <c r="M8" s="366" t="s">
        <v>361</v>
      </c>
      <c r="N8" s="398">
        <f>AVERAGE(Connecticut!D27:D56)</f>
        <v>986362.17083333386</v>
      </c>
      <c r="O8" s="366">
        <f>AVERAGE(Connecticut!E27:E56)</f>
        <v>67474258.640476212</v>
      </c>
      <c r="P8" s="399">
        <f>AVERAGE(Connecticut!F27:F56)</f>
        <v>161026506.07261908</v>
      </c>
    </row>
    <row r="9" spans="1:16" x14ac:dyDescent="0.45">
      <c r="A9" s="9" t="str">
        <f>SOURCE!C9</f>
        <v>Delaware</v>
      </c>
      <c r="B9" s="397">
        <f t="shared" si="1"/>
        <v>4380441.0005952418</v>
      </c>
      <c r="C9" s="366" t="s">
        <v>361</v>
      </c>
      <c r="D9" s="398">
        <f t="shared" si="0"/>
        <v>-68602.929166665592</v>
      </c>
      <c r="E9" s="398">
        <f t="shared" si="0"/>
        <v>3185604.0083333394</v>
      </c>
      <c r="F9" s="399">
        <f t="shared" si="3"/>
        <v>1112626.3333333172</v>
      </c>
      <c r="G9" s="397">
        <f>AVERAGE(Delaware!B6:B11)</f>
        <v>35875528.166666664</v>
      </c>
      <c r="H9" s="398" t="s">
        <v>361</v>
      </c>
      <c r="I9" s="398">
        <f>AVERAGE(Delaware!D6:D11)</f>
        <v>301627</v>
      </c>
      <c r="J9" s="398">
        <f>AVERAGE(Delaware!E6:E11)</f>
        <v>4726877</v>
      </c>
      <c r="K9" s="399">
        <f>AVERAGE(Delaware!F6:F11)</f>
        <v>30997837.5</v>
      </c>
      <c r="L9" s="398">
        <f>AVERAGE(Delaware!B28:B57)</f>
        <v>40255969.167261906</v>
      </c>
      <c r="M9" s="366" t="s">
        <v>361</v>
      </c>
      <c r="N9" s="398">
        <f>AVERAGE(Delaware!D28:D57)</f>
        <v>233024.07083333441</v>
      </c>
      <c r="O9" s="366">
        <f>AVERAGE(Delaware!E28:E57)</f>
        <v>7912481.0083333394</v>
      </c>
      <c r="P9" s="399">
        <f>AVERAGE(Delaware!F28:F57)</f>
        <v>32110463.833333317</v>
      </c>
    </row>
    <row r="10" spans="1:16" x14ac:dyDescent="0.45">
      <c r="A10" s="9" t="str">
        <f>SOURCE!C10</f>
        <v>Florida</v>
      </c>
      <c r="B10" s="397">
        <f t="shared" si="1"/>
        <v>87960375.183149934</v>
      </c>
      <c r="C10" s="398">
        <f t="shared" si="2"/>
        <v>20186657.831501648</v>
      </c>
      <c r="D10" s="398">
        <f t="shared" si="0"/>
        <v>2511179.4761904739</v>
      </c>
      <c r="E10" s="398">
        <f t="shared" si="0"/>
        <v>91597594.263736904</v>
      </c>
      <c r="F10" s="399">
        <f t="shared" si="3"/>
        <v>-26335058.882783413</v>
      </c>
      <c r="G10" s="397">
        <f>AVERAGE(Florida!B6:B8)</f>
        <v>1003146123.3333334</v>
      </c>
      <c r="H10" s="398">
        <f>AVERAGE(Florida!C6:C8)</f>
        <v>70972380.333333328</v>
      </c>
      <c r="I10" s="398">
        <f>AVERAGE(Florida!D6:D8)</f>
        <v>32798520.666666668</v>
      </c>
      <c r="J10" s="398">
        <f>AVERAGE(Florida!E6:E8)</f>
        <v>177224771</v>
      </c>
      <c r="K10" s="399">
        <f>AVERAGE(Florida!F6:F8)</f>
        <v>722150452.33333337</v>
      </c>
      <c r="L10" s="398">
        <f>AVERAGE(Florida!B24:B54)</f>
        <v>1091106498.5164833</v>
      </c>
      <c r="M10" s="366">
        <f>AVERAGE(Florida!C24:C54)</f>
        <v>91159038.164834976</v>
      </c>
      <c r="N10" s="398">
        <f>AVERAGE(Florida!D24:D54)</f>
        <v>35309700.142857142</v>
      </c>
      <c r="O10" s="366">
        <f>AVERAGE(Florida!E24:E54)</f>
        <v>268822365.2637369</v>
      </c>
      <c r="P10" s="399">
        <f>AVERAGE(Florida!F24:F54)</f>
        <v>695815393.45054996</v>
      </c>
    </row>
    <row r="11" spans="1:16" x14ac:dyDescent="0.45">
      <c r="A11" s="9" t="str">
        <f>SOURCE!C11</f>
        <v>Georgia</v>
      </c>
      <c r="B11" s="397">
        <f t="shared" si="1"/>
        <v>252678715.92747116</v>
      </c>
      <c r="C11" s="398">
        <f t="shared" si="2"/>
        <v>29441217.071428671</v>
      </c>
      <c r="D11" s="398">
        <f t="shared" si="0"/>
        <v>7342308.0516483784</v>
      </c>
      <c r="E11" s="398">
        <f t="shared" si="0"/>
        <v>58876132.856043749</v>
      </c>
      <c r="F11" s="399">
        <f t="shared" si="3"/>
        <v>157019057.25934005</v>
      </c>
      <c r="G11" s="397">
        <f>AVERAGE(Georgia!B6:B15)</f>
        <v>1535043638.5999999</v>
      </c>
      <c r="H11" s="398">
        <f>AVERAGE(Georgia!C6:C15)</f>
        <v>58447244.5</v>
      </c>
      <c r="I11" s="398">
        <f>AVERAGE(Georgia!D6:D15)</f>
        <v>42128919.299999997</v>
      </c>
      <c r="J11" s="398">
        <f>AVERAGE(Georgia!E6:E15)</f>
        <v>42141847.100000001</v>
      </c>
      <c r="K11" s="399">
        <f>AVERAGE(Georgia!F6:F15)</f>
        <v>1392325627.4000001</v>
      </c>
      <c r="L11" s="398">
        <f>AVERAGE(Georgia!B31:B61)</f>
        <v>1787722354.5274711</v>
      </c>
      <c r="M11" s="366">
        <f>AVERAGE(Georgia!C31:C61)</f>
        <v>87888461.571428671</v>
      </c>
      <c r="N11" s="398">
        <f>AVERAGE(Georgia!D31:D61)</f>
        <v>49471227.351648375</v>
      </c>
      <c r="O11" s="366">
        <f>AVERAGE(Georgia!E31:E61)</f>
        <v>101017979.95604375</v>
      </c>
      <c r="P11" s="399">
        <f>AVERAGE(Georgia!F31:F61)</f>
        <v>1549344684.6593401</v>
      </c>
    </row>
    <row r="12" spans="1:16" x14ac:dyDescent="0.45">
      <c r="A12" s="9" t="str">
        <f>SOURCE!C12</f>
        <v>Idaho</v>
      </c>
      <c r="B12" s="397">
        <f t="shared" si="1"/>
        <v>147615218.15604353</v>
      </c>
      <c r="C12" s="398">
        <f t="shared" si="2"/>
        <v>126343487.09890079</v>
      </c>
      <c r="D12" s="398">
        <f t="shared" si="0"/>
        <v>14156933.27692315</v>
      </c>
      <c r="E12" s="398">
        <f t="shared" si="0"/>
        <v>-7567062.9927687496</v>
      </c>
      <c r="F12" s="399">
        <f t="shared" si="3"/>
        <v>23117262.703296572</v>
      </c>
      <c r="G12" s="397">
        <f>AVERAGE(Idaho!B6:B10)</f>
        <v>1570623113.8</v>
      </c>
      <c r="H12" s="398">
        <f>AVERAGE(Idaho!C6:C10)</f>
        <v>1167080309</v>
      </c>
      <c r="I12" s="398">
        <f>AVERAGE(Idaho!D6:D10)</f>
        <v>65488798.799999997</v>
      </c>
      <c r="J12" s="398">
        <f>AVERAGE(Idaho!E6:E10)</f>
        <v>123547510.2</v>
      </c>
      <c r="K12" s="399">
        <f>AVERAGE(Idaho!F6:F10)</f>
        <v>214506496</v>
      </c>
      <c r="L12" s="398">
        <f>AVERAGE(Idaho!B26:B56)</f>
        <v>1718238331.9560435</v>
      </c>
      <c r="M12" s="398">
        <f>AVERAGE(Idaho!C26:C56)</f>
        <v>1293423796.0989008</v>
      </c>
      <c r="N12" s="398">
        <f>AVERAGE(Idaho!D26:D56)</f>
        <v>79645732.076923147</v>
      </c>
      <c r="O12" s="398">
        <f>AVERAGE(Idaho!E26:E56)</f>
        <v>115980447.20723125</v>
      </c>
      <c r="P12" s="399">
        <f>AVERAGE(Idaho!F26:F56)</f>
        <v>237623758.70329657</v>
      </c>
    </row>
    <row r="13" spans="1:16" x14ac:dyDescent="0.45">
      <c r="A13" s="9" t="str">
        <f>SOURCE!C13</f>
        <v>Illinois</v>
      </c>
      <c r="B13" s="397">
        <f t="shared" si="1"/>
        <v>70581354.965476513</v>
      </c>
      <c r="C13" s="398">
        <f>M13-H13</f>
        <v>60885.77619048208</v>
      </c>
      <c r="D13" s="398">
        <f t="shared" si="0"/>
        <v>1040941.2315476192</v>
      </c>
      <c r="E13" s="398">
        <f t="shared" si="0"/>
        <v>11329864.285714218</v>
      </c>
      <c r="F13" s="399">
        <f t="shared" si="3"/>
        <v>58149662.449404895</v>
      </c>
      <c r="G13" s="397">
        <f>AVERAGE(Illinois!B6:B12)</f>
        <v>353399557.28571427</v>
      </c>
      <c r="H13" s="398">
        <f>AVERAGE(Illinois!C6:C12)</f>
        <v>22901984.714285713</v>
      </c>
      <c r="I13" s="398">
        <f>AVERAGE(Illinois!D6:D12)</f>
        <v>4725207.1428571427</v>
      </c>
      <c r="J13" s="398">
        <f>AVERAGE(Illinois!E6:E12)</f>
        <v>14481377.857142856</v>
      </c>
      <c r="K13" s="399">
        <f>AVERAGE(Illinois!F6:F12)</f>
        <v>311290987.85714287</v>
      </c>
      <c r="L13" s="398">
        <f>AVERAGE(Illinois!B29:B58)</f>
        <v>423980912.25119078</v>
      </c>
      <c r="M13" s="398">
        <f>AVERAGE(Illinois!C29:C58)</f>
        <v>22962870.490476195</v>
      </c>
      <c r="N13" s="398">
        <f>AVERAGE(Illinois!D29:D58)</f>
        <v>5766148.3744047619</v>
      </c>
      <c r="O13" s="398">
        <f>AVERAGE(Illinois!E29:E58)</f>
        <v>25811242.142857075</v>
      </c>
      <c r="P13" s="399">
        <f>AVERAGE(Illinois!F29:F58)</f>
        <v>369440650.30654776</v>
      </c>
    </row>
    <row r="14" spans="1:16" x14ac:dyDescent="0.45">
      <c r="A14" s="9" t="str">
        <f>SOURCE!C14</f>
        <v>Indiana</v>
      </c>
      <c r="B14" s="397">
        <f t="shared" si="1"/>
        <v>96402156.366071641</v>
      </c>
      <c r="C14" s="398">
        <f t="shared" si="2"/>
        <v>6505431.0244047828</v>
      </c>
      <c r="D14" s="398">
        <f t="shared" si="0"/>
        <v>811401.68571430072</v>
      </c>
      <c r="E14" s="398">
        <f t="shared" si="0"/>
        <v>7280026.2886905447</v>
      </c>
      <c r="F14" s="399">
        <f t="shared" si="3"/>
        <v>81805297.045833349</v>
      </c>
      <c r="G14" s="397">
        <f>AVERAGE(Indiana!B6:B12)</f>
        <v>396510048.71428573</v>
      </c>
      <c r="H14" s="398">
        <f>AVERAGE(Indiana!C6:C12)</f>
        <v>16767089.571428571</v>
      </c>
      <c r="I14" s="398">
        <f>AVERAGE(Indiana!D6:D12)</f>
        <v>14921756.428571429</v>
      </c>
      <c r="J14" s="398">
        <f>AVERAGE(Indiana!E6:E12)</f>
        <v>22644880.428571429</v>
      </c>
      <c r="K14" s="399">
        <f>AVERAGE(Indiana!F6:F12)</f>
        <v>342176322.28571427</v>
      </c>
      <c r="L14" s="398">
        <f>AVERAGE(Indiana!B29:B58)</f>
        <v>492912205.08035737</v>
      </c>
      <c r="M14" s="398">
        <f>AVERAGE(Indiana!C29:C58)</f>
        <v>23272520.595833354</v>
      </c>
      <c r="N14" s="398">
        <f>AVERAGE(Indiana!D29:D58)</f>
        <v>15733158.11428573</v>
      </c>
      <c r="O14" s="398">
        <f>AVERAGE(Indiana!E29:E58)</f>
        <v>29924906.717261974</v>
      </c>
      <c r="P14" s="399">
        <f>AVERAGE(Indiana!F29:F58)</f>
        <v>423981619.33154762</v>
      </c>
    </row>
    <row r="15" spans="1:16" x14ac:dyDescent="0.45">
      <c r="A15" s="9" t="str">
        <f>SOURCE!C15</f>
        <v>Iowa</v>
      </c>
      <c r="B15" s="397">
        <f t="shared" si="1"/>
        <v>17810230.619047582</v>
      </c>
      <c r="C15" s="366" t="s">
        <v>361</v>
      </c>
      <c r="D15" s="398">
        <f t="shared" si="0"/>
        <v>990421.29583332967</v>
      </c>
      <c r="E15" s="398">
        <f t="shared" si="0"/>
        <v>3070739.7511904612</v>
      </c>
      <c r="F15" s="399">
        <f t="shared" si="3"/>
        <v>13749069.464285672</v>
      </c>
      <c r="G15" s="397">
        <f>AVERAGE(Iowa!B$6:B$12)</f>
        <v>219972634.14285713</v>
      </c>
      <c r="H15" s="398" t="s">
        <v>361</v>
      </c>
      <c r="I15" s="398">
        <f>AVERAGE(Iowa!D$6:D$12)</f>
        <v>6753478</v>
      </c>
      <c r="J15" s="398">
        <f>AVERAGE(Iowa!E$6:E$12)</f>
        <v>16395230.428571429</v>
      </c>
      <c r="K15" s="399">
        <f>AVERAGE(Iowa!F$6:F$12)</f>
        <v>196823925.7142857</v>
      </c>
      <c r="L15" s="398">
        <f>AVERAGE(Iowa!B29:B58)</f>
        <v>237782864.76190472</v>
      </c>
      <c r="M15" s="366" t="s">
        <v>361</v>
      </c>
      <c r="N15" s="398">
        <f>AVERAGE(Iowa!D29:D58)</f>
        <v>7743899.2958333297</v>
      </c>
      <c r="O15" s="398">
        <f>AVERAGE(Iowa!E29:E58)</f>
        <v>19465970.17976189</v>
      </c>
      <c r="P15" s="399">
        <f>AVERAGE(Iowa!F29:F58)</f>
        <v>210572995.17857137</v>
      </c>
    </row>
    <row r="16" spans="1:16" x14ac:dyDescent="0.45">
      <c r="A16" s="9" t="str">
        <f>SOURCE!C16</f>
        <v>Kansas</v>
      </c>
      <c r="B16" s="397">
        <f t="shared" si="1"/>
        <v>50160846.605357111</v>
      </c>
      <c r="C16" s="366" t="s">
        <v>361</v>
      </c>
      <c r="D16" s="398">
        <f t="shared" si="0"/>
        <v>3215236.9065476311</v>
      </c>
      <c r="E16" s="398">
        <f t="shared" si="0"/>
        <v>6960777.4541666526</v>
      </c>
      <c r="F16" s="399">
        <f t="shared" si="3"/>
        <v>39984832.222618639</v>
      </c>
      <c r="G16" s="397">
        <f>AVERAGE(Kansas!B6:B12)</f>
        <v>173202647.85714287</v>
      </c>
      <c r="H16" s="398" t="s">
        <v>361</v>
      </c>
      <c r="I16" s="398">
        <f>AVERAGE(Kansas!D6:D12)</f>
        <v>6078746.8571428573</v>
      </c>
      <c r="J16" s="398">
        <f>AVERAGE(Kansas!E6:E12)</f>
        <v>2482691.5714285714</v>
      </c>
      <c r="K16" s="399">
        <f>AVERAGE(Kansas!F6:F12)</f>
        <v>164641209.14285713</v>
      </c>
      <c r="L16" s="398">
        <f>AVERAGE(Kansas!B29:B58)</f>
        <v>223363494.46249998</v>
      </c>
      <c r="M16" s="366" t="s">
        <v>361</v>
      </c>
      <c r="N16" s="398">
        <f>AVERAGE(Kansas!D29:D58)</f>
        <v>9293983.7636904884</v>
      </c>
      <c r="O16" s="398">
        <f>AVERAGE(Kansas!E29:E58)</f>
        <v>9443469.0255952235</v>
      </c>
      <c r="P16" s="399">
        <f>AVERAGE(Kansas!F29:F58)</f>
        <v>204626041.36547577</v>
      </c>
    </row>
    <row r="17" spans="1:16" x14ac:dyDescent="0.45">
      <c r="A17" s="9" t="str">
        <f>SOURCE!C17</f>
        <v>Kentucky</v>
      </c>
      <c r="B17" s="397">
        <f t="shared" si="1"/>
        <v>179685962.1759907</v>
      </c>
      <c r="C17" s="398">
        <f t="shared" si="2"/>
        <v>8384553.0617715269</v>
      </c>
      <c r="D17" s="398">
        <f t="shared" si="0"/>
        <v>4651210.7668997906</v>
      </c>
      <c r="E17" s="398">
        <f t="shared" si="0"/>
        <v>6790078.0081585757</v>
      </c>
      <c r="F17" s="399">
        <f t="shared" si="3"/>
        <v>159860121.13520181</v>
      </c>
      <c r="G17" s="397">
        <f>AVERAGE(Kentucky!B6:B11)</f>
        <v>950330843.83333337</v>
      </c>
      <c r="H17" s="398">
        <f>AVERAGE(Kentucky!C6:C11)</f>
        <v>67924518.833333328</v>
      </c>
      <c r="I17" s="398">
        <f>AVERAGE(Kentucky!D6:D11)</f>
        <v>20090134.666666668</v>
      </c>
      <c r="J17" s="398">
        <f>AVERAGE(Kentucky!E6:E11)</f>
        <v>17219851.5</v>
      </c>
      <c r="K17" s="399">
        <f>AVERAGE(Kentucky!F6:F11)</f>
        <v>845096338.66666663</v>
      </c>
      <c r="L17" s="398">
        <f>AVERAGE(Kentucky!B25:B57)</f>
        <v>1130016806.0093241</v>
      </c>
      <c r="M17" s="398">
        <f>AVERAGE(Kentucky!C25:C57)</f>
        <v>76309071.895104855</v>
      </c>
      <c r="N17" s="398">
        <f>AVERAGE(Kentucky!D25:D57)</f>
        <v>24741345.433566459</v>
      </c>
      <c r="O17" s="398">
        <f>AVERAGE(Kentucky!E25:E57)</f>
        <v>24009929.508158576</v>
      </c>
      <c r="P17" s="399">
        <f>AVERAGE(Kentucky!F25:F57)</f>
        <v>1004956459.8018684</v>
      </c>
    </row>
    <row r="18" spans="1:16" x14ac:dyDescent="0.45">
      <c r="A18" s="9" t="str">
        <f>SOURCE!C18</f>
        <v>Louisiana</v>
      </c>
      <c r="B18" s="397">
        <f t="shared" si="1"/>
        <v>262085359.72930324</v>
      </c>
      <c r="C18" s="398">
        <f t="shared" si="2"/>
        <v>-15864780.315384671</v>
      </c>
      <c r="D18" s="398">
        <f t="shared" si="0"/>
        <v>16855647.565567739</v>
      </c>
      <c r="E18" s="398">
        <f t="shared" si="0"/>
        <v>43516116.536263749</v>
      </c>
      <c r="F18" s="399">
        <f t="shared" si="3"/>
        <v>217578375.36263764</v>
      </c>
      <c r="G18" s="397">
        <f>AVERAGE(Louisiana!B$6:B$8)</f>
        <v>896849889.33333337</v>
      </c>
      <c r="H18" s="398">
        <f>AVERAGE(Louisiana!C$6:C$8)</f>
        <v>50961691</v>
      </c>
      <c r="I18" s="398">
        <f>AVERAGE(Louisiana!D$6:D$8)</f>
        <v>13703438.333333334</v>
      </c>
      <c r="J18" s="398">
        <f>AVERAGE(Louisiana!E$6:E$8)</f>
        <v>57895203</v>
      </c>
      <c r="K18" s="399">
        <f>AVERAGE(Louisiana!F$6:F$8)</f>
        <v>774289557</v>
      </c>
      <c r="L18" s="398">
        <f>AVERAGE(Louisiana!B24:B53)</f>
        <v>1158935249.0626366</v>
      </c>
      <c r="M18" s="398">
        <f>AVERAGE(Louisiana!C24:C53)</f>
        <v>35096910.684615329</v>
      </c>
      <c r="N18" s="398">
        <f>AVERAGE(Louisiana!D24:D53)</f>
        <v>30559085.898901071</v>
      </c>
      <c r="O18" s="398">
        <f>AVERAGE(Louisiana!E24:E53)</f>
        <v>101411319.53626375</v>
      </c>
      <c r="P18" s="399">
        <f>AVERAGE(Louisiana!F24:F53)</f>
        <v>991867932.36263764</v>
      </c>
    </row>
    <row r="19" spans="1:16" x14ac:dyDescent="0.45">
      <c r="A19" s="9" t="str">
        <f>SOURCE!C19</f>
        <v>Maine</v>
      </c>
      <c r="B19" s="397">
        <f t="shared" si="1"/>
        <v>95359946.869644165</v>
      </c>
      <c r="C19" s="398">
        <f t="shared" si="2"/>
        <v>2827571.9565476044</v>
      </c>
      <c r="D19" s="398">
        <f t="shared" si="2"/>
        <v>-1077006.9732142887</v>
      </c>
      <c r="E19" s="398">
        <f t="shared" si="2"/>
        <v>37996813.688690431</v>
      </c>
      <c r="F19" s="399">
        <f t="shared" si="3"/>
        <v>55612567.741071224</v>
      </c>
      <c r="G19" s="397">
        <f>AVERAGE(Maine!B6:B12)</f>
        <v>1483869080.5714285</v>
      </c>
      <c r="H19" s="398">
        <f>AVERAGE(Maine!C6:C12)</f>
        <v>3860148.4285714286</v>
      </c>
      <c r="I19" s="398">
        <f>AVERAGE(Maine!D6:D12)</f>
        <v>1518094.2857142857</v>
      </c>
      <c r="J19" s="398">
        <f>AVERAGE(Maine!E6:E12)</f>
        <v>64639865.142857142</v>
      </c>
      <c r="K19" s="399">
        <f>AVERAGE(Maine!F6:F12)</f>
        <v>1413850972.7142856</v>
      </c>
      <c r="L19" s="398">
        <f>AVERAGE(Maine!B29:B58)</f>
        <v>1579229027.4410727</v>
      </c>
      <c r="M19" s="398">
        <f>AVERAGE(Maine!C29:C58)</f>
        <v>6687720.385119033</v>
      </c>
      <c r="N19" s="398">
        <f>AVERAGE(Maine!D29:D58)</f>
        <v>441087.31249999703</v>
      </c>
      <c r="O19" s="398">
        <f>AVERAGE(Maine!E29:E58)</f>
        <v>102636678.83154757</v>
      </c>
      <c r="P19" s="399">
        <f>AVERAGE(Maine!F29:F58)</f>
        <v>1469463540.4553568</v>
      </c>
    </row>
    <row r="20" spans="1:16" x14ac:dyDescent="0.45">
      <c r="A20" s="9" t="str">
        <f>SOURCE!C20</f>
        <v>Maryland</v>
      </c>
      <c r="B20" s="397">
        <f t="shared" si="1"/>
        <v>28417049.581547618</v>
      </c>
      <c r="C20" s="366" t="s">
        <v>361</v>
      </c>
      <c r="D20" s="398">
        <f t="shared" si="2"/>
        <v>-1368445.410714285</v>
      </c>
      <c r="E20" s="398">
        <f t="shared" si="2"/>
        <v>2803737.270833388</v>
      </c>
      <c r="F20" s="399">
        <f t="shared" si="3"/>
        <v>26635634.330952317</v>
      </c>
      <c r="G20" s="397">
        <f>AVERAGE(Maryland!B6:B11)</f>
        <v>216494174</v>
      </c>
      <c r="H20" s="398" t="s">
        <v>361</v>
      </c>
      <c r="I20" s="398">
        <f>AVERAGE(Maryland!D6:D11)</f>
        <v>2076746.8</v>
      </c>
      <c r="J20" s="398">
        <f>AVERAGE(Maryland!E6:E11)</f>
        <v>40460382.666666664</v>
      </c>
      <c r="K20" s="399">
        <f>AVERAGE(Maryland!F6:F11)</f>
        <v>174303168.83333334</v>
      </c>
      <c r="L20" s="398">
        <f>AVERAGE(Maryland!B28:B57)</f>
        <v>244911223.58154762</v>
      </c>
      <c r="M20" s="366" t="s">
        <v>361</v>
      </c>
      <c r="N20" s="398">
        <f>AVERAGE(Maryland!D28:D57)</f>
        <v>708301.38928571495</v>
      </c>
      <c r="O20" s="398">
        <f>AVERAGE(Maryland!E28:E57)</f>
        <v>43264119.937500052</v>
      </c>
      <c r="P20" s="399">
        <f>AVERAGE(Maryland!F28:F57)</f>
        <v>200938803.16428566</v>
      </c>
    </row>
    <row r="21" spans="1:16" x14ac:dyDescent="0.45">
      <c r="A21" s="9" t="str">
        <f>SOURCE!C21</f>
        <v>Massachussets</v>
      </c>
      <c r="B21" s="397">
        <f t="shared" si="1"/>
        <v>35998709.06845212</v>
      </c>
      <c r="C21" s="366" t="s">
        <v>361</v>
      </c>
      <c r="D21" s="398">
        <f t="shared" si="2"/>
        <v>-564161.5857142834</v>
      </c>
      <c r="E21" s="398">
        <f t="shared" si="2"/>
        <v>34942694.741071492</v>
      </c>
      <c r="F21" s="399">
        <f t="shared" si="3"/>
        <v>1620175.8738094866</v>
      </c>
      <c r="G21" s="397">
        <f>AVERAGE(Massachusetts!B6:B10)</f>
        <v>330490349.19999999</v>
      </c>
      <c r="H21" s="398" t="s">
        <v>361</v>
      </c>
      <c r="I21" s="398">
        <f>AVERAGE(Massachusetts!D6:D10)</f>
        <v>4940098.8</v>
      </c>
      <c r="J21" s="398">
        <f>AVERAGE(Massachusetts!E6:E10)</f>
        <v>88720771.799999997</v>
      </c>
      <c r="K21" s="399">
        <f>AVERAGE(Massachusetts!F6:F10)</f>
        <v>236829478.80000001</v>
      </c>
      <c r="L21" s="398">
        <f>AVERAGE(Massachusetts!B27:B56)</f>
        <v>366489058.26845211</v>
      </c>
      <c r="M21" s="366" t="s">
        <v>361</v>
      </c>
      <c r="N21" s="398">
        <f>AVERAGE(Massachusetts!D27:D56)</f>
        <v>4375937.2142857164</v>
      </c>
      <c r="O21" s="398">
        <f>AVERAGE(Massachusetts!E27:E56)</f>
        <v>123663466.54107149</v>
      </c>
      <c r="P21" s="399">
        <f>AVERAGE(Massachusetts!F27:F56)</f>
        <v>238449654.6738095</v>
      </c>
    </row>
    <row r="22" spans="1:16" x14ac:dyDescent="0.45">
      <c r="A22" s="9" t="str">
        <f>SOURCE!C22</f>
        <v>Michigan</v>
      </c>
      <c r="B22" s="397">
        <f t="shared" si="1"/>
        <v>216579813.67381024</v>
      </c>
      <c r="C22" s="398">
        <f t="shared" si="2"/>
        <v>66227226.497024059</v>
      </c>
      <c r="D22" s="398">
        <f t="shared" si="2"/>
        <v>-1899281.9845238256</v>
      </c>
      <c r="E22" s="398">
        <f t="shared" si="2"/>
        <v>42546483.35952425</v>
      </c>
      <c r="F22" s="399">
        <f t="shared" si="3"/>
        <v>109705386.45833349</v>
      </c>
      <c r="G22" s="397">
        <f>AVERAGE(Michigan!B6:B12)</f>
        <v>1597323270.1428571</v>
      </c>
      <c r="H22" s="398">
        <f>AVERAGE(Michigan!C6:C12)</f>
        <v>211679144.14285713</v>
      </c>
      <c r="I22" s="398">
        <f>AVERAGE(Michigan!D6:D12)</f>
        <v>2266232.7142857141</v>
      </c>
      <c r="J22" s="398">
        <f>AVERAGE(Michigan!E6:E12)</f>
        <v>337004390.71428573</v>
      </c>
      <c r="K22" s="399">
        <f>AVERAGE(Michigan!F6:F12)</f>
        <v>1046373502.5714285</v>
      </c>
      <c r="L22" s="398">
        <f>AVERAGE(Michigan!B29:B58)</f>
        <v>1813903083.8166673</v>
      </c>
      <c r="M22" s="398">
        <f>AVERAGE(Michigan!C29:C58)</f>
        <v>277906370.63988119</v>
      </c>
      <c r="N22" s="398">
        <f>AVERAGE(Michigan!D29:D58)</f>
        <v>366950.72976188856</v>
      </c>
      <c r="O22" s="398">
        <f>AVERAGE(Michigan!E29:E58)</f>
        <v>379550874.07380998</v>
      </c>
      <c r="P22" s="399">
        <f>AVERAGE(Michigan!F29:F58)</f>
        <v>1156078889.029762</v>
      </c>
    </row>
    <row r="23" spans="1:16" x14ac:dyDescent="0.45">
      <c r="A23" s="9" t="str">
        <f>SOURCE!C23</f>
        <v>Minnesota</v>
      </c>
      <c r="B23" s="397">
        <f t="shared" si="1"/>
        <v>233300277.05494523</v>
      </c>
      <c r="C23" s="398">
        <f t="shared" si="2"/>
        <v>33257524.879120827</v>
      </c>
      <c r="D23" s="398">
        <f t="shared" si="2"/>
        <v>-3814005.8681318793</v>
      </c>
      <c r="E23" s="398">
        <f t="shared" si="2"/>
        <v>77330936.989011467</v>
      </c>
      <c r="F23" s="399">
        <f t="shared" si="3"/>
        <v>126525819.45054924</v>
      </c>
      <c r="G23" s="397">
        <f>AVERAGE(Minnesota!B6:B12)</f>
        <v>1150694228.7142856</v>
      </c>
      <c r="H23" s="398">
        <f>AVERAGE(Minnesota!C6:C12)</f>
        <v>141200709</v>
      </c>
      <c r="I23" s="398">
        <f>AVERAGE(Minnesota!D6:D12)</f>
        <v>2616071.8571428573</v>
      </c>
      <c r="J23" s="398">
        <f>AVERAGE(Minnesota!E6:E12)</f>
        <v>453818924.85714287</v>
      </c>
      <c r="K23" s="399">
        <f>AVERAGE(Minnesota!F6:F12)</f>
        <v>553058523.14285719</v>
      </c>
      <c r="L23" s="398">
        <f>AVERAGE(Minnesota!B28:B58)</f>
        <v>1383994505.7692308</v>
      </c>
      <c r="M23" s="398">
        <f>AVERAGE(Minnesota!C28:C58)</f>
        <v>174458233.87912083</v>
      </c>
      <c r="N23" s="398">
        <f>AVERAGE(Minnesota!D28:D58)</f>
        <v>-1197934.010989022</v>
      </c>
      <c r="O23" s="398">
        <f>AVERAGE(Minnesota!E28:E58)</f>
        <v>531149861.84615433</v>
      </c>
      <c r="P23" s="399">
        <f>AVERAGE(Minnesota!F28:F58)</f>
        <v>679584342.59340644</v>
      </c>
    </row>
    <row r="24" spans="1:16" x14ac:dyDescent="0.45">
      <c r="A24" s="9" t="str">
        <f>SOURCE!C24</f>
        <v>Mississippi</v>
      </c>
      <c r="B24" s="397">
        <f t="shared" si="1"/>
        <v>481887445.06959939</v>
      </c>
      <c r="C24" s="398">
        <f t="shared" si="2"/>
        <v>-1499595.3992673308</v>
      </c>
      <c r="D24" s="398">
        <f t="shared" si="2"/>
        <v>7030932.6117216535</v>
      </c>
      <c r="E24" s="398">
        <f t="shared" si="2"/>
        <v>18272787.336996581</v>
      </c>
      <c r="F24" s="399">
        <f t="shared" si="3"/>
        <v>458083318.75091326</v>
      </c>
      <c r="G24" s="397">
        <f>AVERAGE(Mississippi!B$6:B$8)</f>
        <v>1210017093.6666667</v>
      </c>
      <c r="H24" s="398">
        <f>AVERAGE(Mississippi!C$6:C$8)</f>
        <v>100965769.33333333</v>
      </c>
      <c r="I24" s="398">
        <f>AVERAGE(Mississippi!D$6:D$8)</f>
        <v>22559299.333333332</v>
      </c>
      <c r="J24" s="398">
        <f>AVERAGE(Mississippi!E$6:E$8)</f>
        <v>33078937.333333332</v>
      </c>
      <c r="K24" s="399">
        <f>AVERAGE(Mississippi!F$6:F$8)</f>
        <v>1053413087.6666666</v>
      </c>
      <c r="L24" s="398">
        <f>AVERAGE(Mississippi!B23:B53)</f>
        <v>1691904538.7362661</v>
      </c>
      <c r="M24" s="398">
        <f>AVERAGE(Mississippi!C23:C53)</f>
        <v>99466173.934065998</v>
      </c>
      <c r="N24" s="398">
        <f>AVERAGE(Mississippi!D23:D53)</f>
        <v>29590231.945054986</v>
      </c>
      <c r="O24" s="398">
        <f>AVERAGE(Mississippi!E23:E53)</f>
        <v>51351724.670329913</v>
      </c>
      <c r="P24" s="399">
        <f>AVERAGE(Mississippi!F23:F53)</f>
        <v>1511496406.4175799</v>
      </c>
    </row>
    <row r="25" spans="1:16" x14ac:dyDescent="0.45">
      <c r="A25" s="9" t="str">
        <f>SOURCE!C25</f>
        <v>Missouri</v>
      </c>
      <c r="B25" s="397">
        <f t="shared" si="1"/>
        <v>186000958.71130991</v>
      </c>
      <c r="C25" s="398">
        <f t="shared" si="2"/>
        <v>12089701.114285737</v>
      </c>
      <c r="D25" s="398">
        <f t="shared" si="2"/>
        <v>2280969.2755952291</v>
      </c>
      <c r="E25" s="398">
        <f t="shared" si="2"/>
        <v>30092074.504166692</v>
      </c>
      <c r="F25" s="399">
        <f t="shared" si="3"/>
        <v>141538213.44702363</v>
      </c>
      <c r="G25" s="397">
        <f>AVERAGE(Missouri!B6:B12)</f>
        <v>1086076827.2857144</v>
      </c>
      <c r="H25" s="398">
        <f>AVERAGE(Missouri!C6:C12)</f>
        <v>105441962.57142857</v>
      </c>
      <c r="I25" s="398">
        <f>AVERAGE(Missouri!D6:D12)</f>
        <v>19285707.142857142</v>
      </c>
      <c r="J25" s="398">
        <f>AVERAGE(Missouri!E6:E12)</f>
        <v>49319973.285714284</v>
      </c>
      <c r="K25" s="399">
        <f>AVERAGE(Missouri!F6:F12)</f>
        <v>912029184.42857146</v>
      </c>
      <c r="L25" s="398">
        <f>AVERAGE(Missouri!B29:B58)</f>
        <v>1272077785.9970243</v>
      </c>
      <c r="M25" s="398">
        <f>AVERAGE(Missouri!C29:C58)</f>
        <v>117531663.6857143</v>
      </c>
      <c r="N25" s="398">
        <f>AVERAGE(Missouri!D29:D58)</f>
        <v>21566676.418452371</v>
      </c>
      <c r="O25" s="398">
        <f>AVERAGE(Missouri!E29:E58)</f>
        <v>79412047.789880976</v>
      </c>
      <c r="P25" s="399">
        <f>AVERAGE(Missouri!F29:F58)</f>
        <v>1053567397.8755951</v>
      </c>
    </row>
    <row r="26" spans="1:16" x14ac:dyDescent="0.45">
      <c r="A26" s="9" t="str">
        <f>SOURCE!C26</f>
        <v>Montana</v>
      </c>
      <c r="B26" s="397">
        <f t="shared" si="1"/>
        <v>62683389.130219698</v>
      </c>
      <c r="C26" s="398">
        <f t="shared" si="2"/>
        <v>-16942470.290110111</v>
      </c>
      <c r="D26" s="398">
        <f t="shared" si="2"/>
        <v>12617346.187912107</v>
      </c>
      <c r="E26" s="398">
        <f t="shared" si="2"/>
        <v>35404731.492857397</v>
      </c>
      <c r="F26" s="399">
        <f t="shared" si="3"/>
        <v>31603782.788461149</v>
      </c>
      <c r="G26" s="397">
        <f>AVERAGE(Montana!B6:B10)</f>
        <v>1766309052.4000001</v>
      </c>
      <c r="H26" s="398">
        <f>AVERAGE(Montana!C6:C10)</f>
        <v>1159182023.4000001</v>
      </c>
      <c r="I26" s="398">
        <f>AVERAGE(Montana!D6:D10)</f>
        <v>71973833.400000006</v>
      </c>
      <c r="J26" s="398">
        <f>AVERAGE(Montana!E6:E10)</f>
        <v>69732341.400000006</v>
      </c>
      <c r="K26" s="399">
        <f>AVERAGE(Montana!F6:F10)</f>
        <v>465420854</v>
      </c>
      <c r="L26" s="398">
        <f>AVERAGE(Montana!B25:B56)</f>
        <v>1828992441.5302198</v>
      </c>
      <c r="M26" s="398">
        <f>AVERAGE(Montana!C25:C56)</f>
        <v>1142239553.10989</v>
      </c>
      <c r="N26" s="398">
        <f>AVERAGE(Montana!D25:D56)</f>
        <v>84591179.587912112</v>
      </c>
      <c r="O26" s="398">
        <f>AVERAGE(Montana!E25:E56)</f>
        <v>105137072.8928574</v>
      </c>
      <c r="P26" s="399">
        <f>AVERAGE(Montana!F25:F56)</f>
        <v>497024636.78846115</v>
      </c>
    </row>
    <row r="27" spans="1:16" x14ac:dyDescent="0.45">
      <c r="A27" s="9" t="str">
        <f>SOURCE!C27</f>
        <v>Nebraska</v>
      </c>
      <c r="B27" s="397">
        <f t="shared" si="1"/>
        <v>11166253.180357173</v>
      </c>
      <c r="C27" s="398">
        <f t="shared" si="2"/>
        <v>-703615.00952381128</v>
      </c>
      <c r="D27" s="398">
        <f t="shared" si="2"/>
        <v>672479.7154761916</v>
      </c>
      <c r="E27" s="398">
        <f t="shared" si="2"/>
        <v>-6635.5898809526116</v>
      </c>
      <c r="F27" s="399">
        <f t="shared" si="3"/>
        <v>11204022.198809519</v>
      </c>
      <c r="G27" s="397">
        <f>AVERAGE(Nebraska!B6:B12)</f>
        <v>88358072.285714284</v>
      </c>
      <c r="H27" s="398">
        <f>AVERAGE(Nebraska!C6:C12)</f>
        <v>2161584.2857142859</v>
      </c>
      <c r="I27" s="398">
        <f>AVERAGE(Nebraska!D6:D12)</f>
        <v>1600090.4285714286</v>
      </c>
      <c r="J27" s="398">
        <f>AVERAGE(Nebraska!E6:E12)</f>
        <v>4447623.5714285718</v>
      </c>
      <c r="K27" s="399">
        <f>AVERAGE(Nebraska!F6:F12)</f>
        <v>80148774.285714284</v>
      </c>
      <c r="L27" s="398">
        <f>AVERAGE(Nebraska!B29:B58)</f>
        <v>99524325.466071457</v>
      </c>
      <c r="M27" s="398">
        <f>AVERAGE(Nebraska!C29:C58)</f>
        <v>1457969.2761904746</v>
      </c>
      <c r="N27" s="398">
        <f>AVERAGE(Nebraska!D29:D58)</f>
        <v>2272570.1440476202</v>
      </c>
      <c r="O27" s="398">
        <f>AVERAGE(Nebraska!E29:E58)</f>
        <v>4440987.9815476192</v>
      </c>
      <c r="P27" s="399">
        <f>AVERAGE(Nebraska!F29:F58)</f>
        <v>91352796.484523803</v>
      </c>
    </row>
    <row r="28" spans="1:16" x14ac:dyDescent="0.45">
      <c r="A28" s="9" t="str">
        <f>SOURCE!C28</f>
        <v>Nevada</v>
      </c>
      <c r="B28" s="397">
        <f t="shared" si="1"/>
        <v>16145330.872726679</v>
      </c>
      <c r="C28" s="398">
        <f t="shared" si="2"/>
        <v>15753129.587878525</v>
      </c>
      <c r="D28" s="398">
        <f t="shared" si="2"/>
        <v>-4089504.2545452416</v>
      </c>
      <c r="E28" s="398">
        <f t="shared" si="2"/>
        <v>-633867.76363636507</v>
      </c>
      <c r="F28" s="399">
        <f t="shared" si="3"/>
        <v>5115571.3757576291</v>
      </c>
      <c r="G28" s="397">
        <f>AVERAGE(Nevada!B$6:B$8)</f>
        <v>362702193.66666669</v>
      </c>
      <c r="H28" s="398">
        <f>AVERAGE(Nevada!C$6:C$8)</f>
        <v>100728488.33333333</v>
      </c>
      <c r="I28" s="398">
        <f>AVERAGE(Nevada!D$6:D$8)</f>
        <v>247295320.66666666</v>
      </c>
      <c r="J28" s="398">
        <f>AVERAGE(Nevada!E$6:E$8)</f>
        <v>666334.66666666663</v>
      </c>
      <c r="K28" s="399">
        <f>AVERAGE(Nevada!F$6:F$8)</f>
        <v>14012049.666666666</v>
      </c>
      <c r="L28" s="398">
        <f>AVERAGE(Nevada!B20:B50)</f>
        <v>378847524.53939337</v>
      </c>
      <c r="M28" s="398">
        <f>AVERAGE(Nevada!C20:C50)</f>
        <v>116481617.92121185</v>
      </c>
      <c r="N28" s="398">
        <f>AVERAGE(Nevada!D20:D50)</f>
        <v>243205816.41212142</v>
      </c>
      <c r="O28" s="398">
        <f>AVERAGE(Nevada!E20:E50)</f>
        <v>32466.903030301593</v>
      </c>
      <c r="P28" s="399">
        <f>AVERAGE(Nevada!F20:F50)</f>
        <v>19127621.042424295</v>
      </c>
    </row>
    <row r="29" spans="1:16" x14ac:dyDescent="0.45">
      <c r="A29" s="9" t="str">
        <f>SOURCE!C29</f>
        <v>New Hampshire</v>
      </c>
      <c r="B29" s="397">
        <f t="shared" si="1"/>
        <v>37925870.070237875</v>
      </c>
      <c r="C29" s="398">
        <f t="shared" si="2"/>
        <v>9747091.4958333671</v>
      </c>
      <c r="D29" s="398">
        <f t="shared" si="2"/>
        <v>1879106.2678571404</v>
      </c>
      <c r="E29" s="398">
        <f t="shared" si="2"/>
        <v>21450772.095833395</v>
      </c>
      <c r="F29" s="399">
        <f t="shared" si="3"/>
        <v>4848900.1988096833</v>
      </c>
      <c r="G29" s="397">
        <f>AVERAGE('New Hampshire'!B6:B10)</f>
        <v>484582569.60000002</v>
      </c>
      <c r="H29" s="398">
        <f>AVERAGE('New Hampshire'!C6:C10)</f>
        <v>67039598.799999997</v>
      </c>
      <c r="I29" s="398">
        <f>AVERAGE('New Hampshire'!D6:D10)</f>
        <v>3489965.6</v>
      </c>
      <c r="J29" s="398">
        <f>AVERAGE('New Hampshire'!E6:E10)</f>
        <v>33346402.199999999</v>
      </c>
      <c r="K29" s="399">
        <f>AVERAGE('New Hampshire'!F6:F10)</f>
        <v>380706603</v>
      </c>
      <c r="L29" s="398">
        <f>AVERAGE('New Hampshire'!B27:B56)</f>
        <v>522508439.6702379</v>
      </c>
      <c r="M29" s="398">
        <f>AVERAGE('New Hampshire'!C27:C56)</f>
        <v>76786690.295833364</v>
      </c>
      <c r="N29" s="398">
        <f>AVERAGE('New Hampshire'!D27:D56)</f>
        <v>5369071.8678571405</v>
      </c>
      <c r="O29" s="398">
        <f>AVERAGE('New Hampshire'!E27:E56)</f>
        <v>54797174.295833394</v>
      </c>
      <c r="P29" s="399">
        <f>AVERAGE('New Hampshire'!F27:F56)</f>
        <v>385555503.19880968</v>
      </c>
    </row>
    <row r="30" spans="1:16" x14ac:dyDescent="0.45">
      <c r="A30" s="9" t="str">
        <f>SOURCE!C30</f>
        <v>New Jersey</v>
      </c>
      <c r="B30" s="397">
        <f t="shared" si="1"/>
        <v>5920150.9071430564</v>
      </c>
      <c r="C30" s="366" t="s">
        <v>361</v>
      </c>
      <c r="D30" s="398">
        <f t="shared" si="2"/>
        <v>3138202.3059524009</v>
      </c>
      <c r="E30" s="398">
        <f t="shared" si="2"/>
        <v>28141344.916071311</v>
      </c>
      <c r="F30" s="399">
        <f t="shared" si="3"/>
        <v>-25359396.120833248</v>
      </c>
      <c r="G30" s="397">
        <f>AVERAGE('New Jersey'!B6:B11)</f>
        <v>169839898.16666666</v>
      </c>
      <c r="H30" s="398" t="s">
        <v>361</v>
      </c>
      <c r="I30" s="398">
        <f>AVERAGE('New Jersey'!D6:D11)</f>
        <v>4546966.833333333</v>
      </c>
      <c r="J30" s="398">
        <f>AVERAGE('New Jersey'!E6:E11)</f>
        <v>60527760</v>
      </c>
      <c r="K30" s="399">
        <f>AVERAGE('New Jersey'!F6:F11)</f>
        <v>104765171.16666667</v>
      </c>
      <c r="L30" s="398">
        <f>AVERAGE('New Jersey'!B28:B57)</f>
        <v>175760049.07380971</v>
      </c>
      <c r="M30" s="366" t="s">
        <v>361</v>
      </c>
      <c r="N30" s="398">
        <f>AVERAGE('New Jersey'!D28:D57)</f>
        <v>7685169.1392857339</v>
      </c>
      <c r="O30" s="398">
        <f>AVERAGE('New Jersey'!E28:E57)</f>
        <v>88669104.916071311</v>
      </c>
      <c r="P30" s="399">
        <f>AVERAGE('New Jersey'!F28:F57)</f>
        <v>79405775.045833424</v>
      </c>
    </row>
    <row r="31" spans="1:16" x14ac:dyDescent="0.45">
      <c r="A31" s="9" t="str">
        <f>SOURCE!C31</f>
        <v>New Mexico</v>
      </c>
      <c r="B31" s="397">
        <f t="shared" si="1"/>
        <v>-1818954.0636920929</v>
      </c>
      <c r="C31" s="398">
        <f t="shared" si="2"/>
        <v>-7218464.0285717845</v>
      </c>
      <c r="D31" s="398">
        <f t="shared" si="2"/>
        <v>-814643.96190484613</v>
      </c>
      <c r="E31" s="398">
        <f t="shared" si="2"/>
        <v>24631425.533334203</v>
      </c>
      <c r="F31" s="399">
        <f t="shared" si="3"/>
        <v>-53921313.942856967</v>
      </c>
      <c r="G31" s="397">
        <f>AVERAGE('New Mexico'!B$6:B$8)</f>
        <v>881182452.33333337</v>
      </c>
      <c r="H31" s="398">
        <f>AVERAGE('New Mexico'!C$6:C$8)</f>
        <v>407720125.33333331</v>
      </c>
      <c r="I31" s="398">
        <f>AVERAGE('New Mexico'!D$6:D$8)</f>
        <v>65876855.333333336</v>
      </c>
      <c r="J31" s="398">
        <f>AVERAGE('New Mexico'!E$6:E$8)</f>
        <v>53353880.333333336</v>
      </c>
      <c r="K31" s="399">
        <f>AVERAGE('New Mexico'!F$6:F$8)</f>
        <v>354231591</v>
      </c>
      <c r="L31" s="398">
        <f>AVERAGE('New Mexico'!B16:B48)</f>
        <v>879363498.26964128</v>
      </c>
      <c r="M31" s="398">
        <f>AVERAGE('New Mexico'!C16:C48)</f>
        <v>400501661.30476153</v>
      </c>
      <c r="N31" s="398">
        <f>AVERAGE('New Mexico'!D16:D48)</f>
        <v>65062211.37142849</v>
      </c>
      <c r="O31" s="398">
        <f>AVERAGE('New Mexico'!E16:E48)</f>
        <v>77985305.866667539</v>
      </c>
      <c r="P31" s="399">
        <f>AVERAGE('New Mexico'!F16:F48)</f>
        <v>300310277.05714303</v>
      </c>
    </row>
    <row r="32" spans="1:16" x14ac:dyDescent="0.45">
      <c r="A32" s="9" t="str">
        <f>SOURCE!C32</f>
        <v>New York</v>
      </c>
      <c r="B32" s="397">
        <f t="shared" si="1"/>
        <v>138630294.19226098</v>
      </c>
      <c r="C32" s="398">
        <f t="shared" si="2"/>
        <v>130663.61428571376</v>
      </c>
      <c r="D32" s="398">
        <f t="shared" si="2"/>
        <v>3703469.7714285646</v>
      </c>
      <c r="E32" s="398">
        <f t="shared" si="2"/>
        <v>78896144.2035712</v>
      </c>
      <c r="F32" s="399">
        <f t="shared" si="3"/>
        <v>55900014.32738018</v>
      </c>
      <c r="G32" s="397">
        <f>AVERAGE('New York'!B6:B10)</f>
        <v>1627866979</v>
      </c>
      <c r="H32" s="398">
        <f>AVERAGE('New York'!C6:C10)</f>
        <v>1912073.4</v>
      </c>
      <c r="I32" s="398">
        <f>AVERAGE('New York'!D6:D10)</f>
        <v>9209434.4000000004</v>
      </c>
      <c r="J32" s="398">
        <f>AVERAGE('New York'!E6:E10)</f>
        <v>158081725</v>
      </c>
      <c r="K32" s="399">
        <f>AVERAGE('New York'!F6:F10)</f>
        <v>1458663746.4000001</v>
      </c>
      <c r="L32" s="398">
        <f>AVERAGE('New York'!B27:B56)</f>
        <v>1766497273.192261</v>
      </c>
      <c r="M32" s="398">
        <f>AVERAGE('New York'!C27:C56)</f>
        <v>2042737.0142857137</v>
      </c>
      <c r="N32" s="398">
        <f>AVERAGE('New York'!D27:D56)</f>
        <v>12912904.171428565</v>
      </c>
      <c r="O32" s="398">
        <f>AVERAGE('New York'!E27:E56)</f>
        <v>236977869.2035712</v>
      </c>
      <c r="P32" s="399">
        <f>AVERAGE('New York'!F27:F56)</f>
        <v>1514563760.7273803</v>
      </c>
    </row>
    <row r="33" spans="1:16" x14ac:dyDescent="0.45">
      <c r="A33" s="9" t="str">
        <f>SOURCE!C33</f>
        <v>North Carolina</v>
      </c>
      <c r="B33" s="397">
        <f t="shared" si="1"/>
        <v>328099150.26463771</v>
      </c>
      <c r="C33" s="398">
        <f t="shared" si="2"/>
        <v>1905320.9010988772</v>
      </c>
      <c r="D33" s="398">
        <f t="shared" si="2"/>
        <v>543192.58241758868</v>
      </c>
      <c r="E33" s="398">
        <f t="shared" si="2"/>
        <v>84472484.076922223</v>
      </c>
      <c r="F33" s="399">
        <f t="shared" si="3"/>
        <v>241727265.62637281</v>
      </c>
      <c r="G33" s="397">
        <f>AVERAGE('North Carolina'!B6:B12)</f>
        <v>1411167524.4285715</v>
      </c>
      <c r="H33" s="398">
        <f>AVERAGE('North Carolina'!C6:C12)</f>
        <v>126764200.28571428</v>
      </c>
      <c r="I33" s="398">
        <f>AVERAGE('North Carolina'!D6:D12)</f>
        <v>25628241.571428571</v>
      </c>
      <c r="J33" s="398">
        <f>AVERAGE('North Carolina'!E6:E12)</f>
        <v>66634089.714285716</v>
      </c>
      <c r="K33" s="399">
        <f>AVERAGE('North Carolina'!F6:F12)</f>
        <v>1192140993.4285715</v>
      </c>
      <c r="L33" s="398">
        <f>AVERAGE('North Carolina'!B28:B58)</f>
        <v>1739266674.6932092</v>
      </c>
      <c r="M33" s="398">
        <f>AVERAGE('North Carolina'!C28:C58)</f>
        <v>128669521.18681316</v>
      </c>
      <c r="N33" s="398">
        <f>AVERAGE('North Carolina'!D28:D58)</f>
        <v>26171434.15384616</v>
      </c>
      <c r="O33" s="398">
        <f>AVERAGE('North Carolina'!E28:E58)</f>
        <v>151106573.79120794</v>
      </c>
      <c r="P33" s="399">
        <f>AVERAGE('North Carolina'!F28:F58)</f>
        <v>1433868259.0549443</v>
      </c>
    </row>
    <row r="34" spans="1:16" x14ac:dyDescent="0.45">
      <c r="A34" s="9" t="str">
        <f>SOURCE!C34</f>
        <v>North Dakota</v>
      </c>
      <c r="B34" s="397">
        <f t="shared" si="1"/>
        <v>22744173.65654777</v>
      </c>
      <c r="C34" s="398">
        <f t="shared" si="2"/>
        <v>3160640.1244047652</v>
      </c>
      <c r="D34" s="398">
        <f t="shared" si="2"/>
        <v>134512.94523808896</v>
      </c>
      <c r="E34" s="398">
        <f t="shared" si="2"/>
        <v>1734973.0916666663</v>
      </c>
      <c r="F34" s="399">
        <f t="shared" si="3"/>
        <v>17714046.947023533</v>
      </c>
      <c r="G34" s="397">
        <f>AVERAGE('North Dakota'!B6:B12)</f>
        <v>49465744.714285716</v>
      </c>
      <c r="H34" s="398">
        <f>AVERAGE('North Dakota'!C6:C12)</f>
        <v>3713235.7142857141</v>
      </c>
      <c r="I34" s="398">
        <f>AVERAGE('North Dakota'!D6:D12)</f>
        <v>2095901.857142857</v>
      </c>
      <c r="J34" s="398">
        <f>AVERAGE('North Dakota'!E6:E12)</f>
        <v>3194640.7142857141</v>
      </c>
      <c r="K34" s="399">
        <f>AVERAGE('North Dakota'!F6:F12)</f>
        <v>40461966.857142858</v>
      </c>
      <c r="L34" s="398">
        <f>AVERAGE('North Dakota'!B29:B58)</f>
        <v>72209918.370833486</v>
      </c>
      <c r="M34" s="398">
        <f>AVERAGE('North Dakota'!C29:C58)</f>
        <v>6873875.8386904793</v>
      </c>
      <c r="N34" s="398">
        <f>AVERAGE('North Dakota'!D29:D58)</f>
        <v>2230414.802380946</v>
      </c>
      <c r="O34" s="398">
        <f>AVERAGE('North Dakota'!E29:E58)</f>
        <v>4929613.8059523804</v>
      </c>
      <c r="P34" s="399">
        <f>AVERAGE('North Dakota'!F29:F58)</f>
        <v>58176013.804166391</v>
      </c>
    </row>
    <row r="35" spans="1:16" x14ac:dyDescent="0.45">
      <c r="A35" s="9" t="str">
        <f>SOURCE!C35</f>
        <v>Ohio</v>
      </c>
      <c r="B35" s="397">
        <f t="shared" si="1"/>
        <v>58643856.202976704</v>
      </c>
      <c r="C35" s="398">
        <f t="shared" si="2"/>
        <v>4757125.3946428485</v>
      </c>
      <c r="D35" s="398">
        <f t="shared" si="2"/>
        <v>2985640.1666666945</v>
      </c>
      <c r="E35" s="398">
        <f t="shared" si="2"/>
        <v>39974768.364880934</v>
      </c>
      <c r="F35" s="399">
        <f t="shared" si="3"/>
        <v>10926321.635713816</v>
      </c>
      <c r="G35" s="397">
        <f>AVERAGE(Ohio!B6:B11)</f>
        <v>630783578.83333337</v>
      </c>
      <c r="H35" s="398">
        <f>AVERAGE(Ohio!C6:C11)</f>
        <v>20641537.166666668</v>
      </c>
      <c r="I35" s="398">
        <f>AVERAGE(Ohio!D6:D11)</f>
        <v>3343751.6666666665</v>
      </c>
      <c r="J35" s="398">
        <f>AVERAGE(Ohio!E6:E11)</f>
        <v>41761972.5</v>
      </c>
      <c r="K35" s="399">
        <f>AVERAGE(Ohio!F6:F11)</f>
        <v>565036317.83333337</v>
      </c>
      <c r="L35" s="398">
        <f>AVERAGE(Ohio!B28:B57)</f>
        <v>689427435.03631008</v>
      </c>
      <c r="M35" s="398">
        <f>AVERAGE(Ohio!C28:C57)</f>
        <v>25398662.561309516</v>
      </c>
      <c r="N35" s="398">
        <f>AVERAGE(Ohio!D28:D57)</f>
        <v>6329391.833333361</v>
      </c>
      <c r="O35" s="398">
        <f>AVERAGE(Ohio!E28:E57)</f>
        <v>81736740.864880934</v>
      </c>
      <c r="P35" s="399">
        <f>AVERAGE(Ohio!F28:F57)</f>
        <v>575962639.46904719</v>
      </c>
    </row>
    <row r="36" spans="1:16" x14ac:dyDescent="0.45">
      <c r="A36" s="9" t="str">
        <f>SOURCE!C36</f>
        <v>Oklahoma</v>
      </c>
      <c r="B36" s="397">
        <f t="shared" si="1"/>
        <v>-79485858.118182421</v>
      </c>
      <c r="C36" s="398">
        <f t="shared" si="2"/>
        <v>620976453.88181758</v>
      </c>
      <c r="D36" s="398">
        <f t="shared" si="2"/>
        <v>613773871.54848421</v>
      </c>
      <c r="E36" s="398">
        <f t="shared" si="2"/>
        <v>615817257.88181758</v>
      </c>
      <c r="F36" s="399">
        <f t="shared" si="3"/>
        <v>-8384635.1181824207</v>
      </c>
      <c r="G36" s="397">
        <f>AVERAGE(Oklahoma!B$7:B$9)</f>
        <v>720042127</v>
      </c>
      <c r="H36" s="398">
        <f>AVERAGE(Oklahoma!C$7:C$9)</f>
        <v>19579815</v>
      </c>
      <c r="I36" s="398">
        <f>AVERAGE(Oklahoma!D$7:D$9)</f>
        <v>26782397.333333332</v>
      </c>
      <c r="J36" s="398">
        <f>AVERAGE(Oklahoma!E$7:E$9)</f>
        <v>24739011</v>
      </c>
      <c r="K36" s="399">
        <f>AVERAGE(Oklahoma!F$7:F$9)</f>
        <v>648940904</v>
      </c>
      <c r="L36" s="398">
        <f>AVERAGE(Oklahoma!$B$22:$B$52)</f>
        <v>640556268.88181758</v>
      </c>
      <c r="M36" s="398">
        <f>AVERAGE(Oklahoma!$B$22:$B$52)</f>
        <v>640556268.88181758</v>
      </c>
      <c r="N36" s="398">
        <f>AVERAGE(Oklahoma!$B$22:$B$52)</f>
        <v>640556268.88181758</v>
      </c>
      <c r="O36" s="398">
        <f>AVERAGE(Oklahoma!$B$22:$B$52)</f>
        <v>640556268.88181758</v>
      </c>
      <c r="P36" s="399">
        <f>AVERAGE(Oklahoma!$B$22:$B$52)</f>
        <v>640556268.88181758</v>
      </c>
    </row>
    <row r="37" spans="1:16" x14ac:dyDescent="0.45">
      <c r="A37" s="9" t="str">
        <f>SOURCE!C37</f>
        <v>Oregon</v>
      </c>
      <c r="B37" s="397">
        <f t="shared" si="1"/>
        <v>76412475.816666603</v>
      </c>
      <c r="C37" s="398">
        <f t="shared" si="2"/>
        <v>121695707.64999795</v>
      </c>
      <c r="D37" s="398">
        <f t="shared" si="2"/>
        <v>10502785.75</v>
      </c>
      <c r="E37" s="398">
        <f t="shared" si="2"/>
        <v>64477275.75</v>
      </c>
      <c r="F37" s="399">
        <f t="shared" si="3"/>
        <v>-120263287.85000372</v>
      </c>
      <c r="G37" s="397">
        <f>AVERAGE(Oregon!B$6:B$8)</f>
        <v>2961345881.3333335</v>
      </c>
      <c r="H37" s="398">
        <f>AVERAGE(Oregon!C$6:C$8)</f>
        <v>1389408766</v>
      </c>
      <c r="I37" s="398">
        <f>AVERAGE(Oregon!D$6:D$8)</f>
        <v>423674408</v>
      </c>
      <c r="J37" s="398">
        <f>AVERAGE(Oregon!E$6:E$8)</f>
        <v>141285804</v>
      </c>
      <c r="K37" s="399">
        <f>AVERAGE(Oregon!F$6:F$8)</f>
        <v>1006976903</v>
      </c>
      <c r="L37" s="398">
        <f>AVERAGE(Oregon!B14:B45)</f>
        <v>3037758357.1500001</v>
      </c>
      <c r="M37" s="398">
        <f>AVERAGE(Oregon!C14:C45)</f>
        <v>1511104473.6499979</v>
      </c>
      <c r="N37" s="398">
        <f>AVERAGE(Oregon!D14:D45)</f>
        <v>434177193.75</v>
      </c>
      <c r="O37" s="398">
        <f>AVERAGE(Oregon!E14:E45)</f>
        <v>205763079.75</v>
      </c>
      <c r="P37" s="399">
        <f>AVERAGE(Oregon!F14:F45)</f>
        <v>886713615.14999628</v>
      </c>
    </row>
    <row r="38" spans="1:16" x14ac:dyDescent="0.45">
      <c r="A38" s="9" t="str">
        <f>SOURCE!C38</f>
        <v>Pennsylvania</v>
      </c>
      <c r="B38" s="397">
        <f t="shared" si="1"/>
        <v>207071660.62499905</v>
      </c>
      <c r="C38" s="398">
        <f t="shared" si="2"/>
        <v>9098971.6041667014</v>
      </c>
      <c r="D38" s="398">
        <f t="shared" si="2"/>
        <v>-1608885.7714285608</v>
      </c>
      <c r="E38" s="398">
        <f t="shared" si="2"/>
        <v>99872778.584523141</v>
      </c>
      <c r="F38" s="399">
        <f t="shared" si="3"/>
        <v>99708795.176785469</v>
      </c>
      <c r="G38" s="397">
        <f>AVERAGE(Pennsylvania!B6:B11)</f>
        <v>1567378029.6666667</v>
      </c>
      <c r="H38" s="398">
        <f>AVERAGE(Pennsylvania!C6:C11)</f>
        <v>52721306.666666664</v>
      </c>
      <c r="I38" s="398">
        <f>AVERAGE(Pennsylvania!D6:D11)</f>
        <v>8444145</v>
      </c>
      <c r="J38" s="398">
        <f>AVERAGE(Pennsylvania!E6:E11)</f>
        <v>393723946.33333331</v>
      </c>
      <c r="K38" s="399">
        <f>AVERAGE(Pennsylvania!F6:F11)</f>
        <v>1112488631.3333333</v>
      </c>
      <c r="L38" s="398">
        <f>AVERAGE(Pennsylvania!B28:B57)</f>
        <v>1774449690.2916658</v>
      </c>
      <c r="M38" s="398">
        <f>AVERAGE(Pennsylvania!C28:C57)</f>
        <v>61820278.270833366</v>
      </c>
      <c r="N38" s="398">
        <f>AVERAGE(Pennsylvania!D28:D57)</f>
        <v>6835259.2285714392</v>
      </c>
      <c r="O38" s="398">
        <f>AVERAGE(Pennsylvania!E28:E57)</f>
        <v>493596724.91785645</v>
      </c>
      <c r="P38" s="399">
        <f>AVERAGE(Pennsylvania!F28:F57)</f>
        <v>1212197426.5101187</v>
      </c>
    </row>
    <row r="39" spans="1:16" x14ac:dyDescent="0.45">
      <c r="A39" s="9" t="str">
        <f>SOURCE!C39</f>
        <v>Rhode Island</v>
      </c>
      <c r="B39" s="397">
        <f t="shared" si="1"/>
        <v>6720852.4107142314</v>
      </c>
      <c r="C39" s="366" t="s">
        <v>361</v>
      </c>
      <c r="D39" s="366" t="s">
        <v>361</v>
      </c>
      <c r="E39" s="398">
        <f t="shared" si="2"/>
        <v>6634576.7565476159</v>
      </c>
      <c r="F39" s="399">
        <f t="shared" si="3"/>
        <v>86274.207738079131</v>
      </c>
      <c r="G39" s="397">
        <f>AVERAGE('Rhode Island'!B6:B10)</f>
        <v>38450122.399999999</v>
      </c>
      <c r="H39" s="398" t="s">
        <v>361</v>
      </c>
      <c r="I39" s="398" t="s">
        <v>361</v>
      </c>
      <c r="J39" s="398">
        <f>AVERAGE('Rhode Island'!E6:E10)</f>
        <v>7632902.2000000002</v>
      </c>
      <c r="K39" s="399">
        <f>AVERAGE('Rhode Island'!F6:F10)</f>
        <v>30817220.199999999</v>
      </c>
      <c r="L39" s="398">
        <f>AVERAGE('Rhode Island'!B27:B56)</f>
        <v>45170974.81071423</v>
      </c>
      <c r="M39" s="366" t="s">
        <v>361</v>
      </c>
      <c r="N39" s="366" t="s">
        <v>361</v>
      </c>
      <c r="O39" s="398">
        <f>AVERAGE('Rhode Island'!E27:E56)</f>
        <v>14267478.956547616</v>
      </c>
      <c r="P39" s="399">
        <f>AVERAGE('Rhode Island'!F27:F56)</f>
        <v>30903494.407738078</v>
      </c>
    </row>
    <row r="40" spans="1:16" x14ac:dyDescent="0.45">
      <c r="A40" s="9" t="str">
        <f>SOURCE!C40</f>
        <v>South Carolina</v>
      </c>
      <c r="B40" s="397">
        <f t="shared" si="1"/>
        <v>138556244.63614202</v>
      </c>
      <c r="C40" s="398">
        <f t="shared" si="2"/>
        <v>24854386.941392079</v>
      </c>
      <c r="D40" s="398">
        <f t="shared" si="2"/>
        <v>-3293040.8034188226</v>
      </c>
      <c r="E40" s="398">
        <f t="shared" si="2"/>
        <v>45135917.188034154</v>
      </c>
      <c r="F40" s="399">
        <f t="shared" si="3"/>
        <v>71858978.703297257</v>
      </c>
      <c r="G40" s="397">
        <f>AVERAGE('South Carolina'!B6:B14)</f>
        <v>853226191.11111116</v>
      </c>
      <c r="H40" s="398">
        <f>AVERAGE('South Carolina'!C6:C14)</f>
        <v>38209783.333333336</v>
      </c>
      <c r="I40" s="398">
        <f>AVERAGE('South Carolina'!D6:D14)</f>
        <v>24909730.111111112</v>
      </c>
      <c r="J40" s="398">
        <f>AVERAGE('South Carolina'!E6:E14)</f>
        <v>33803991.888888888</v>
      </c>
      <c r="K40" s="399">
        <f>AVERAGE('South Carolina'!F6:F14)</f>
        <v>756302686</v>
      </c>
      <c r="L40" s="398">
        <f>AVERAGE('South Carolina'!B30:B60)</f>
        <v>991782435.74725318</v>
      </c>
      <c r="M40" s="398">
        <f>AVERAGE('South Carolina'!C30:C60)</f>
        <v>63064170.274725415</v>
      </c>
      <c r="N40" s="398">
        <f>AVERAGE('South Carolina'!D30:D60)</f>
        <v>21616689.307692289</v>
      </c>
      <c r="O40" s="398">
        <f>AVERAGE('South Carolina'!E30:E60)</f>
        <v>78939909.076923043</v>
      </c>
      <c r="P40" s="399">
        <f>AVERAGE('South Carolina'!F30:F60)</f>
        <v>828161664.70329726</v>
      </c>
    </row>
    <row r="41" spans="1:16" x14ac:dyDescent="0.45">
      <c r="A41" s="9" t="str">
        <f>SOURCE!C41</f>
        <v>South Dakota</v>
      </c>
      <c r="B41" s="397">
        <f t="shared" si="1"/>
        <v>10539190.020833448</v>
      </c>
      <c r="C41" s="398">
        <f t="shared" si="2"/>
        <v>-6831189.064285785</v>
      </c>
      <c r="D41" s="398">
        <f t="shared" si="2"/>
        <v>1425010.9220238037</v>
      </c>
      <c r="E41" s="398">
        <f t="shared" si="2"/>
        <v>2170214.514285706</v>
      </c>
      <c r="F41" s="399">
        <f t="shared" si="3"/>
        <v>13775153.568452425</v>
      </c>
      <c r="G41" s="397">
        <f>AVERAGE('South Dakota'!B6:B12)</f>
        <v>112923763</v>
      </c>
      <c r="H41" s="398">
        <f>AVERAGE('South Dakota'!C6:C12)</f>
        <v>66174515.857142858</v>
      </c>
      <c r="I41" s="398">
        <f>AVERAGE('South Dakota'!D6:D12)</f>
        <v>1623429.142857143</v>
      </c>
      <c r="J41" s="398">
        <f>AVERAGE('South Dakota'!E6:E12)</f>
        <v>4053716.1428571427</v>
      </c>
      <c r="K41" s="399">
        <f>AVERAGE('South Dakota'!F6:F12)</f>
        <v>41072101.857142858</v>
      </c>
      <c r="L41" s="398">
        <f>AVERAGE('South Dakota'!B29:B58)</f>
        <v>123462953.02083345</v>
      </c>
      <c r="M41" s="398">
        <f>AVERAGE('South Dakota'!C29:C58)</f>
        <v>59343326.792857073</v>
      </c>
      <c r="N41" s="398">
        <f>AVERAGE('South Dakota'!D29:D58)</f>
        <v>3048440.0648809467</v>
      </c>
      <c r="O41" s="398">
        <f>AVERAGE('South Dakota'!E29:E58)</f>
        <v>6223930.6571428487</v>
      </c>
      <c r="P41" s="399">
        <f>AVERAGE('South Dakota'!F29:F58)</f>
        <v>54847255.425595284</v>
      </c>
    </row>
    <row r="42" spans="1:16" x14ac:dyDescent="0.45">
      <c r="A42" s="9" t="str">
        <f>SOURCE!C42</f>
        <v>Tennessee</v>
      </c>
      <c r="B42" s="397">
        <f t="shared" si="1"/>
        <v>217692364.30714154</v>
      </c>
      <c r="C42" s="398">
        <f t="shared" si="2"/>
        <v>9068000.6736264676</v>
      </c>
      <c r="D42" s="398">
        <f t="shared" si="2"/>
        <v>3223984.5115384646</v>
      </c>
      <c r="E42" s="398">
        <f t="shared" si="2"/>
        <v>59098671.419230618</v>
      </c>
      <c r="F42" s="399">
        <f t="shared" si="3"/>
        <v>146301706.14230871</v>
      </c>
      <c r="G42" s="397">
        <f>AVERAGE(Tennessee!B6:B15)</f>
        <v>1035848621.8</v>
      </c>
      <c r="H42" s="398">
        <f>AVERAGE(Tennessee!C6:C15)</f>
        <v>61848367.700000003</v>
      </c>
      <c r="I42" s="398">
        <f>AVERAGE(Tennessee!D6:D15)</f>
        <v>25205458.199999999</v>
      </c>
      <c r="J42" s="398">
        <f>AVERAGE(Tennessee!E6:E15)</f>
        <v>53092501.600000001</v>
      </c>
      <c r="K42" s="399">
        <f>AVERAGE(Tennessee!F6:F15)</f>
        <v>895702294.29999995</v>
      </c>
      <c r="L42" s="398">
        <f>AVERAGE(Tennessee!B30:B61)</f>
        <v>1253540986.1071415</v>
      </c>
      <c r="M42" s="398">
        <f>AVERAGE(Tennessee!C30:C61)</f>
        <v>70916368.373626471</v>
      </c>
      <c r="N42" s="398">
        <f>AVERAGE(Tennessee!D30:D61)</f>
        <v>28429442.711538464</v>
      </c>
      <c r="O42" s="398">
        <f>AVERAGE(Tennessee!E30:E61)</f>
        <v>112191173.01923062</v>
      </c>
      <c r="P42" s="399">
        <f>AVERAGE(Tennessee!F30:F61)</f>
        <v>1042004000.4423087</v>
      </c>
    </row>
    <row r="43" spans="1:16" x14ac:dyDescent="0.45">
      <c r="A43" s="9" t="str">
        <f>SOURCE!C43</f>
        <v>Texas</v>
      </c>
      <c r="B43" s="397">
        <f t="shared" si="1"/>
        <v>189702386.2582407</v>
      </c>
      <c r="C43" s="398">
        <f t="shared" si="2"/>
        <v>2446928342.9249072</v>
      </c>
      <c r="D43" s="398">
        <f t="shared" si="2"/>
        <v>2470585830.2582407</v>
      </c>
      <c r="E43" s="398">
        <f t="shared" si="2"/>
        <v>2454329541.2582407</v>
      </c>
      <c r="F43" s="399">
        <f t="shared" si="3"/>
        <v>331818353.59157419</v>
      </c>
      <c r="G43" s="397">
        <f>AVERAGE(Texas!B10:B12)</f>
        <v>2314950841</v>
      </c>
      <c r="H43" s="398">
        <f>AVERAGE(Texas!C10:C12)</f>
        <v>57724884.333333336</v>
      </c>
      <c r="I43" s="398">
        <f>AVERAGE(Texas!D10:D12)</f>
        <v>34067397</v>
      </c>
      <c r="J43" s="398">
        <f>AVERAGE(Texas!E10:E12)</f>
        <v>50323686</v>
      </c>
      <c r="K43" s="399">
        <f>AVERAGE(Texas!F10:F12)</f>
        <v>2172834873.6666665</v>
      </c>
      <c r="L43" s="398">
        <f>AVERAGE(Texas!$B$28:$B$58)</f>
        <v>2504653227.2582407</v>
      </c>
      <c r="M43" s="398">
        <f>AVERAGE(Texas!$B$28:$B$58)</f>
        <v>2504653227.2582407</v>
      </c>
      <c r="N43" s="398">
        <f>AVERAGE(Texas!$B$28:$B$58)</f>
        <v>2504653227.2582407</v>
      </c>
      <c r="O43" s="398">
        <f>AVERAGE(Texas!$B$28:$B$58)</f>
        <v>2504653227.2582407</v>
      </c>
      <c r="P43" s="399">
        <f>AVERAGE(Texas!$B$28:$B$58)</f>
        <v>2504653227.2582407</v>
      </c>
    </row>
    <row r="44" spans="1:16" x14ac:dyDescent="0.45">
      <c r="A44" s="9" t="str">
        <f>SOURCE!C44</f>
        <v>Utah</v>
      </c>
      <c r="B44" s="397">
        <f t="shared" si="1"/>
        <v>-1937799.3978016376</v>
      </c>
      <c r="C44" s="398">
        <f t="shared" si="2"/>
        <v>-6623267.7950550318</v>
      </c>
      <c r="D44" s="398">
        <f t="shared" si="2"/>
        <v>12248357.608241826</v>
      </c>
      <c r="E44" s="398">
        <f t="shared" si="2"/>
        <v>-17579236.599183917</v>
      </c>
      <c r="F44" s="399">
        <f t="shared" si="3"/>
        <v>-14035136.476373523</v>
      </c>
      <c r="G44" s="397">
        <f>AVERAGE(Utah!B6:B10)</f>
        <v>749231993.20000005</v>
      </c>
      <c r="H44" s="398">
        <f>AVERAGE(Utah!C6:C10)</f>
        <v>397557999.60000002</v>
      </c>
      <c r="I44" s="398">
        <f>AVERAGE(Utah!D6:D10)</f>
        <v>130088682.40000001</v>
      </c>
      <c r="J44" s="398">
        <f>AVERAGE(Utah!E6:E10)</f>
        <v>57790006.600000001</v>
      </c>
      <c r="K44" s="399">
        <f>AVERAGE(Utah!F6:F10)</f>
        <v>163795304.59999999</v>
      </c>
      <c r="L44" s="398">
        <f>AVERAGE(Utah!B25:B56)</f>
        <v>747294193.80219841</v>
      </c>
      <c r="M44" s="398">
        <f>AVERAGE(Utah!C25:C56)</f>
        <v>390934731.80494499</v>
      </c>
      <c r="N44" s="398">
        <f>AVERAGE(Utah!D25:D56)</f>
        <v>142337040.00824183</v>
      </c>
      <c r="O44" s="398">
        <f>AVERAGE(Utah!E25:E56)</f>
        <v>40210770.000816084</v>
      </c>
      <c r="P44" s="399">
        <f>AVERAGE(Utah!F25:F56)</f>
        <v>149760168.12362647</v>
      </c>
    </row>
    <row r="45" spans="1:16" x14ac:dyDescent="0.45">
      <c r="A45" s="9" t="str">
        <f>SOURCE!C45</f>
        <v>Vermont</v>
      </c>
      <c r="B45" s="397">
        <f t="shared" si="1"/>
        <v>28485663.422619402</v>
      </c>
      <c r="C45" s="398">
        <f t="shared" si="2"/>
        <v>1266909.0916666538</v>
      </c>
      <c r="D45" s="398">
        <f t="shared" si="2"/>
        <v>-341081.75059523783</v>
      </c>
      <c r="E45" s="398">
        <f t="shared" si="2"/>
        <v>13890736.073809363</v>
      </c>
      <c r="F45" s="399">
        <f t="shared" si="3"/>
        <v>13669101.89523828</v>
      </c>
      <c r="G45" s="397">
        <f>AVERAGE(Vermont!B6:B10)</f>
        <v>472140378.19999999</v>
      </c>
      <c r="H45" s="398">
        <f>AVERAGE(Vermont!C6:C10)</f>
        <v>36427567.399999999</v>
      </c>
      <c r="I45" s="398">
        <f>AVERAGE(Vermont!D6:D10)</f>
        <v>1609933.4</v>
      </c>
      <c r="J45" s="398">
        <f>AVERAGE(Vermont!E6:E10)</f>
        <v>37155643.200000003</v>
      </c>
      <c r="K45" s="399">
        <f>AVERAGE(Vermont!F6:F10)</f>
        <v>396947234.19999999</v>
      </c>
      <c r="L45" s="398">
        <f>AVERAGE(Vermont!B27:B56)</f>
        <v>500626041.62261939</v>
      </c>
      <c r="M45" s="398">
        <f>AVERAGE(Vermont!C27:C56)</f>
        <v>37694476.491666652</v>
      </c>
      <c r="N45" s="398">
        <f>AVERAGE(Vermont!D27:D56)</f>
        <v>1268851.6494047621</v>
      </c>
      <c r="O45" s="398">
        <f>AVERAGE(Vermont!E27:E56)</f>
        <v>51046379.273809366</v>
      </c>
      <c r="P45" s="399">
        <f>AVERAGE(Vermont!F27:F56)</f>
        <v>410616336.09523827</v>
      </c>
    </row>
    <row r="46" spans="1:16" x14ac:dyDescent="0.45">
      <c r="A46" s="9" t="str">
        <f>SOURCE!C46</f>
        <v>Virginia</v>
      </c>
      <c r="B46" s="397">
        <f t="shared" si="1"/>
        <v>343925928.0589292</v>
      </c>
      <c r="C46" s="398">
        <f t="shared" si="2"/>
        <v>18864453.325595289</v>
      </c>
      <c r="D46" s="398">
        <f t="shared" si="2"/>
        <v>2544062.1422619037</v>
      </c>
      <c r="E46" s="398">
        <f t="shared" si="2"/>
        <v>31961427.898809485</v>
      </c>
      <c r="F46" s="399">
        <f t="shared" si="3"/>
        <v>290555985.55892777</v>
      </c>
      <c r="G46" s="397">
        <f>AVERAGE(Virginia!B6:B13)</f>
        <v>1250634816.875</v>
      </c>
      <c r="H46" s="398">
        <f>AVERAGE(Virginia!C6:C13)</f>
        <v>154779934.5</v>
      </c>
      <c r="I46" s="398">
        <f>AVERAGE(Virginia!D6:D13)</f>
        <v>21688031.375</v>
      </c>
      <c r="J46" s="398">
        <f>AVERAGE(Virginia!E6:E13)</f>
        <v>32906489.5</v>
      </c>
      <c r="K46" s="399">
        <f>AVERAGE(Virginia!F6:F13)</f>
        <v>1041260361.625</v>
      </c>
      <c r="L46" s="398">
        <f>AVERAGE(Virginia!B30:B59)</f>
        <v>1594560744.9339292</v>
      </c>
      <c r="M46" s="398">
        <f>AVERAGE(Virginia!C30:C59)</f>
        <v>173644387.82559529</v>
      </c>
      <c r="N46" s="398">
        <f>AVERAGE(Virginia!D30:D59)</f>
        <v>24232093.517261904</v>
      </c>
      <c r="O46" s="398">
        <f>AVERAGE(Virginia!E30:E59)</f>
        <v>64867917.398809485</v>
      </c>
      <c r="P46" s="399">
        <f>AVERAGE(Virginia!F30:F59)</f>
        <v>1331816347.1839278</v>
      </c>
    </row>
    <row r="47" spans="1:16" x14ac:dyDescent="0.45">
      <c r="A47" s="9" t="str">
        <f>SOURCE!C47</f>
        <v>Washington</v>
      </c>
      <c r="B47" s="397">
        <f t="shared" si="1"/>
        <v>62383565.099998474</v>
      </c>
      <c r="C47" s="398">
        <f t="shared" si="2"/>
        <v>49667294.016664386</v>
      </c>
      <c r="D47" s="398">
        <f t="shared" si="2"/>
        <v>10645281.216666505</v>
      </c>
      <c r="E47" s="398">
        <f t="shared" si="2"/>
        <v>14904218.883333325</v>
      </c>
      <c r="F47" s="399">
        <f t="shared" si="3"/>
        <v>-12833228.350000024</v>
      </c>
      <c r="G47" s="397">
        <f>AVERAGE(Washington!B$6:B$8)</f>
        <v>2141453267</v>
      </c>
      <c r="H47" s="398">
        <f>AVERAGE(Washington!C$6:C$8)</f>
        <v>794071905.33333337</v>
      </c>
      <c r="I47" s="398">
        <f>AVERAGE(Washington!D$6:D$8)</f>
        <v>21668192.333333332</v>
      </c>
      <c r="J47" s="398">
        <f>AVERAGE(Washington!E$6:E$8)</f>
        <v>354946955.66666669</v>
      </c>
      <c r="K47" s="399">
        <f>AVERAGE(Washington!F$6:F$8)</f>
        <v>970766213</v>
      </c>
      <c r="L47" s="398">
        <f>AVERAGE(Washington!B14:B45)</f>
        <v>2203836832.0999985</v>
      </c>
      <c r="M47" s="398">
        <f>AVERAGE(Washington!C14:C45)</f>
        <v>843739199.34999776</v>
      </c>
      <c r="N47" s="398">
        <f>AVERAGE(Washington!D14:D45)</f>
        <v>32313473.549999837</v>
      </c>
      <c r="O47" s="398">
        <f>AVERAGE(Washington!E14:E45)</f>
        <v>369851174.55000001</v>
      </c>
      <c r="P47" s="399">
        <f>AVERAGE(Washington!F14:F45)</f>
        <v>957932984.64999998</v>
      </c>
    </row>
    <row r="48" spans="1:16" x14ac:dyDescent="0.45">
      <c r="A48" s="9" t="str">
        <f>SOURCE!C48</f>
        <v>West Virginia</v>
      </c>
      <c r="B48" s="397">
        <f t="shared" si="1"/>
        <v>187000057.79404855</v>
      </c>
      <c r="C48" s="398">
        <f t="shared" si="2"/>
        <v>20430092.960714206</v>
      </c>
      <c r="D48" s="398">
        <f t="shared" si="2"/>
        <v>8164996.7589286137</v>
      </c>
      <c r="E48" s="398">
        <f t="shared" si="2"/>
        <v>17413782.054761942</v>
      </c>
      <c r="F48" s="399">
        <f t="shared" si="3"/>
        <v>140991186.44702458</v>
      </c>
      <c r="G48" s="397">
        <f>AVERAGE('West Virginia'!B6:B11)</f>
        <v>1093783372.3333333</v>
      </c>
      <c r="H48" s="398">
        <f>AVERAGE('West Virginia'!C6:C11)</f>
        <v>100667195</v>
      </c>
      <c r="I48" s="398">
        <f>AVERAGE('West Virginia'!D6:D11)</f>
        <v>10489861.166666666</v>
      </c>
      <c r="J48" s="398">
        <f>AVERAGE('West Virginia'!E6:E11)</f>
        <v>25561779.333333332</v>
      </c>
      <c r="K48" s="399">
        <f>AVERAGE('West Virginia'!F6:F11)</f>
        <v>957064536.5</v>
      </c>
      <c r="L48" s="398">
        <f>AVERAGE('West Virginia'!B28:B57)</f>
        <v>1280783430.1273818</v>
      </c>
      <c r="M48" s="398">
        <f>AVERAGE('West Virginia'!C28:C57)</f>
        <v>121097287.96071421</v>
      </c>
      <c r="N48" s="398">
        <f>AVERAGE('West Virginia'!D28:D57)</f>
        <v>18654857.92559528</v>
      </c>
      <c r="O48" s="398">
        <f>AVERAGE('West Virginia'!E28:E57)</f>
        <v>42975561.388095275</v>
      </c>
      <c r="P48" s="399">
        <f>AVERAGE('West Virginia'!F28:F57)</f>
        <v>1098055722.9470246</v>
      </c>
    </row>
    <row r="49" spans="1:17" x14ac:dyDescent="0.45">
      <c r="A49" s="9" t="str">
        <f>SOURCE!C49</f>
        <v>Wisconsin</v>
      </c>
      <c r="B49" s="397">
        <f t="shared" si="1"/>
        <v>217599621.46845269</v>
      </c>
      <c r="C49" s="398">
        <f t="shared" si="2"/>
        <v>18955579.720238119</v>
      </c>
      <c r="D49" s="398">
        <f t="shared" si="2"/>
        <v>-360379.56428571604</v>
      </c>
      <c r="E49" s="398">
        <f t="shared" si="2"/>
        <v>22063652.320833206</v>
      </c>
      <c r="F49" s="399">
        <f t="shared" si="3"/>
        <v>176940768.08095276</v>
      </c>
      <c r="G49" s="397">
        <f>AVERAGE(Wisconsin!B6:B12)</f>
        <v>1242955672.1428571</v>
      </c>
      <c r="H49" s="398">
        <f>AVERAGE(Wisconsin!C6:C12)</f>
        <v>117382498.42857143</v>
      </c>
      <c r="I49" s="398">
        <f>AVERAGE(Wisconsin!D6:D12)</f>
        <v>3474508.2857142859</v>
      </c>
      <c r="J49" s="398">
        <f>AVERAGE(Wisconsin!E6:E12)</f>
        <v>248061418.14285713</v>
      </c>
      <c r="K49" s="399">
        <f>AVERAGE(Wisconsin!F6:F12)</f>
        <v>874037247.71428573</v>
      </c>
      <c r="L49" s="398">
        <f>AVERAGE(Wisconsin!B29:B58)</f>
        <v>1460555293.6113098</v>
      </c>
      <c r="M49" s="398">
        <f>AVERAGE(Wisconsin!C29:C58)</f>
        <v>136338078.14880955</v>
      </c>
      <c r="N49" s="398">
        <f>AVERAGE(Wisconsin!D29:D58)</f>
        <v>3114128.7214285699</v>
      </c>
      <c r="O49" s="398">
        <f>AVERAGE(Wisconsin!E29:E58)</f>
        <v>270125070.46369034</v>
      </c>
      <c r="P49" s="399">
        <f>AVERAGE(Wisconsin!F29:F58)</f>
        <v>1050978015.7952385</v>
      </c>
    </row>
    <row r="50" spans="1:17" ht="14.65" thickBot="1" x14ac:dyDescent="0.5">
      <c r="A50" s="281" t="str">
        <f>SOURCE!C50</f>
        <v>Wyoming</v>
      </c>
      <c r="B50" s="400">
        <f t="shared" si="1"/>
        <v>23369147.148808539</v>
      </c>
      <c r="C50" s="401">
        <f t="shared" si="2"/>
        <v>-41506449.744048059</v>
      </c>
      <c r="D50" s="401">
        <f t="shared" si="2"/>
        <v>-4567941.0357143357</v>
      </c>
      <c r="E50" s="401">
        <f t="shared" si="2"/>
        <v>2348348.9642856307</v>
      </c>
      <c r="F50" s="402">
        <f t="shared" si="3"/>
        <v>67095189.190477982</v>
      </c>
      <c r="G50" s="400">
        <f>AVERAGE(Wyoming!B$6:B$8)</f>
        <v>488947726.33333331</v>
      </c>
      <c r="H50" s="401">
        <f>AVERAGE(Wyoming!C$6:C$8)</f>
        <v>339439266.33333331</v>
      </c>
      <c r="I50" s="401">
        <f>AVERAGE(Wyoming!D$6:D$8)</f>
        <v>43379547</v>
      </c>
      <c r="J50" s="401">
        <f>AVERAGE(Wyoming!E$6:E$8)</f>
        <v>22885046.333333332</v>
      </c>
      <c r="K50" s="402">
        <f>AVERAGE(Wyoming!F$6:F$8)</f>
        <v>83243866.666666672</v>
      </c>
      <c r="L50" s="401">
        <f>AVERAGE(Wyoming!B18:B49)</f>
        <v>512316873.48214185</v>
      </c>
      <c r="M50" s="401">
        <f>AVERAGE(Wyoming!C18:C49)</f>
        <v>297932816.58928525</v>
      </c>
      <c r="N50" s="401">
        <f>AVERAGE(Wyoming!D18:D49)</f>
        <v>38811605.964285664</v>
      </c>
      <c r="O50" s="401">
        <f>AVERAGE(Wyoming!E18:E49)</f>
        <v>25233395.297618963</v>
      </c>
      <c r="P50" s="402">
        <f>AVERAGE(Wyoming!F18:F49)</f>
        <v>150339055.85714465</v>
      </c>
      <c r="Q50" s="253"/>
    </row>
    <row r="51" spans="1:17" x14ac:dyDescent="0.45">
      <c r="B51" s="371"/>
      <c r="F51" s="371"/>
      <c r="G51" s="371"/>
      <c r="L51" s="371"/>
      <c r="P51" s="371"/>
    </row>
    <row r="52" spans="1:17" x14ac:dyDescent="0.45">
      <c r="B52" s="371"/>
      <c r="F52" s="371"/>
      <c r="G52" s="371"/>
      <c r="L52" s="371"/>
      <c r="P52" s="371"/>
    </row>
    <row r="53" spans="1:17" x14ac:dyDescent="0.45">
      <c r="B53" s="371"/>
      <c r="F53" s="371"/>
      <c r="G53" s="371"/>
      <c r="L53" s="371"/>
      <c r="P53" s="371"/>
    </row>
    <row r="54" spans="1:17" x14ac:dyDescent="0.45">
      <c r="B54" s="371"/>
      <c r="F54" s="371"/>
      <c r="G54" s="371"/>
      <c r="L54" s="371"/>
      <c r="P54" s="371"/>
    </row>
    <row r="55" spans="1:17" x14ac:dyDescent="0.45">
      <c r="B55" s="371"/>
      <c r="F55" s="371"/>
      <c r="G55" s="371"/>
      <c r="L55" s="371"/>
      <c r="P55" s="371"/>
    </row>
    <row r="56" spans="1:17" x14ac:dyDescent="0.45">
      <c r="B56" s="371"/>
      <c r="F56" s="371"/>
      <c r="G56" s="371"/>
      <c r="L56" s="371"/>
      <c r="P56" s="371"/>
    </row>
    <row r="57" spans="1:17" x14ac:dyDescent="0.45">
      <c r="B57" s="371"/>
      <c r="F57" s="371"/>
      <c r="G57" s="371"/>
      <c r="L57" s="371"/>
      <c r="P57" s="371"/>
    </row>
    <row r="58" spans="1:17" x14ac:dyDescent="0.45">
      <c r="B58" s="371"/>
      <c r="F58" s="371"/>
      <c r="G58" s="371"/>
      <c r="L58" s="371"/>
      <c r="P58" s="371"/>
    </row>
    <row r="59" spans="1:17" x14ac:dyDescent="0.45">
      <c r="B59" s="371"/>
      <c r="F59" s="371"/>
      <c r="G59" s="371"/>
      <c r="L59" s="371"/>
      <c r="P59" s="371"/>
    </row>
    <row r="60" spans="1:17" x14ac:dyDescent="0.45">
      <c r="B60" s="371"/>
      <c r="F60" s="371"/>
      <c r="G60" s="371"/>
      <c r="L60" s="371"/>
      <c r="P60" s="371"/>
    </row>
    <row r="61" spans="1:17" x14ac:dyDescent="0.45">
      <c r="B61" s="371"/>
      <c r="F61" s="371"/>
      <c r="G61" s="371"/>
      <c r="L61" s="371"/>
      <c r="P61" s="371"/>
    </row>
    <row r="62" spans="1:17" x14ac:dyDescent="0.45">
      <c r="B62" s="371"/>
      <c r="F62" s="371"/>
      <c r="G62" s="371"/>
      <c r="L62" s="371"/>
      <c r="P62" s="371"/>
    </row>
    <row r="63" spans="1:17" x14ac:dyDescent="0.45">
      <c r="B63" s="371"/>
      <c r="F63" s="371"/>
      <c r="G63" s="371"/>
      <c r="L63" s="371"/>
      <c r="P63" s="371"/>
    </row>
    <row r="64" spans="1:17" x14ac:dyDescent="0.45">
      <c r="B64" s="371"/>
      <c r="F64" s="371"/>
      <c r="G64" s="371"/>
      <c r="L64" s="371"/>
      <c r="P64" s="371"/>
    </row>
    <row r="65" spans="2:16" x14ac:dyDescent="0.45">
      <c r="B65" s="371"/>
      <c r="F65" s="371"/>
      <c r="G65" s="371"/>
      <c r="L65" s="371"/>
      <c r="P65" s="371"/>
    </row>
    <row r="66" spans="2:16" x14ac:dyDescent="0.45">
      <c r="B66" s="371"/>
      <c r="F66" s="371"/>
      <c r="G66" s="371"/>
      <c r="L66" s="371"/>
      <c r="P66" s="371"/>
    </row>
    <row r="67" spans="2:16" x14ac:dyDescent="0.45">
      <c r="B67" s="371"/>
      <c r="F67" s="371"/>
      <c r="G67" s="371"/>
      <c r="L67" s="371"/>
      <c r="P67" s="371"/>
    </row>
    <row r="68" spans="2:16" x14ac:dyDescent="0.45">
      <c r="B68" s="371"/>
      <c r="F68" s="371"/>
      <c r="G68" s="371"/>
      <c r="L68" s="371"/>
      <c r="P68" s="371"/>
    </row>
    <row r="69" spans="2:16" x14ac:dyDescent="0.45">
      <c r="B69" s="371"/>
      <c r="F69" s="371"/>
      <c r="G69" s="371"/>
      <c r="L69" s="371"/>
      <c r="P69" s="371"/>
    </row>
    <row r="70" spans="2:16" x14ac:dyDescent="0.45">
      <c r="B70" s="371"/>
      <c r="F70" s="371"/>
      <c r="G70" s="371"/>
      <c r="L70" s="371"/>
      <c r="P70" s="371"/>
    </row>
    <row r="71" spans="2:16" x14ac:dyDescent="0.45">
      <c r="B71" s="371"/>
      <c r="F71" s="371"/>
      <c r="G71" s="371"/>
      <c r="L71" s="371"/>
      <c r="P71" s="371"/>
    </row>
    <row r="72" spans="2:16" x14ac:dyDescent="0.45">
      <c r="B72" s="371"/>
      <c r="F72" s="371"/>
      <c r="G72" s="371"/>
      <c r="L72" s="371"/>
      <c r="P72" s="371"/>
    </row>
    <row r="73" spans="2:16" x14ac:dyDescent="0.45">
      <c r="B73" s="371"/>
      <c r="F73" s="371"/>
      <c r="G73" s="371"/>
      <c r="L73" s="371"/>
      <c r="P73" s="371"/>
    </row>
    <row r="74" spans="2:16" x14ac:dyDescent="0.45">
      <c r="B74" s="371"/>
      <c r="F74" s="371"/>
      <c r="G74" s="371"/>
      <c r="L74" s="371"/>
      <c r="P74" s="371"/>
    </row>
    <row r="75" spans="2:16" x14ac:dyDescent="0.45">
      <c r="B75" s="371"/>
      <c r="F75" s="371"/>
      <c r="G75" s="371"/>
      <c r="L75" s="371"/>
      <c r="P75" s="371"/>
    </row>
    <row r="76" spans="2:16" x14ac:dyDescent="0.45">
      <c r="B76" s="371"/>
      <c r="F76" s="371"/>
      <c r="G76" s="371"/>
      <c r="L76" s="371"/>
      <c r="P76" s="371"/>
    </row>
    <row r="77" spans="2:16" x14ac:dyDescent="0.45">
      <c r="B77" s="371"/>
      <c r="F77" s="371"/>
      <c r="G77" s="371"/>
      <c r="L77" s="371"/>
      <c r="P77" s="371"/>
    </row>
    <row r="78" spans="2:16" x14ac:dyDescent="0.45">
      <c r="B78" s="371"/>
      <c r="F78" s="371"/>
      <c r="G78" s="371"/>
      <c r="L78" s="371"/>
      <c r="P78" s="371"/>
    </row>
    <row r="79" spans="2:16" x14ac:dyDescent="0.45">
      <c r="B79" s="371"/>
      <c r="F79" s="371"/>
      <c r="G79" s="371"/>
      <c r="L79" s="371"/>
      <c r="P79" s="371"/>
    </row>
    <row r="80" spans="2:16" x14ac:dyDescent="0.45">
      <c r="B80" s="371"/>
      <c r="F80" s="371"/>
      <c r="G80" s="371"/>
      <c r="L80" s="371"/>
      <c r="P80" s="371"/>
    </row>
    <row r="81" spans="2:16" x14ac:dyDescent="0.45">
      <c r="B81" s="371"/>
      <c r="F81" s="371"/>
      <c r="G81" s="371"/>
      <c r="L81" s="371"/>
      <c r="P81" s="371"/>
    </row>
    <row r="82" spans="2:16" x14ac:dyDescent="0.45">
      <c r="B82" s="371"/>
      <c r="F82" s="371"/>
      <c r="G82" s="371"/>
      <c r="L82" s="371"/>
      <c r="P82" s="371"/>
    </row>
    <row r="83" spans="2:16" x14ac:dyDescent="0.45">
      <c r="B83" s="371"/>
      <c r="F83" s="371"/>
      <c r="G83" s="371"/>
      <c r="L83" s="371"/>
      <c r="P83" s="371"/>
    </row>
    <row r="84" spans="2:16" x14ac:dyDescent="0.45">
      <c r="B84" s="371"/>
      <c r="F84" s="371"/>
      <c r="G84" s="371"/>
      <c r="L84" s="371"/>
      <c r="P84" s="371"/>
    </row>
    <row r="85" spans="2:16" x14ac:dyDescent="0.45">
      <c r="B85" s="371"/>
      <c r="F85" s="371"/>
      <c r="G85" s="371"/>
      <c r="L85" s="371"/>
      <c r="P85" s="371"/>
    </row>
    <row r="86" spans="2:16" x14ac:dyDescent="0.45">
      <c r="B86" s="371"/>
      <c r="F86" s="371"/>
      <c r="G86" s="371"/>
      <c r="L86" s="371"/>
      <c r="P86" s="371"/>
    </row>
    <row r="87" spans="2:16" x14ac:dyDescent="0.45">
      <c r="B87" s="371"/>
      <c r="F87" s="371"/>
      <c r="G87" s="371"/>
      <c r="L87" s="371"/>
      <c r="P87" s="371"/>
    </row>
    <row r="88" spans="2:16" x14ac:dyDescent="0.45">
      <c r="B88" s="371"/>
      <c r="F88" s="371"/>
      <c r="G88" s="371"/>
      <c r="L88" s="371"/>
      <c r="P88" s="371"/>
    </row>
    <row r="89" spans="2:16" x14ac:dyDescent="0.45">
      <c r="B89" s="371"/>
      <c r="F89" s="371"/>
      <c r="G89" s="371"/>
      <c r="L89" s="371"/>
      <c r="P89" s="371"/>
    </row>
    <row r="90" spans="2:16" x14ac:dyDescent="0.45">
      <c r="B90" s="371"/>
      <c r="F90" s="371"/>
      <c r="G90" s="371"/>
      <c r="L90" s="371"/>
      <c r="P90" s="371"/>
    </row>
    <row r="91" spans="2:16" x14ac:dyDescent="0.45">
      <c r="B91" s="371"/>
      <c r="F91" s="371"/>
      <c r="G91" s="371"/>
      <c r="L91" s="371"/>
      <c r="P91" s="371"/>
    </row>
    <row r="92" spans="2:16" x14ac:dyDescent="0.45">
      <c r="B92" s="371"/>
      <c r="F92" s="371"/>
      <c r="G92" s="371"/>
      <c r="L92" s="371"/>
      <c r="P92" s="371"/>
    </row>
    <row r="93" spans="2:16" x14ac:dyDescent="0.45">
      <c r="B93" s="371"/>
      <c r="F93" s="371"/>
      <c r="G93" s="371"/>
      <c r="L93" s="371"/>
      <c r="P93" s="371"/>
    </row>
    <row r="94" spans="2:16" x14ac:dyDescent="0.45">
      <c r="B94" s="371"/>
      <c r="F94" s="371"/>
      <c r="G94" s="371"/>
      <c r="L94" s="371"/>
      <c r="P94" s="371"/>
    </row>
    <row r="95" spans="2:16" x14ac:dyDescent="0.45">
      <c r="B95" s="371"/>
      <c r="F95" s="371"/>
      <c r="G95" s="371"/>
      <c r="L95" s="371"/>
      <c r="P95" s="371"/>
    </row>
    <row r="96" spans="2:16" x14ac:dyDescent="0.45">
      <c r="B96" s="371"/>
      <c r="F96" s="371"/>
      <c r="G96" s="371"/>
      <c r="L96" s="371"/>
      <c r="P96" s="371"/>
    </row>
    <row r="97" spans="2:16" x14ac:dyDescent="0.45">
      <c r="B97" s="371"/>
      <c r="F97" s="371"/>
      <c r="G97" s="371"/>
      <c r="L97" s="371"/>
      <c r="P97" s="371"/>
    </row>
    <row r="98" spans="2:16" x14ac:dyDescent="0.45">
      <c r="B98" s="371"/>
      <c r="F98" s="371"/>
      <c r="G98" s="371"/>
      <c r="L98" s="371"/>
      <c r="P98" s="371"/>
    </row>
    <row r="99" spans="2:16" x14ac:dyDescent="0.45">
      <c r="B99" s="371"/>
      <c r="F99" s="371"/>
      <c r="G99" s="371"/>
      <c r="L99" s="371"/>
      <c r="P99" s="371"/>
    </row>
    <row r="100" spans="2:16" x14ac:dyDescent="0.45">
      <c r="B100" s="371"/>
      <c r="F100" s="371"/>
      <c r="G100" s="371"/>
      <c r="L100" s="371"/>
      <c r="P100" s="371"/>
    </row>
    <row r="101" spans="2:16" x14ac:dyDescent="0.45">
      <c r="B101" s="371"/>
      <c r="F101" s="371"/>
      <c r="G101" s="371"/>
      <c r="L101" s="371"/>
      <c r="P101" s="371"/>
    </row>
    <row r="102" spans="2:16" x14ac:dyDescent="0.45">
      <c r="B102" s="371"/>
      <c r="F102" s="371"/>
      <c r="G102" s="371"/>
      <c r="L102" s="371"/>
      <c r="P102" s="371"/>
    </row>
    <row r="103" spans="2:16" x14ac:dyDescent="0.45">
      <c r="B103" s="371"/>
      <c r="F103" s="371"/>
      <c r="G103" s="371"/>
      <c r="L103" s="371"/>
      <c r="P103" s="371"/>
    </row>
    <row r="104" spans="2:16" x14ac:dyDescent="0.45">
      <c r="B104" s="371"/>
      <c r="F104" s="371"/>
      <c r="G104" s="371"/>
      <c r="L104" s="371"/>
      <c r="P104" s="371"/>
    </row>
    <row r="105" spans="2:16" x14ac:dyDescent="0.45">
      <c r="B105" s="371"/>
      <c r="F105" s="371"/>
      <c r="G105" s="371"/>
      <c r="L105" s="371"/>
      <c r="P105" s="371"/>
    </row>
    <row r="106" spans="2:16" x14ac:dyDescent="0.45">
      <c r="B106" s="371"/>
      <c r="F106" s="371"/>
      <c r="G106" s="371"/>
      <c r="L106" s="371"/>
      <c r="P106" s="371"/>
    </row>
    <row r="107" spans="2:16" x14ac:dyDescent="0.45">
      <c r="B107" s="371"/>
      <c r="F107" s="371"/>
      <c r="G107" s="371"/>
      <c r="L107" s="371"/>
      <c r="P107" s="371"/>
    </row>
    <row r="108" spans="2:16" x14ac:dyDescent="0.45">
      <c r="B108" s="371"/>
      <c r="F108" s="371"/>
      <c r="G108" s="371"/>
      <c r="L108" s="371"/>
      <c r="P108" s="371"/>
    </row>
    <row r="109" spans="2:16" x14ac:dyDescent="0.45">
      <c r="B109" s="371"/>
      <c r="F109" s="371"/>
      <c r="G109" s="371"/>
      <c r="L109" s="371"/>
      <c r="P109" s="371"/>
    </row>
    <row r="110" spans="2:16" x14ac:dyDescent="0.45">
      <c r="B110" s="371"/>
      <c r="F110" s="371"/>
      <c r="G110" s="371"/>
      <c r="L110" s="371"/>
      <c r="P110" s="371"/>
    </row>
    <row r="111" spans="2:16" x14ac:dyDescent="0.45">
      <c r="B111" s="371"/>
      <c r="F111" s="371"/>
      <c r="G111" s="371"/>
      <c r="L111" s="371"/>
      <c r="P111" s="371"/>
    </row>
    <row r="112" spans="2:16" x14ac:dyDescent="0.45">
      <c r="B112" s="371"/>
      <c r="F112" s="371"/>
      <c r="G112" s="371"/>
      <c r="L112" s="371"/>
      <c r="P112" s="371"/>
    </row>
    <row r="113" spans="2:16" x14ac:dyDescent="0.45">
      <c r="B113" s="371"/>
      <c r="F113" s="371"/>
      <c r="G113" s="371"/>
      <c r="L113" s="371"/>
      <c r="P113" s="371"/>
    </row>
    <row r="114" spans="2:16" x14ac:dyDescent="0.45">
      <c r="B114" s="371"/>
      <c r="F114" s="371"/>
      <c r="G114" s="371"/>
      <c r="L114" s="371"/>
      <c r="P114" s="371"/>
    </row>
    <row r="115" spans="2:16" x14ac:dyDescent="0.45">
      <c r="B115" s="371"/>
      <c r="F115" s="371"/>
      <c r="G115" s="371"/>
      <c r="L115" s="371"/>
      <c r="P115" s="371"/>
    </row>
    <row r="116" spans="2:16" x14ac:dyDescent="0.45">
      <c r="B116" s="371"/>
      <c r="F116" s="371"/>
      <c r="G116" s="371"/>
      <c r="L116" s="371"/>
      <c r="P116" s="371"/>
    </row>
    <row r="117" spans="2:16" x14ac:dyDescent="0.45">
      <c r="B117" s="371"/>
      <c r="F117" s="371"/>
      <c r="G117" s="371"/>
      <c r="L117" s="371"/>
      <c r="P117" s="371"/>
    </row>
    <row r="118" spans="2:16" x14ac:dyDescent="0.45">
      <c r="B118" s="371"/>
      <c r="F118" s="371"/>
      <c r="G118" s="371"/>
      <c r="L118" s="371"/>
      <c r="P118" s="371"/>
    </row>
    <row r="119" spans="2:16" x14ac:dyDescent="0.45">
      <c r="B119" s="371"/>
      <c r="F119" s="371"/>
      <c r="G119" s="371"/>
      <c r="L119" s="371"/>
      <c r="P119" s="371"/>
    </row>
    <row r="120" spans="2:16" x14ac:dyDescent="0.45">
      <c r="B120" s="371"/>
      <c r="F120" s="371"/>
      <c r="G120" s="371"/>
      <c r="L120" s="371"/>
      <c r="P120" s="371"/>
    </row>
    <row r="121" spans="2:16" x14ac:dyDescent="0.45">
      <c r="B121" s="371"/>
      <c r="F121" s="371"/>
      <c r="G121" s="371"/>
      <c r="L121" s="371"/>
      <c r="P121" s="371"/>
    </row>
    <row r="122" spans="2:16" x14ac:dyDescent="0.45">
      <c r="B122" s="371"/>
      <c r="F122" s="371"/>
      <c r="G122" s="371"/>
      <c r="L122" s="371"/>
      <c r="P122" s="371"/>
    </row>
    <row r="123" spans="2:16" x14ac:dyDescent="0.45">
      <c r="B123" s="371"/>
      <c r="F123" s="371"/>
      <c r="G123" s="371"/>
      <c r="L123" s="371"/>
      <c r="P123" s="371"/>
    </row>
    <row r="124" spans="2:16" x14ac:dyDescent="0.45">
      <c r="B124" s="371"/>
      <c r="F124" s="371"/>
      <c r="G124" s="371"/>
      <c r="L124" s="371"/>
      <c r="P124" s="371"/>
    </row>
    <row r="125" spans="2:16" x14ac:dyDescent="0.45">
      <c r="B125" s="371"/>
      <c r="F125" s="371"/>
      <c r="G125" s="371"/>
      <c r="L125" s="371"/>
      <c r="P125" s="371"/>
    </row>
    <row r="126" spans="2:16" x14ac:dyDescent="0.45">
      <c r="B126" s="371"/>
      <c r="F126" s="371"/>
      <c r="G126" s="371"/>
      <c r="L126" s="371"/>
      <c r="P126" s="371"/>
    </row>
    <row r="127" spans="2:16" x14ac:dyDescent="0.45">
      <c r="B127" s="371"/>
      <c r="F127" s="371"/>
      <c r="G127" s="371"/>
      <c r="L127" s="371"/>
      <c r="P127" s="371"/>
    </row>
    <row r="128" spans="2:16" x14ac:dyDescent="0.45">
      <c r="B128" s="371"/>
      <c r="F128" s="371"/>
      <c r="G128" s="371"/>
      <c r="L128" s="371"/>
      <c r="P128" s="371"/>
    </row>
    <row r="129" spans="2:16" x14ac:dyDescent="0.45">
      <c r="B129" s="371"/>
      <c r="F129" s="371"/>
      <c r="G129" s="371"/>
      <c r="L129" s="371"/>
      <c r="P129" s="371"/>
    </row>
    <row r="130" spans="2:16" x14ac:dyDescent="0.45">
      <c r="B130" s="371"/>
      <c r="F130" s="371"/>
      <c r="G130" s="371"/>
      <c r="L130" s="371"/>
      <c r="P130" s="371"/>
    </row>
  </sheetData>
  <sheetProtection algorithmName="SHA-512" hashValue="an0A3u5hUwqt7WSzwkeyVxdyUC+mfyNjElKBE25gL68u/LQrSSr0mF7JId587TzUu7AIaeoms+v79RqY/foSPg==" saltValue="sujUm0KFnXkHdR3NxAGVmw==" spinCount="100000" sheet="1" objects="1" scenarios="1"/>
  <mergeCells count="3">
    <mergeCell ref="G1:K1"/>
    <mergeCell ref="L1:P1"/>
    <mergeCell ref="B1:F1"/>
  </mergeCells>
  <pageMargins left="0.7" right="0.7" top="0.75" bottom="0.75" header="0.3" footer="0.3"/>
  <pageSetup orientation="portrait" r:id="rId1"/>
  <ignoredErrors>
    <ignoredError sqref="G3:K5 J14:K17 G32:K35 J38 G39:K46 G38:I38 K38 G48:K49 J20:K23 G20:I23 G14:I17 J29:K30 G29:I30 J25:K27 G25:I27 G7:K13 G6 H6:K6" formulaRange="1"/>
    <ignoredError sqref="J19:K19 G19:I19" formula="1"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EB8A-F08D-4825-80F8-29A318A1EF3C}">
  <dimension ref="A1:AO165"/>
  <sheetViews>
    <sheetView topLeftCell="K15" zoomScale="118" zoomScaleNormal="118" workbookViewId="0">
      <selection activeCell="H37" sqref="H37"/>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433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40">
        <v>2005</v>
      </c>
      <c r="B6" s="248">
        <v>377166083</v>
      </c>
      <c r="C6" s="209">
        <v>105962636</v>
      </c>
      <c r="D6" s="209">
        <v>259581313</v>
      </c>
      <c r="E6" s="209">
        <v>1451740</v>
      </c>
      <c r="F6" s="210">
        <v>10170393</v>
      </c>
      <c r="G6" s="48">
        <f>B6*2*B58/100</f>
        <v>38410593.892719999</v>
      </c>
      <c r="H6" s="49">
        <f>C6*2*C58/100</f>
        <v>25566664.81408</v>
      </c>
      <c r="I6" s="49">
        <f>D6*2*D58/100</f>
        <v>34233583.55844</v>
      </c>
      <c r="J6" s="49">
        <f>E6*2*E58/100</f>
        <v>2903480</v>
      </c>
      <c r="K6" s="50">
        <f>F6*2*F58/100</f>
        <v>7599114.2417400004</v>
      </c>
    </row>
    <row r="7" spans="1:11" s="16" customFormat="1" ht="18" x14ac:dyDescent="0.55000000000000004">
      <c r="A7" s="241">
        <v>2012</v>
      </c>
      <c r="B7" s="120">
        <v>355939117</v>
      </c>
      <c r="C7" s="80">
        <v>96838578</v>
      </c>
      <c r="D7" s="80">
        <v>242952423</v>
      </c>
      <c r="E7" s="80">
        <v>287178</v>
      </c>
      <c r="F7" s="212">
        <v>15860938</v>
      </c>
      <c r="G7" s="51">
        <f t="shared" ref="G7:G18" si="0">B7*2*B59/100</f>
        <v>17384066.474280003</v>
      </c>
      <c r="H7" s="52">
        <f t="shared" ref="H7:H18" si="1">C7*2*C59/100</f>
        <v>11578020.385679998</v>
      </c>
      <c r="I7" s="52">
        <f t="shared" ref="I7:I18" si="2">D7*2*D59/100</f>
        <v>15422619.812039999</v>
      </c>
      <c r="J7" s="52">
        <f t="shared" ref="J7:J18" si="3">E7*2*E59/100</f>
        <v>593200.62036000006</v>
      </c>
      <c r="K7" s="53">
        <f t="shared" ref="K7:K18" si="4">F7*2*F59/100</f>
        <v>4688493.2727999995</v>
      </c>
    </row>
    <row r="8" spans="1:11" s="16" customFormat="1" ht="18" x14ac:dyDescent="0.55000000000000004">
      <c r="A8" s="241">
        <v>2013</v>
      </c>
      <c r="B8" s="120">
        <v>355001381</v>
      </c>
      <c r="C8" s="80">
        <v>99384251</v>
      </c>
      <c r="D8" s="80">
        <v>239352226</v>
      </c>
      <c r="E8" s="80">
        <v>260086</v>
      </c>
      <c r="F8" s="212">
        <v>16004818</v>
      </c>
      <c r="G8" s="51">
        <f t="shared" si="0"/>
        <v>16457864.023159999</v>
      </c>
      <c r="H8" s="52">
        <f t="shared" si="1"/>
        <v>11097245.46666</v>
      </c>
      <c r="I8" s="52">
        <f t="shared" si="2"/>
        <v>14566976.47436</v>
      </c>
      <c r="J8" s="52">
        <f t="shared" si="3"/>
        <v>534970.89339999994</v>
      </c>
      <c r="K8" s="53">
        <f t="shared" si="4"/>
        <v>4466624.6074400004</v>
      </c>
    </row>
    <row r="9" spans="1:11" s="16" customFormat="1" ht="18" x14ac:dyDescent="0.55000000000000004">
      <c r="A9" s="241">
        <v>2014</v>
      </c>
      <c r="B9" s="120">
        <v>357273889</v>
      </c>
      <c r="C9" s="80">
        <v>99481810</v>
      </c>
      <c r="D9" s="80">
        <v>241713270</v>
      </c>
      <c r="E9" s="80">
        <v>111006</v>
      </c>
      <c r="F9" s="212">
        <v>15967804</v>
      </c>
      <c r="G9" s="51">
        <f t="shared" si="0"/>
        <v>16477471.760680001</v>
      </c>
      <c r="H9" s="52">
        <f t="shared" si="1"/>
        <v>11064366.908199999</v>
      </c>
      <c r="I9" s="52">
        <f t="shared" si="2"/>
        <v>14671995.489</v>
      </c>
      <c r="J9" s="52">
        <f t="shared" si="3"/>
        <v>228328.2414</v>
      </c>
      <c r="K9" s="53">
        <f t="shared" si="4"/>
        <v>4460127.0132799996</v>
      </c>
    </row>
    <row r="10" spans="1:11" s="16" customFormat="1" ht="18" x14ac:dyDescent="0.55000000000000004">
      <c r="A10" s="241">
        <v>2015</v>
      </c>
      <c r="B10" s="120">
        <v>356808866</v>
      </c>
      <c r="C10" s="80">
        <v>99054318</v>
      </c>
      <c r="D10" s="80">
        <v>242062901</v>
      </c>
      <c r="E10" s="80">
        <v>111006</v>
      </c>
      <c r="F10" s="212">
        <v>15580641</v>
      </c>
      <c r="G10" s="51">
        <f>B10*2*B62/100</f>
        <v>16427480.190640001</v>
      </c>
      <c r="H10" s="52">
        <f t="shared" si="1"/>
        <v>11062386.234240001</v>
      </c>
      <c r="I10" s="52">
        <f t="shared" si="2"/>
        <v>14664170.542579999</v>
      </c>
      <c r="J10" s="52">
        <f t="shared" si="3"/>
        <v>228328.2414</v>
      </c>
      <c r="K10" s="53">
        <f t="shared" si="4"/>
        <v>4424278.8183599999</v>
      </c>
    </row>
    <row r="11" spans="1:11" s="16" customFormat="1" ht="18" x14ac:dyDescent="0.55000000000000004">
      <c r="A11" s="241">
        <v>2016</v>
      </c>
      <c r="B11" s="120">
        <v>355408204</v>
      </c>
      <c r="C11" s="80">
        <v>100005660</v>
      </c>
      <c r="D11" s="80">
        <v>240856287</v>
      </c>
      <c r="E11" s="80">
        <v>113141</v>
      </c>
      <c r="F11" s="212">
        <v>14433116</v>
      </c>
      <c r="G11" s="51">
        <f t="shared" si="0"/>
        <v>16398534.53256</v>
      </c>
      <c r="H11" s="52">
        <f t="shared" si="1"/>
        <v>11096628.033599999</v>
      </c>
      <c r="I11" s="52">
        <f t="shared" si="2"/>
        <v>14658513.626820002</v>
      </c>
      <c r="J11" s="52">
        <f t="shared" si="3"/>
        <v>231995.62050000002</v>
      </c>
      <c r="K11" s="53">
        <f t="shared" si="4"/>
        <v>4287790.1012800001</v>
      </c>
    </row>
    <row r="12" spans="1:11" s="16" customFormat="1" ht="18" x14ac:dyDescent="0.55000000000000004">
      <c r="A12" s="241">
        <v>2017</v>
      </c>
      <c r="B12" s="120">
        <v>359616156</v>
      </c>
      <c r="C12" s="80">
        <v>101156379</v>
      </c>
      <c r="D12" s="80">
        <v>243250012</v>
      </c>
      <c r="E12" s="80">
        <v>113141</v>
      </c>
      <c r="F12" s="212">
        <v>15096624</v>
      </c>
      <c r="G12" s="51">
        <f t="shared" si="0"/>
        <v>16412881.35984</v>
      </c>
      <c r="H12" s="52">
        <f t="shared" si="1"/>
        <v>11088762.26598</v>
      </c>
      <c r="I12" s="52">
        <f t="shared" si="2"/>
        <v>14697165.72504</v>
      </c>
      <c r="J12" s="52">
        <f t="shared" si="3"/>
        <v>231995.62050000002</v>
      </c>
      <c r="K12" s="53">
        <f t="shared" si="4"/>
        <v>4376209.3651199993</v>
      </c>
    </row>
    <row r="13" spans="1:11" s="16" customFormat="1" ht="18" x14ac:dyDescent="0.55000000000000004">
      <c r="A13" s="241">
        <v>2018</v>
      </c>
      <c r="B13" s="120">
        <v>360781648</v>
      </c>
      <c r="C13" s="80">
        <v>102417089</v>
      </c>
      <c r="D13" s="80">
        <v>244192158</v>
      </c>
      <c r="E13" s="80">
        <v>113141</v>
      </c>
      <c r="F13" s="212">
        <v>14059261</v>
      </c>
      <c r="G13" s="51">
        <f t="shared" si="0"/>
        <v>16451643.148799999</v>
      </c>
      <c r="H13" s="52">
        <f t="shared" si="1"/>
        <v>11204429.536599999</v>
      </c>
      <c r="I13" s="52">
        <f t="shared" si="2"/>
        <v>14675948.695799999</v>
      </c>
      <c r="J13" s="52">
        <f t="shared" si="3"/>
        <v>231995.62050000002</v>
      </c>
      <c r="K13" s="53">
        <f t="shared" si="4"/>
        <v>4164071.9229799998</v>
      </c>
    </row>
    <row r="14" spans="1:11" s="16" customFormat="1" ht="18" x14ac:dyDescent="0.55000000000000004">
      <c r="A14" s="241">
        <v>2019</v>
      </c>
      <c r="B14" s="120">
        <v>358249504</v>
      </c>
      <c r="C14" s="80">
        <v>103844861</v>
      </c>
      <c r="D14" s="80">
        <v>238526540</v>
      </c>
      <c r="E14" s="80">
        <v>89600</v>
      </c>
      <c r="F14" s="212">
        <v>15788504</v>
      </c>
      <c r="G14" s="51">
        <f t="shared" si="0"/>
        <v>15548028.473599998</v>
      </c>
      <c r="H14" s="52">
        <f t="shared" si="1"/>
        <v>11063631.490940001</v>
      </c>
      <c r="I14" s="52">
        <f t="shared" si="2"/>
        <v>13968114.182399999</v>
      </c>
      <c r="J14" s="52">
        <f t="shared" si="3"/>
        <v>216975.35999999999</v>
      </c>
      <c r="K14" s="53">
        <f t="shared" si="4"/>
        <v>3983123.7891199999</v>
      </c>
    </row>
    <row r="15" spans="1:11" s="16" customFormat="1" ht="18" x14ac:dyDescent="0.55000000000000004">
      <c r="A15" s="241">
        <v>2020</v>
      </c>
      <c r="B15" s="120">
        <v>361147719</v>
      </c>
      <c r="C15" s="80">
        <v>103834349</v>
      </c>
      <c r="D15" s="80">
        <v>240814958</v>
      </c>
      <c r="E15" s="80">
        <v>89718</v>
      </c>
      <c r="F15" s="212">
        <v>16408693</v>
      </c>
      <c r="G15" s="51">
        <f t="shared" si="0"/>
        <v>15601581.460800001</v>
      </c>
      <c r="H15" s="52">
        <f t="shared" si="1"/>
        <v>11074971.664340001</v>
      </c>
      <c r="I15" s="52">
        <f t="shared" si="2"/>
        <v>14082858.743840002</v>
      </c>
      <c r="J15" s="52">
        <f t="shared" si="3"/>
        <v>217103.20512000003</v>
      </c>
      <c r="K15" s="53">
        <f t="shared" si="4"/>
        <v>4102829.59772</v>
      </c>
    </row>
    <row r="16" spans="1:11" s="16" customFormat="1" ht="18" x14ac:dyDescent="0.55000000000000004">
      <c r="A16" s="241">
        <v>2021</v>
      </c>
      <c r="B16" s="120">
        <v>363928243</v>
      </c>
      <c r="C16" s="80">
        <v>104385139</v>
      </c>
      <c r="D16" s="80">
        <v>242926257</v>
      </c>
      <c r="E16" s="80">
        <v>89718</v>
      </c>
      <c r="F16" s="212">
        <v>16527129</v>
      </c>
      <c r="G16" s="51">
        <f t="shared" si="0"/>
        <v>15605243.059840001</v>
      </c>
      <c r="H16" s="52">
        <f t="shared" si="1"/>
        <v>11114929.60072</v>
      </c>
      <c r="I16" s="52">
        <f t="shared" si="2"/>
        <v>14114015.531699998</v>
      </c>
      <c r="J16" s="52">
        <f t="shared" si="3"/>
        <v>217103.20512000003</v>
      </c>
      <c r="K16" s="53">
        <f t="shared" si="4"/>
        <v>3993284.9089799998</v>
      </c>
    </row>
    <row r="17" spans="1:11" s="16" customFormat="1" ht="18" x14ac:dyDescent="0.55000000000000004">
      <c r="A17" s="241">
        <v>2022</v>
      </c>
      <c r="B17" s="120">
        <v>364074985</v>
      </c>
      <c r="C17" s="80">
        <v>104863896</v>
      </c>
      <c r="D17" s="80">
        <v>242639084</v>
      </c>
      <c r="E17" s="80">
        <v>89718</v>
      </c>
      <c r="F17" s="212">
        <v>16482286</v>
      </c>
      <c r="G17" s="51">
        <f t="shared" si="0"/>
        <v>15596972.3574</v>
      </c>
      <c r="H17" s="52">
        <f t="shared" si="1"/>
        <v>11090405.64096</v>
      </c>
      <c r="I17" s="52">
        <f t="shared" si="2"/>
        <v>14102183.562080001</v>
      </c>
      <c r="J17" s="52">
        <f t="shared" si="3"/>
        <v>217103.20512000003</v>
      </c>
      <c r="K17" s="53">
        <f t="shared" si="4"/>
        <v>3996295.0635600002</v>
      </c>
    </row>
    <row r="18" spans="1:11" s="16" customFormat="1" ht="18.399999999999999" thickBot="1" x14ac:dyDescent="0.6">
      <c r="A18" s="242">
        <v>2023</v>
      </c>
      <c r="B18" s="251">
        <v>363449392</v>
      </c>
      <c r="C18" s="214">
        <v>104144814</v>
      </c>
      <c r="D18" s="214">
        <v>242666222</v>
      </c>
      <c r="E18" s="214">
        <v>89718</v>
      </c>
      <c r="F18" s="215">
        <v>16548638</v>
      </c>
      <c r="G18" s="54">
        <f t="shared" si="0"/>
        <v>15591978.9168</v>
      </c>
      <c r="H18" s="55">
        <f t="shared" si="1"/>
        <v>11053930.55796</v>
      </c>
      <c r="I18" s="55">
        <f t="shared" si="2"/>
        <v>14103760.822640002</v>
      </c>
      <c r="J18" s="55">
        <f t="shared" si="3"/>
        <v>217103.20512000003</v>
      </c>
      <c r="K18" s="56">
        <f t="shared" si="4"/>
        <v>4007087.2053200002</v>
      </c>
    </row>
    <row r="19" spans="1:11" s="16" customFormat="1" ht="24.75" customHeight="1" thickBot="1" x14ac:dyDescent="0.6">
      <c r="A19" s="96" t="s">
        <v>373</v>
      </c>
      <c r="B19" s="97"/>
      <c r="C19" s="97"/>
      <c r="D19" s="97"/>
      <c r="E19" s="97"/>
      <c r="F19" s="98"/>
      <c r="G19" s="57"/>
      <c r="H19" s="57"/>
      <c r="I19" s="57"/>
      <c r="J19" s="57"/>
      <c r="K19" s="57"/>
    </row>
    <row r="20" spans="1:11" s="16" customFormat="1" ht="18" x14ac:dyDescent="0.45">
      <c r="A20" s="60">
        <v>2024</v>
      </c>
      <c r="B20" s="42">
        <f>_xlfn.FORECAST.LINEAR($A20,B$9:B19,$A$9:$A19)</f>
        <v>365110697.26666665</v>
      </c>
      <c r="C20" s="42">
        <f>_xlfn.FORECAST.LINEAR($A20,C$9:C19,$A$9:$A19)</f>
        <v>106118603.46666646</v>
      </c>
      <c r="D20" s="42">
        <f>_xlfn.FORECAST.LINEAR($A20,D$9:D19,$A$9:$A19)</f>
        <v>242297732.86666667</v>
      </c>
      <c r="E20" s="42">
        <f>_xlfn.FORECAST.LINEAR($A20,E$9:E19,$A$9:$A19)</f>
        <v>82606.266666666605</v>
      </c>
      <c r="F20" s="42">
        <f>_xlfn.FORECAST.LINEAR($A20,F$9:F19,$A$9:$A19)</f>
        <v>16611754.133333325</v>
      </c>
      <c r="G20" s="39"/>
      <c r="H20" s="39"/>
      <c r="I20" s="39"/>
      <c r="J20" s="39"/>
      <c r="K20" s="39"/>
    </row>
    <row r="21" spans="1:11" s="16" customFormat="1" ht="18" x14ac:dyDescent="0.45">
      <c r="A21" s="60">
        <v>2025</v>
      </c>
      <c r="B21" s="42">
        <f>_xlfn.FORECAST.LINEAR($A21,B$9:B20,$A$9:$A20)</f>
        <v>366026485.75151491</v>
      </c>
      <c r="C21" s="42">
        <f>_xlfn.FORECAST.LINEAR($A21,C$9:C20,$A$9:$A20)</f>
        <v>106809471.0969696</v>
      </c>
      <c r="D21" s="42">
        <f>_xlfn.FORECAST.LINEAR($A21,D$9:D20,$A$9:$A20)</f>
        <v>242358271.76969701</v>
      </c>
      <c r="E21" s="42">
        <f>_xlfn.FORECAST.LINEAR($A21,E$9:E20,$A$9:$A20)</f>
        <v>79263.64242424164</v>
      </c>
      <c r="F21" s="42">
        <f>_xlfn.FORECAST.LINEAR($A21,F$9:F20,$A$9:$A20)</f>
        <v>16779478.593939424</v>
      </c>
      <c r="G21" s="39"/>
      <c r="H21" s="39"/>
      <c r="I21" s="39"/>
      <c r="J21" s="39"/>
      <c r="K21" s="39"/>
    </row>
    <row r="22" spans="1:11" s="16" customFormat="1" ht="18" x14ac:dyDescent="0.45">
      <c r="A22" s="60">
        <v>2026</v>
      </c>
      <c r="B22" s="42">
        <f>_xlfn.FORECAST.LINEAR($A22,B$9:B21,$A$9:$A21)</f>
        <v>366942274.23636341</v>
      </c>
      <c r="C22" s="42">
        <f>_xlfn.FORECAST.LINEAR($A22,C$9:C21,$A$9:$A21)</f>
        <v>107500338.72727251</v>
      </c>
      <c r="D22" s="42">
        <f>_xlfn.FORECAST.LINEAR($A22,D$9:D21,$A$9:$A21)</f>
        <v>242418810.67272735</v>
      </c>
      <c r="E22" s="42">
        <f>_xlfn.FORECAST.LINEAR($A22,E$9:E21,$A$9:$A21)</f>
        <v>75921.018181817606</v>
      </c>
      <c r="F22" s="42">
        <f>_xlfn.FORECAST.LINEAR($A22,F$9:F21,$A$9:$A21)</f>
        <v>16947203.054545462</v>
      </c>
      <c r="G22" s="39"/>
      <c r="H22" s="39"/>
      <c r="I22" s="39"/>
      <c r="J22" s="39"/>
      <c r="K22" s="39"/>
    </row>
    <row r="23" spans="1:11" s="16" customFormat="1" ht="18" x14ac:dyDescent="0.45">
      <c r="A23" s="60">
        <v>2027</v>
      </c>
      <c r="B23" s="42">
        <f>_xlfn.FORECAST.LINEAR($A23,B$9:B22,$A$9:$A22)</f>
        <v>367858062.72121215</v>
      </c>
      <c r="C23" s="42">
        <f>_xlfn.FORECAST.LINEAR($A23,C$9:C22,$A$9:$A22)</f>
        <v>108191206.35757565</v>
      </c>
      <c r="D23" s="42">
        <f>_xlfn.FORECAST.LINEAR($A23,D$9:D22,$A$9:$A22)</f>
        <v>242479349.57575765</v>
      </c>
      <c r="E23" s="42">
        <f>_xlfn.FORECAST.LINEAR($A23,E$9:E22,$A$9:$A22)</f>
        <v>72578.393939393573</v>
      </c>
      <c r="F23" s="42">
        <f>_xlfn.FORECAST.LINEAR($A23,F$9:F22,$A$9:$A22)</f>
        <v>17114927.51515156</v>
      </c>
      <c r="G23" s="39"/>
      <c r="H23" s="39"/>
      <c r="I23" s="39"/>
      <c r="J23" s="39"/>
      <c r="K23" s="39"/>
    </row>
    <row r="24" spans="1:11" s="16" customFormat="1" ht="18" x14ac:dyDescent="0.45">
      <c r="A24" s="60">
        <v>2028</v>
      </c>
      <c r="B24" s="42">
        <f>_xlfn.FORECAST.LINEAR($A24,B$9:B23,$A$9:$A23)</f>
        <v>368773851.20606041</v>
      </c>
      <c r="C24" s="42">
        <f>_xlfn.FORECAST.LINEAR($A24,C$9:C23,$A$9:$A23)</f>
        <v>108882073.9878788</v>
      </c>
      <c r="D24" s="42">
        <f>_xlfn.FORECAST.LINEAR($A24,D$9:D23,$A$9:$A23)</f>
        <v>242539888.47878796</v>
      </c>
      <c r="E24" s="42">
        <f>_xlfn.FORECAST.LINEAR($A24,E$9:E23,$A$9:$A23)</f>
        <v>69235.769696968608</v>
      </c>
      <c r="F24" s="42">
        <f>_xlfn.FORECAST.LINEAR($A24,F$9:F23,$A$9:$A23)</f>
        <v>17282651.975757599</v>
      </c>
      <c r="G24" s="39"/>
      <c r="H24" s="39"/>
      <c r="I24" s="39"/>
      <c r="J24" s="39"/>
      <c r="K24" s="39"/>
    </row>
    <row r="25" spans="1:11" s="16" customFormat="1" ht="18" x14ac:dyDescent="0.45">
      <c r="A25" s="60">
        <v>2029</v>
      </c>
      <c r="B25" s="42">
        <f>_xlfn.FORECAST.LINEAR($A25,B$9:B24,$A$9:$A24)</f>
        <v>369689639.69090891</v>
      </c>
      <c r="C25" s="42">
        <f>_xlfn.FORECAST.LINEAR($A25,C$9:C24,$A$9:$A24)</f>
        <v>109572941.61818171</v>
      </c>
      <c r="D25" s="42">
        <f>_xlfn.FORECAST.LINEAR($A25,D$9:D24,$A$9:$A24)</f>
        <v>242600427.38181826</v>
      </c>
      <c r="E25" s="42">
        <f>_xlfn.FORECAST.LINEAR($A25,E$9:E24,$A$9:$A24)</f>
        <v>65893.145454544574</v>
      </c>
      <c r="F25" s="42">
        <f>_xlfn.FORECAST.LINEAR($A25,F$9:F24,$A$9:$A24)</f>
        <v>17450376.436363637</v>
      </c>
      <c r="G25" s="39"/>
      <c r="H25" s="39"/>
      <c r="I25" s="39"/>
      <c r="J25" s="39"/>
      <c r="K25" s="39"/>
    </row>
    <row r="26" spans="1:11" s="16" customFormat="1" ht="18" x14ac:dyDescent="0.45">
      <c r="A26" s="60">
        <v>2030</v>
      </c>
      <c r="B26" s="42">
        <f>_xlfn.FORECAST.LINEAR($A26,B$9:B25,$A$9:$A25)</f>
        <v>370605428.17575741</v>
      </c>
      <c r="C26" s="42">
        <f>_xlfn.FORECAST.LINEAR($A26,C$9:C25,$A$9:$A25)</f>
        <v>110263809.24848461</v>
      </c>
      <c r="D26" s="42">
        <f>_xlfn.FORECAST.LINEAR($A26,D$9:D25,$A$9:$A25)</f>
        <v>242660966.28484857</v>
      </c>
      <c r="E26" s="42">
        <f>_xlfn.FORECAST.LINEAR($A26,E$9:E25,$A$9:$A25)</f>
        <v>62550.52121212054</v>
      </c>
      <c r="F26" s="42">
        <f>_xlfn.FORECAST.LINEAR($A26,F$9:F25,$A$9:$A25)</f>
        <v>17618100.896969736</v>
      </c>
      <c r="G26" s="39"/>
      <c r="H26" s="39"/>
      <c r="I26" s="39"/>
      <c r="J26" s="39"/>
      <c r="K26" s="39"/>
    </row>
    <row r="27" spans="1:11" s="16" customFormat="1" ht="18" x14ac:dyDescent="0.45">
      <c r="A27" s="60">
        <v>2031</v>
      </c>
      <c r="B27" s="42">
        <f>_xlfn.FORECAST.LINEAR($A27,B$9:B26,$A$9:$A26)</f>
        <v>371521216.66060591</v>
      </c>
      <c r="C27" s="42">
        <f>_xlfn.FORECAST.LINEAR($A27,C$9:C26,$A$9:$A26)</f>
        <v>110954676.87878776</v>
      </c>
      <c r="D27" s="42">
        <f>_xlfn.FORECAST.LINEAR($A27,D$9:D26,$A$9:$A26)</f>
        <v>242721505.18787891</v>
      </c>
      <c r="E27" s="42">
        <f>_xlfn.FORECAST.LINEAR($A27,E$9:E26,$A$9:$A26)</f>
        <v>59207.896969695576</v>
      </c>
      <c r="F27" s="42">
        <f>_xlfn.FORECAST.LINEAR($A27,F$9:F26,$A$9:$A26)</f>
        <v>17785825.357575774</v>
      </c>
      <c r="G27" s="39"/>
      <c r="H27" s="39"/>
      <c r="I27" s="39"/>
      <c r="J27" s="39"/>
      <c r="K27" s="39"/>
    </row>
    <row r="28" spans="1:11" s="16" customFormat="1" ht="18" x14ac:dyDescent="0.45">
      <c r="A28" s="60">
        <v>2032</v>
      </c>
      <c r="B28" s="42">
        <f>_xlfn.FORECAST.LINEAR($A28,B$9:B27,$A$9:$A27)</f>
        <v>372437005.14545441</v>
      </c>
      <c r="C28" s="42">
        <f>_xlfn.FORECAST.LINEAR($A28,C$9:C27,$A$9:$A27)</f>
        <v>111645544.50909066</v>
      </c>
      <c r="D28" s="42">
        <f>_xlfn.FORECAST.LINEAR($A28,D$9:D27,$A$9:$A27)</f>
        <v>242782044.09090921</v>
      </c>
      <c r="E28" s="42">
        <f>_xlfn.FORECAST.LINEAR($A28,E$9:E27,$A$9:$A27)</f>
        <v>55865.272727272473</v>
      </c>
      <c r="F28" s="42">
        <f>_xlfn.FORECAST.LINEAR($A28,F$9:F27,$A$9:$A27)</f>
        <v>17953549.818181872</v>
      </c>
      <c r="G28" s="39"/>
      <c r="H28" s="39"/>
      <c r="I28" s="39"/>
      <c r="J28" s="39"/>
      <c r="K28" s="39"/>
    </row>
    <row r="29" spans="1:11" s="16" customFormat="1" ht="18" x14ac:dyDescent="0.45">
      <c r="A29" s="60">
        <v>2033</v>
      </c>
      <c r="B29" s="42">
        <f>_xlfn.FORECAST.LINEAR($A29,B$9:B28,$A$9:$A28)</f>
        <v>373352793.63030291</v>
      </c>
      <c r="C29" s="42">
        <f>_xlfn.FORECAST.LINEAR($A29,C$9:C28,$A$9:$A28)</f>
        <v>112336412.13939381</v>
      </c>
      <c r="D29" s="42">
        <f>_xlfn.FORECAST.LINEAR($A29,D$9:D28,$A$9:$A28)</f>
        <v>242842582.99393952</v>
      </c>
      <c r="E29" s="42">
        <f>_xlfn.FORECAST.LINEAR($A29,E$9:E28,$A$9:$A28)</f>
        <v>52522.648484847508</v>
      </c>
      <c r="F29" s="42">
        <f>_xlfn.FORECAST.LINEAR($A29,F$9:F28,$A$9:$A28)</f>
        <v>18121274.278787911</v>
      </c>
      <c r="G29" s="39"/>
      <c r="H29" s="39"/>
      <c r="I29" s="39"/>
      <c r="J29" s="39"/>
      <c r="K29" s="39"/>
    </row>
    <row r="30" spans="1:11" s="16" customFormat="1" ht="18" x14ac:dyDescent="0.45">
      <c r="A30" s="60">
        <v>2034</v>
      </c>
      <c r="B30" s="42">
        <f>_xlfn.FORECAST.LINEAR($A30,B$9:B29,$A$9:$A29)</f>
        <v>374268582.11515093</v>
      </c>
      <c r="C30" s="42">
        <f>_xlfn.FORECAST.LINEAR($A30,C$9:C29,$A$9:$A29)</f>
        <v>113027279.76969671</v>
      </c>
      <c r="D30" s="42">
        <f>_xlfn.FORECAST.LINEAR($A30,D$9:D29,$A$9:$A29)</f>
        <v>242903121.8969698</v>
      </c>
      <c r="E30" s="42">
        <f>_xlfn.FORECAST.LINEAR($A30,E$9:E29,$A$9:$A29)</f>
        <v>49180.024242422543</v>
      </c>
      <c r="F30" s="42">
        <f>_xlfn.FORECAST.LINEAR($A30,F$9:F29,$A$9:$A29)</f>
        <v>18288998.73939395</v>
      </c>
      <c r="G30" s="39"/>
      <c r="H30" s="39"/>
      <c r="I30" s="39"/>
      <c r="J30" s="39"/>
      <c r="K30" s="39"/>
    </row>
    <row r="31" spans="1:11" s="16" customFormat="1" ht="18" x14ac:dyDescent="0.45">
      <c r="A31" s="60">
        <v>2035</v>
      </c>
      <c r="B31" s="42">
        <f>_xlfn.FORECAST.LINEAR($A31,B$9:B30,$A$9:$A30)</f>
        <v>375184370.59999967</v>
      </c>
      <c r="C31" s="42">
        <f>_xlfn.FORECAST.LINEAR($A31,C$9:C30,$A$9:$A30)</f>
        <v>113718147.39999986</v>
      </c>
      <c r="D31" s="42">
        <f>_xlfn.FORECAST.LINEAR($A31,D$9:D30,$A$9:$A30)</f>
        <v>242963660.80000013</v>
      </c>
      <c r="E31" s="42">
        <f>_xlfn.FORECAST.LINEAR($A31,E$9:E30,$A$9:$A30)</f>
        <v>45837.399999999441</v>
      </c>
      <c r="F31" s="42">
        <f>_xlfn.FORECAST.LINEAR($A31,F$9:F30,$A$9:$A30)</f>
        <v>18456723.200000048</v>
      </c>
      <c r="G31" s="39"/>
      <c r="H31" s="39"/>
      <c r="I31" s="39"/>
      <c r="J31" s="39"/>
      <c r="K31" s="39"/>
    </row>
    <row r="32" spans="1:11" s="16" customFormat="1" ht="18" x14ac:dyDescent="0.45">
      <c r="A32" s="60">
        <v>2036</v>
      </c>
      <c r="B32" s="42">
        <f>_xlfn.FORECAST.LINEAR($A32,B$9:B31,$A$9:$A31)</f>
        <v>376100159.08484817</v>
      </c>
      <c r="C32" s="42">
        <f>_xlfn.FORECAST.LINEAR($A32,C$9:C31,$A$9:$A31)</f>
        <v>114409015.03030276</v>
      </c>
      <c r="D32" s="42">
        <f>_xlfn.FORECAST.LINEAR($A32,D$9:D31,$A$9:$A31)</f>
        <v>243024199.70303047</v>
      </c>
      <c r="E32" s="42">
        <f>_xlfn.FORECAST.LINEAR($A32,E$9:E31,$A$9:$A31)</f>
        <v>42494.775757574476</v>
      </c>
      <c r="F32" s="42">
        <f>_xlfn.FORECAST.LINEAR($A32,F$9:F31,$A$9:$A31)</f>
        <v>18624447.660606086</v>
      </c>
      <c r="G32" s="39"/>
      <c r="H32" s="39"/>
      <c r="I32" s="39"/>
      <c r="J32" s="39"/>
      <c r="K32" s="39"/>
    </row>
    <row r="33" spans="1:11" s="16" customFormat="1" ht="18" x14ac:dyDescent="0.45">
      <c r="A33" s="60">
        <v>2037</v>
      </c>
      <c r="B33" s="42">
        <f>_xlfn.FORECAST.LINEAR($A33,B$9:B32,$A$9:$A32)</f>
        <v>377015947.56969643</v>
      </c>
      <c r="C33" s="42">
        <f>_xlfn.FORECAST.LINEAR($A33,C$9:C32,$A$9:$A32)</f>
        <v>115099882.66060591</v>
      </c>
      <c r="D33" s="42">
        <f>_xlfn.FORECAST.LINEAR($A33,D$9:D32,$A$9:$A32)</f>
        <v>243084738.60606074</v>
      </c>
      <c r="E33" s="42">
        <f>_xlfn.FORECAST.LINEAR($A33,E$9:E32,$A$9:$A32)</f>
        <v>39152.151515149511</v>
      </c>
      <c r="F33" s="42">
        <f>_xlfn.FORECAST.LINEAR($A33,F$9:F32,$A$9:$A32)</f>
        <v>18792172.121212184</v>
      </c>
      <c r="G33" s="39"/>
      <c r="H33" s="39"/>
      <c r="I33" s="39"/>
      <c r="J33" s="39"/>
      <c r="K33" s="39"/>
    </row>
    <row r="34" spans="1:11" s="16" customFormat="1" ht="18" x14ac:dyDescent="0.45">
      <c r="A34" s="60">
        <v>2038</v>
      </c>
      <c r="B34" s="42">
        <f>_xlfn.FORECAST.LINEAR($A34,B$9:B33,$A$9:$A33)</f>
        <v>377931736.05454493</v>
      </c>
      <c r="C34" s="42">
        <f>_xlfn.FORECAST.LINEAR($A34,C$9:C33,$A$9:$A33)</f>
        <v>115790750.29090881</v>
      </c>
      <c r="D34" s="42">
        <f>_xlfn.FORECAST.LINEAR($A34,D$9:D33,$A$9:$A33)</f>
        <v>243145277.50909108</v>
      </c>
      <c r="E34" s="42">
        <f>_xlfn.FORECAST.LINEAR($A34,E$9:E33,$A$9:$A33)</f>
        <v>35809.527272726409</v>
      </c>
      <c r="F34" s="42">
        <f>_xlfn.FORECAST.LINEAR($A34,F$9:F33,$A$9:$A33)</f>
        <v>18959896.581818223</v>
      </c>
      <c r="G34" s="39"/>
      <c r="H34" s="39"/>
      <c r="I34" s="39"/>
      <c r="J34" s="39"/>
      <c r="K34" s="39"/>
    </row>
    <row r="35" spans="1:11" s="16" customFormat="1" ht="18" x14ac:dyDescent="0.45">
      <c r="A35" s="60">
        <v>2039</v>
      </c>
      <c r="B35" s="42">
        <f>_xlfn.FORECAST.LINEAR($A35,B$9:B34,$A$9:$A34)</f>
        <v>378847524.53939342</v>
      </c>
      <c r="C35" s="42">
        <f>_xlfn.FORECAST.LINEAR($A35,C$9:C34,$A$9:$A34)</f>
        <v>116481617.92121196</v>
      </c>
      <c r="D35" s="42">
        <f>_xlfn.FORECAST.LINEAR($A35,D$9:D34,$A$9:$A34)</f>
        <v>243205816.41212139</v>
      </c>
      <c r="E35" s="42">
        <f>_xlfn.FORECAST.LINEAR($A35,E$9:E34,$A$9:$A34)</f>
        <v>32466.903030302376</v>
      </c>
      <c r="F35" s="42">
        <f>_xlfn.FORECAST.LINEAR($A35,F$9:F34,$A$9:$A34)</f>
        <v>19127621.042424262</v>
      </c>
      <c r="G35" s="39"/>
      <c r="H35" s="39"/>
      <c r="I35" s="39"/>
      <c r="J35" s="39"/>
      <c r="K35" s="39"/>
    </row>
    <row r="36" spans="1:11" s="16" customFormat="1" ht="18" x14ac:dyDescent="0.45">
      <c r="A36" s="60">
        <v>2040</v>
      </c>
      <c r="B36" s="42">
        <f>_xlfn.FORECAST.LINEAR($A36,B$9:B35,$A$9:$A35)</f>
        <v>379763313.02424192</v>
      </c>
      <c r="C36" s="42">
        <f>_xlfn.FORECAST.LINEAR($A36,C$9:C35,$A$9:$A35)</f>
        <v>117172485.55151486</v>
      </c>
      <c r="D36" s="42">
        <f>_xlfn.FORECAST.LINEAR($A36,D$9:D35,$A$9:$A35)</f>
        <v>243266355.31515169</v>
      </c>
      <c r="E36" s="42">
        <f>_xlfn.FORECAST.LINEAR($A36,E$9:E35,$A$9:$A35)</f>
        <v>29124.278787876479</v>
      </c>
      <c r="F36" s="42">
        <f>_xlfn.FORECAST.LINEAR($A36,F$9:F35,$A$9:$A35)</f>
        <v>19295345.50303036</v>
      </c>
      <c r="G36" s="39"/>
      <c r="H36" s="39"/>
      <c r="I36" s="39"/>
      <c r="J36" s="39"/>
      <c r="K36" s="39"/>
    </row>
    <row r="37" spans="1:11" s="16" customFormat="1" ht="18" x14ac:dyDescent="0.45">
      <c r="A37" s="60">
        <v>2041</v>
      </c>
      <c r="B37" s="42">
        <f>_xlfn.FORECAST.LINEAR($A37,B$9:B36,$A$9:$A36)</f>
        <v>380679101.50909042</v>
      </c>
      <c r="C37" s="42">
        <f>_xlfn.FORECAST.LINEAR($A37,C$9:C36,$A$9:$A36)</f>
        <v>117863353.18181801</v>
      </c>
      <c r="D37" s="42">
        <f>_xlfn.FORECAST.LINEAR($A37,D$9:D36,$A$9:$A36)</f>
        <v>243326894.21818209</v>
      </c>
      <c r="E37" s="42">
        <f>_xlfn.FORECAST.LINEAR($A37,E$9:E36,$A$9:$A36)</f>
        <v>25781.654545453377</v>
      </c>
      <c r="F37" s="42">
        <f>_xlfn.FORECAST.LINEAR($A37,F$9:F36,$A$9:$A36)</f>
        <v>19463069.963636458</v>
      </c>
      <c r="G37" s="39"/>
      <c r="H37" s="39"/>
      <c r="I37" s="39"/>
      <c r="J37" s="39"/>
      <c r="K37" s="39"/>
    </row>
    <row r="38" spans="1:11" s="16" customFormat="1" ht="18" x14ac:dyDescent="0.45">
      <c r="A38" s="60">
        <v>2042</v>
      </c>
      <c r="B38" s="42">
        <f>_xlfn.FORECAST.LINEAR($A38,B$9:B37,$A$9:$A37)</f>
        <v>381594889.99393892</v>
      </c>
      <c r="C38" s="42">
        <f>_xlfn.FORECAST.LINEAR($A38,C$9:C37,$A$9:$A37)</f>
        <v>118554220.81212091</v>
      </c>
      <c r="D38" s="42">
        <f>_xlfn.FORECAST.LINEAR($A38,D$9:D37,$A$9:$A37)</f>
        <v>243387433.12121236</v>
      </c>
      <c r="E38" s="42">
        <f>_xlfn.FORECAST.LINEAR($A38,E$9:E37,$A$9:$A37)</f>
        <v>22439.030303028412</v>
      </c>
      <c r="F38" s="42">
        <f>_xlfn.FORECAST.LINEAR($A38,F$9:F37,$A$9:$A37)</f>
        <v>19630794.424242496</v>
      </c>
      <c r="G38" s="39"/>
      <c r="H38" s="39"/>
      <c r="I38" s="39"/>
      <c r="J38" s="39"/>
      <c r="K38" s="39"/>
    </row>
    <row r="39" spans="1:11" s="16" customFormat="1" ht="18" x14ac:dyDescent="0.45">
      <c r="A39" s="60">
        <v>2043</v>
      </c>
      <c r="B39" s="42">
        <f>_xlfn.FORECAST.LINEAR($A39,B$9:B38,$A$9:$A38)</f>
        <v>382510678.47878742</v>
      </c>
      <c r="C39" s="42">
        <f>_xlfn.FORECAST.LINEAR($A39,C$9:C38,$A$9:$A38)</f>
        <v>119245088.44242406</v>
      </c>
      <c r="D39" s="42">
        <f>_xlfn.FORECAST.LINEAR($A39,D$9:D38,$A$9:$A38)</f>
        <v>243447972.02424267</v>
      </c>
      <c r="E39" s="42">
        <f>_xlfn.FORECAST.LINEAR($A39,E$9:E38,$A$9:$A38)</f>
        <v>19096.406060603447</v>
      </c>
      <c r="F39" s="42">
        <f>_xlfn.FORECAST.LINEAR($A39,F$9:F38,$A$9:$A38)</f>
        <v>19798518.884848535</v>
      </c>
      <c r="G39" s="39"/>
      <c r="H39" s="39"/>
      <c r="I39" s="39"/>
      <c r="J39" s="39"/>
      <c r="K39" s="39"/>
    </row>
    <row r="40" spans="1:11" s="16" customFormat="1" ht="18" x14ac:dyDescent="0.45">
      <c r="A40" s="60">
        <v>2044</v>
      </c>
      <c r="B40" s="42">
        <f>_xlfn.FORECAST.LINEAR($A40,B$9:B39,$A$9:$A39)</f>
        <v>383426466.96363592</v>
      </c>
      <c r="C40" s="42">
        <f>_xlfn.FORECAST.LINEAR($A40,C$9:C39,$A$9:$A39)</f>
        <v>119935956.07272696</v>
      </c>
      <c r="D40" s="42">
        <f>_xlfn.FORECAST.LINEAR($A40,D$9:D39,$A$9:$A39)</f>
        <v>243508510.92727298</v>
      </c>
      <c r="E40" s="42">
        <f>_xlfn.FORECAST.LINEAR($A40,E$9:E39,$A$9:$A39)</f>
        <v>15753.781818180345</v>
      </c>
      <c r="F40" s="42">
        <f>_xlfn.FORECAST.LINEAR($A40,F$9:F39,$A$9:$A39)</f>
        <v>19966243.345454633</v>
      </c>
      <c r="G40" s="39"/>
      <c r="H40" s="39"/>
      <c r="I40" s="39"/>
      <c r="J40" s="39"/>
      <c r="K40" s="39"/>
    </row>
    <row r="41" spans="1:11" s="16" customFormat="1" ht="18" x14ac:dyDescent="0.45">
      <c r="A41" s="60">
        <v>2045</v>
      </c>
      <c r="B41" s="42">
        <f>_xlfn.FORECAST.LINEAR($A41,B$9:B40,$A$9:$A40)</f>
        <v>384342255.44848394</v>
      </c>
      <c r="C41" s="42">
        <f>_xlfn.FORECAST.LINEAR($A41,C$9:C40,$A$9:$A40)</f>
        <v>120626823.70303011</v>
      </c>
      <c r="D41" s="42">
        <f>_xlfn.FORECAST.LINEAR($A41,D$9:D40,$A$9:$A40)</f>
        <v>243569049.83030325</v>
      </c>
      <c r="E41" s="42">
        <f>_xlfn.FORECAST.LINEAR($A41,E$9:E40,$A$9:$A40)</f>
        <v>12411.15757575538</v>
      </c>
      <c r="F41" s="42">
        <f>_xlfn.FORECAST.LINEAR($A41,F$9:F40,$A$9:$A40)</f>
        <v>20133967.806060672</v>
      </c>
      <c r="G41" s="39"/>
      <c r="H41" s="39"/>
      <c r="I41" s="39"/>
      <c r="J41" s="39"/>
      <c r="K41" s="39"/>
    </row>
    <row r="42" spans="1:11" s="16" customFormat="1" ht="18" x14ac:dyDescent="0.45">
      <c r="A42" s="60">
        <v>2046</v>
      </c>
      <c r="B42" s="42">
        <f>_xlfn.FORECAST.LINEAR($A42,B$9:B41,$A$9:$A41)</f>
        <v>385258043.93333244</v>
      </c>
      <c r="C42" s="42">
        <f>_xlfn.FORECAST.LINEAR($A42,C$9:C41,$A$9:$A41)</f>
        <v>121317691.33333302</v>
      </c>
      <c r="D42" s="42">
        <f>_xlfn.FORECAST.LINEAR($A42,D$9:D41,$A$9:$A41)</f>
        <v>243629588.73333359</v>
      </c>
      <c r="E42" s="42">
        <f>_xlfn.FORECAST.LINEAR($A42,E$9:E41,$A$9:$A41)</f>
        <v>9068.5333333313465</v>
      </c>
      <c r="F42" s="42">
        <f>_xlfn.FORECAST.LINEAR($A42,F$9:F41,$A$9:$A41)</f>
        <v>20301692.26666671</v>
      </c>
      <c r="G42" s="39"/>
      <c r="H42" s="39"/>
      <c r="I42" s="39"/>
      <c r="J42" s="39"/>
      <c r="K42" s="39"/>
    </row>
    <row r="43" spans="1:11" s="16" customFormat="1" ht="18" x14ac:dyDescent="0.45">
      <c r="A43" s="60">
        <v>2047</v>
      </c>
      <c r="B43" s="42">
        <f>_xlfn.FORECAST.LINEAR($A43,B$9:B42,$A$9:$A42)</f>
        <v>386173832.41818118</v>
      </c>
      <c r="C43" s="42">
        <f>_xlfn.FORECAST.LINEAR($A43,C$9:C42,$A$9:$A42)</f>
        <v>122008558.96363616</v>
      </c>
      <c r="D43" s="42">
        <f>_xlfn.FORECAST.LINEAR($A43,D$9:D42,$A$9:$A42)</f>
        <v>243690127.63636392</v>
      </c>
      <c r="E43" s="42">
        <f>_xlfn.FORECAST.LINEAR($A43,E$9:E42,$A$9:$A42)</f>
        <v>5725.9090909073129</v>
      </c>
      <c r="F43" s="42">
        <f>_xlfn.FORECAST.LINEAR($A43,F$9:F42,$A$9:$A42)</f>
        <v>20469416.727272809</v>
      </c>
      <c r="G43" s="39"/>
      <c r="H43" s="39"/>
      <c r="I43" s="39"/>
      <c r="J43" s="39"/>
      <c r="K43" s="39"/>
    </row>
    <row r="44" spans="1:11" s="16" customFormat="1" ht="18" x14ac:dyDescent="0.45">
      <c r="A44" s="60">
        <v>2048</v>
      </c>
      <c r="B44" s="42">
        <f>_xlfn.FORECAST.LINEAR($A44,B$9:B43,$A$9:$A43)</f>
        <v>387089620.90302944</v>
      </c>
      <c r="C44" s="42">
        <f>_xlfn.FORECAST.LINEAR($A44,C$9:C43,$A$9:$A43)</f>
        <v>122699426.59393907</v>
      </c>
      <c r="D44" s="42">
        <f>_xlfn.FORECAST.LINEAR($A44,D$9:D43,$A$9:$A43)</f>
        <v>243750666.5393942</v>
      </c>
      <c r="E44" s="42">
        <f>_xlfn.FORECAST.LINEAR($A44,E$9:E43,$A$9:$A43)</f>
        <v>2383.284848482348</v>
      </c>
      <c r="F44" s="42">
        <f>_xlfn.FORECAST.LINEAR($A44,F$9:F43,$A$9:$A43)</f>
        <v>20637141.187878907</v>
      </c>
      <c r="G44" s="39"/>
      <c r="H44" s="39"/>
      <c r="I44" s="39"/>
      <c r="J44" s="39"/>
      <c r="K44" s="39"/>
    </row>
    <row r="45" spans="1:11" s="16" customFormat="1" ht="18" x14ac:dyDescent="0.45">
      <c r="A45" s="60">
        <v>2049</v>
      </c>
      <c r="B45" s="42">
        <f>_xlfn.FORECAST.LINEAR($A45,B$9:B44,$A$9:$A44)</f>
        <v>388005409.38787794</v>
      </c>
      <c r="C45" s="42">
        <f>_xlfn.FORECAST.LINEAR($A45,C$9:C44,$A$9:$A44)</f>
        <v>123390294.22424197</v>
      </c>
      <c r="D45" s="42">
        <f>_xlfn.FORECAST.LINEAR($A45,D$9:D44,$A$9:$A44)</f>
        <v>243811205.44242454</v>
      </c>
      <c r="E45" s="42">
        <f>_xlfn.FORECAST.LINEAR($A45,E$9:E44,$A$9:$A44)</f>
        <v>-959.33939394075423</v>
      </c>
      <c r="F45" s="42">
        <f>_xlfn.FORECAST.LINEAR($A45,F$9:F44,$A$9:$A44)</f>
        <v>20804865.648484886</v>
      </c>
      <c r="G45" s="39"/>
      <c r="H45" s="39"/>
      <c r="I45" s="39"/>
      <c r="J45" s="39"/>
      <c r="K45" s="39"/>
    </row>
    <row r="46" spans="1:11" s="16" customFormat="1" ht="18" x14ac:dyDescent="0.45">
      <c r="A46" s="60">
        <v>2050</v>
      </c>
      <c r="B46" s="42">
        <f>_xlfn.FORECAST.LINEAR($A46,B$9:B45,$A$9:$A45)</f>
        <v>388921197.87272644</v>
      </c>
      <c r="C46" s="42">
        <f>_xlfn.FORECAST.LINEAR($A46,C$9:C45,$A$9:$A45)</f>
        <v>124081161.85454512</v>
      </c>
      <c r="D46" s="42">
        <f>_xlfn.FORECAST.LINEAR($A46,D$9:D45,$A$9:$A45)</f>
        <v>243871744.34545487</v>
      </c>
      <c r="E46" s="42">
        <f>_xlfn.FORECAST.LINEAR($A46,E$9:E45,$A$9:$A45)</f>
        <v>-4301.9636363657191</v>
      </c>
      <c r="F46" s="42">
        <f>_xlfn.FORECAST.LINEAR($A46,F$9:F45,$A$9:$A45)</f>
        <v>20972590.109090984</v>
      </c>
      <c r="G46" s="39"/>
      <c r="H46" s="39"/>
      <c r="I46" s="39"/>
      <c r="J46" s="39"/>
      <c r="K46" s="39"/>
    </row>
    <row r="47" spans="1:11" s="16" customFormat="1" ht="18" x14ac:dyDescent="0.45">
      <c r="A47" s="60">
        <v>2051</v>
      </c>
      <c r="B47" s="42">
        <f>_xlfn.FORECAST.LINEAR($A47,B$9:B46,$A$9:$A46)</f>
        <v>389836986.3575747</v>
      </c>
      <c r="C47" s="42">
        <f>_xlfn.FORECAST.LINEAR($A47,C$9:C46,$A$9:$A46)</f>
        <v>124772029.48484802</v>
      </c>
      <c r="D47" s="42">
        <f>_xlfn.FORECAST.LINEAR($A47,D$9:D46,$A$9:$A46)</f>
        <v>243932283.24848518</v>
      </c>
      <c r="E47" s="42">
        <f>_xlfn.FORECAST.LINEAR($A47,E$9:E46,$A$9:$A46)</f>
        <v>-7644.587878790684</v>
      </c>
      <c r="F47" s="42">
        <f>_xlfn.FORECAST.LINEAR($A47,F$9:F46,$A$9:$A46)</f>
        <v>21140314.569697082</v>
      </c>
      <c r="G47" s="39"/>
      <c r="H47" s="39"/>
      <c r="I47" s="39"/>
      <c r="J47" s="39"/>
      <c r="K47" s="39"/>
    </row>
    <row r="48" spans="1:11" s="16" customFormat="1" ht="18" x14ac:dyDescent="0.45">
      <c r="A48" s="60">
        <v>2052</v>
      </c>
      <c r="B48" s="42">
        <f>_xlfn.FORECAST.LINEAR($A48,B$9:B47,$A$9:$A47)</f>
        <v>390752774.8424232</v>
      </c>
      <c r="C48" s="42">
        <f>_xlfn.FORECAST.LINEAR($A48,C$9:C47,$A$9:$A47)</f>
        <v>125462897.11515117</v>
      </c>
      <c r="D48" s="42">
        <f>_xlfn.FORECAST.LINEAR($A48,D$9:D47,$A$9:$A47)</f>
        <v>243992822.15151551</v>
      </c>
      <c r="E48" s="42">
        <f>_xlfn.FORECAST.LINEAR($A48,E$9:E47,$A$9:$A47)</f>
        <v>-10987.212121213786</v>
      </c>
      <c r="F48" s="42">
        <f>_xlfn.FORECAST.LINEAR($A48,F$9:F47,$A$9:$A47)</f>
        <v>21308039.030303121</v>
      </c>
      <c r="G48" s="39"/>
      <c r="H48" s="39"/>
      <c r="I48" s="39"/>
      <c r="J48" s="39"/>
      <c r="K48" s="39"/>
    </row>
    <row r="49" spans="1:11" s="16" customFormat="1" ht="18" x14ac:dyDescent="0.45">
      <c r="A49" s="60">
        <v>2053</v>
      </c>
      <c r="B49" s="42">
        <f>_xlfn.FORECAST.LINEAR($A49,B$9:B48,$A$9:$A48)</f>
        <v>391668563.3272717</v>
      </c>
      <c r="C49" s="42">
        <f>_xlfn.FORECAST.LINEAR($A49,C$9:C48,$A$9:$A48)</f>
        <v>126153764.74545407</v>
      </c>
      <c r="D49" s="42">
        <f>_xlfn.FORECAST.LINEAR($A49,D$9:D48,$A$9:$A48)</f>
        <v>244053361.05454582</v>
      </c>
      <c r="E49" s="42">
        <f>_xlfn.FORECAST.LINEAR($A49,E$9:E48,$A$9:$A48)</f>
        <v>-14329.83636363782</v>
      </c>
      <c r="F49" s="42">
        <f>_xlfn.FORECAST.LINEAR($A49,F$9:F48,$A$9:$A48)</f>
        <v>21475763.490909159</v>
      </c>
      <c r="G49" s="39"/>
      <c r="H49" s="39"/>
      <c r="I49" s="39"/>
      <c r="J49" s="39"/>
      <c r="K49" s="39"/>
    </row>
    <row r="50" spans="1:11" s="16" customFormat="1" ht="18" x14ac:dyDescent="0.45">
      <c r="A50" s="60">
        <v>2054</v>
      </c>
      <c r="B50" s="42">
        <f>_xlfn.FORECAST.LINEAR($A50,B$9:B49,$A$9:$A49)</f>
        <v>392584351.8121202</v>
      </c>
      <c r="C50" s="42">
        <f>_xlfn.FORECAST.LINEAR($A50,C$9:C49,$A$9:$A49)</f>
        <v>126844632.37575722</v>
      </c>
      <c r="D50" s="42">
        <f>_xlfn.FORECAST.LINEAR($A50,D$9:D49,$A$9:$A49)</f>
        <v>244113899.95757616</v>
      </c>
      <c r="E50" s="42">
        <f>_xlfn.FORECAST.LINEAR($A50,E$9:E49,$A$9:$A49)</f>
        <v>-17672.460606063716</v>
      </c>
      <c r="F50" s="42">
        <f>_xlfn.FORECAST.LINEAR($A50,F$9:F49,$A$9:$A49)</f>
        <v>21643487.951515198</v>
      </c>
      <c r="G50" s="39"/>
      <c r="H50" s="39"/>
      <c r="I50" s="39"/>
      <c r="J50" s="39"/>
      <c r="K50" s="39"/>
    </row>
    <row r="51" spans="1:11" s="16" customFormat="1" x14ac:dyDescent="0.45"/>
    <row r="52" spans="1:11" s="16" customFormat="1" x14ac:dyDescent="0.45"/>
    <row r="53" spans="1:11" s="16" customFormat="1" x14ac:dyDescent="0.45"/>
    <row r="54" spans="1:11" s="16" customFormat="1" ht="23.25" x14ac:dyDescent="0.45">
      <c r="A54" s="17" t="s">
        <v>374</v>
      </c>
    </row>
    <row r="55" spans="1:11" s="16" customFormat="1" ht="23.65" thickBot="1" x14ac:dyDescent="0.5">
      <c r="A55" s="18" t="s">
        <v>375</v>
      </c>
      <c r="G55" s="17" t="s">
        <v>376</v>
      </c>
    </row>
    <row r="56" spans="1:11" s="16" customFormat="1" ht="18.75" thickTop="1" thickBot="1" x14ac:dyDescent="0.5">
      <c r="A56" s="28"/>
      <c r="B56" s="430" t="s">
        <v>377</v>
      </c>
      <c r="C56" s="431"/>
      <c r="D56" s="431"/>
      <c r="E56" s="431"/>
      <c r="F56" s="438"/>
      <c r="G56" s="300" t="s">
        <v>377</v>
      </c>
      <c r="H56" s="301"/>
      <c r="I56" s="301"/>
      <c r="J56" s="301"/>
      <c r="K56" s="302"/>
    </row>
    <row r="57" spans="1:11" s="16" customFormat="1" ht="42.75" customHeight="1" thickBot="1" x14ac:dyDescent="0.5">
      <c r="A57" s="157" t="s">
        <v>365</v>
      </c>
      <c r="B57" s="158" t="s">
        <v>355</v>
      </c>
      <c r="C57" s="158" t="s">
        <v>378</v>
      </c>
      <c r="D57" s="158" t="s">
        <v>379</v>
      </c>
      <c r="E57" s="158" t="s">
        <v>380</v>
      </c>
      <c r="F57" s="159" t="s">
        <v>359</v>
      </c>
      <c r="G57" s="181" t="s">
        <v>355</v>
      </c>
      <c r="H57" s="182" t="s">
        <v>378</v>
      </c>
      <c r="I57" s="182" t="s">
        <v>379</v>
      </c>
      <c r="J57" s="182" t="s">
        <v>380</v>
      </c>
      <c r="K57" s="183" t="s">
        <v>359</v>
      </c>
    </row>
    <row r="58" spans="1:11" s="16" customFormat="1" ht="18" x14ac:dyDescent="0.45">
      <c r="A58" s="205">
        <v>2005</v>
      </c>
      <c r="B58" s="244">
        <v>5.0919999999999996</v>
      </c>
      <c r="C58" s="245">
        <v>12.064</v>
      </c>
      <c r="D58" s="245">
        <v>6.5940000000000003</v>
      </c>
      <c r="E58" s="245">
        <v>100</v>
      </c>
      <c r="F58" s="313">
        <v>37.359000000000002</v>
      </c>
      <c r="G58" s="303"/>
      <c r="H58" s="351"/>
      <c r="I58" s="351"/>
      <c r="J58" s="351"/>
      <c r="K58" s="352"/>
    </row>
    <row r="59" spans="1:11" s="16" customFormat="1" ht="18" x14ac:dyDescent="0.45">
      <c r="A59" s="206">
        <v>2012</v>
      </c>
      <c r="B59" s="234">
        <v>2.4420000000000002</v>
      </c>
      <c r="C59" s="71">
        <v>5.9779999999999998</v>
      </c>
      <c r="D59" s="71">
        <v>3.1739999999999999</v>
      </c>
      <c r="E59" s="71">
        <v>103.28100000000001</v>
      </c>
      <c r="F59" s="295">
        <v>14.78</v>
      </c>
      <c r="G59" s="336">
        <f>IF(ABS(B7 - B6) &gt; SQRT(G7^2 + G6^2), 1, 0)</f>
        <v>0</v>
      </c>
      <c r="H59" s="337">
        <f>IF(ABS(C7 - C6) &gt; SQRT(H7^2 + H6^2), 1, 0)</f>
        <v>0</v>
      </c>
      <c r="I59" s="337">
        <f>IF(ABS(D7 - D6) &gt; SQRT(I7^2 + I6^2), 1, 0)</f>
        <v>0</v>
      </c>
      <c r="J59" s="337">
        <f>IF(ABS(E7 - E6) &gt; SQRT(J7^2 + J6^2), 1, 0)</f>
        <v>0</v>
      </c>
      <c r="K59" s="338">
        <f>IF(ABS(F7 - F6) &gt; SQRT(K7^2 + K6^2), 1, 0)</f>
        <v>0</v>
      </c>
    </row>
    <row r="60" spans="1:11" s="16" customFormat="1" ht="18" x14ac:dyDescent="0.45">
      <c r="A60" s="206">
        <v>2013</v>
      </c>
      <c r="B60" s="234">
        <v>2.3180000000000001</v>
      </c>
      <c r="C60" s="71">
        <v>5.5830000000000002</v>
      </c>
      <c r="D60" s="71">
        <v>3.0430000000000001</v>
      </c>
      <c r="E60" s="71">
        <v>102.845</v>
      </c>
      <c r="F60" s="295">
        <v>13.954000000000001</v>
      </c>
      <c r="G60" s="336">
        <f t="shared" ref="G60:G70" si="5">IF(ABS(B8 - B7) &gt; SQRT(G8^2 + G7^2), 1, 0)</f>
        <v>0</v>
      </c>
      <c r="H60" s="337">
        <f t="shared" ref="H60:H70" si="6">IF(ABS(C8 - C7) &gt; SQRT(H8^2 + H7^2), 1, 0)</f>
        <v>0</v>
      </c>
      <c r="I60" s="337">
        <f t="shared" ref="I60:I70" si="7">IF(ABS(D8 - D7) &gt; SQRT(I8^2 + I7^2), 1, 0)</f>
        <v>0</v>
      </c>
      <c r="J60" s="337">
        <f t="shared" ref="J60:J70" si="8">IF(ABS(E8 - E7) &gt; SQRT(J8^2 + J7^2), 1, 0)</f>
        <v>0</v>
      </c>
      <c r="K60" s="338">
        <f t="shared" ref="K60:K70" si="9">IF(ABS(F8 - F7) &gt; SQRT(K8^2 + K7^2), 1, 0)</f>
        <v>0</v>
      </c>
    </row>
    <row r="61" spans="1:11" s="16" customFormat="1" ht="18" x14ac:dyDescent="0.45">
      <c r="A61" s="206">
        <v>2014</v>
      </c>
      <c r="B61" s="234">
        <v>2.306</v>
      </c>
      <c r="C61" s="71">
        <v>5.5609999999999999</v>
      </c>
      <c r="D61" s="71">
        <v>3.0350000000000001</v>
      </c>
      <c r="E61" s="71">
        <v>102.845</v>
      </c>
      <c r="F61" s="295">
        <v>13.965999999999999</v>
      </c>
      <c r="G61" s="336">
        <f t="shared" si="5"/>
        <v>0</v>
      </c>
      <c r="H61" s="337">
        <f t="shared" si="6"/>
        <v>0</v>
      </c>
      <c r="I61" s="337">
        <f t="shared" si="7"/>
        <v>0</v>
      </c>
      <c r="J61" s="337">
        <f t="shared" si="8"/>
        <v>0</v>
      </c>
      <c r="K61" s="338">
        <f t="shared" si="9"/>
        <v>0</v>
      </c>
    </row>
    <row r="62" spans="1:11" s="16" customFormat="1" ht="18" x14ac:dyDescent="0.45">
      <c r="A62" s="206">
        <v>2015</v>
      </c>
      <c r="B62" s="234">
        <v>2.302</v>
      </c>
      <c r="C62" s="71">
        <v>5.5839999999999996</v>
      </c>
      <c r="D62" s="71">
        <v>3.0289999999999999</v>
      </c>
      <c r="E62" s="71">
        <v>102.845</v>
      </c>
      <c r="F62" s="295">
        <v>14.198</v>
      </c>
      <c r="G62" s="336">
        <f t="shared" si="5"/>
        <v>0</v>
      </c>
      <c r="H62" s="337">
        <f t="shared" si="6"/>
        <v>0</v>
      </c>
      <c r="I62" s="337">
        <f t="shared" si="7"/>
        <v>0</v>
      </c>
      <c r="J62" s="337">
        <f t="shared" si="8"/>
        <v>0</v>
      </c>
      <c r="K62" s="338">
        <f t="shared" si="9"/>
        <v>0</v>
      </c>
    </row>
    <row r="63" spans="1:11" s="16" customFormat="1" ht="18" x14ac:dyDescent="0.45">
      <c r="A63" s="206">
        <v>2016</v>
      </c>
      <c r="B63" s="234">
        <v>2.3069999999999999</v>
      </c>
      <c r="C63" s="71">
        <v>5.548</v>
      </c>
      <c r="D63" s="71">
        <v>3.0430000000000001</v>
      </c>
      <c r="E63" s="71">
        <v>102.52500000000001</v>
      </c>
      <c r="F63" s="295">
        <v>14.853999999999999</v>
      </c>
      <c r="G63" s="336">
        <f t="shared" si="5"/>
        <v>0</v>
      </c>
      <c r="H63" s="337">
        <f t="shared" si="6"/>
        <v>0</v>
      </c>
      <c r="I63" s="337">
        <f t="shared" si="7"/>
        <v>0</v>
      </c>
      <c r="J63" s="337">
        <f t="shared" si="8"/>
        <v>0</v>
      </c>
      <c r="K63" s="338">
        <f t="shared" si="9"/>
        <v>0</v>
      </c>
    </row>
    <row r="64" spans="1:11" s="16" customFormat="1" ht="18" x14ac:dyDescent="0.45">
      <c r="A64" s="206">
        <v>2017</v>
      </c>
      <c r="B64" s="234">
        <v>2.282</v>
      </c>
      <c r="C64" s="71">
        <v>5.4809999999999999</v>
      </c>
      <c r="D64" s="71">
        <v>3.0209999999999999</v>
      </c>
      <c r="E64" s="71">
        <v>102.52500000000001</v>
      </c>
      <c r="F64" s="295">
        <v>14.494</v>
      </c>
      <c r="G64" s="336">
        <f t="shared" si="5"/>
        <v>0</v>
      </c>
      <c r="H64" s="337">
        <f t="shared" si="6"/>
        <v>0</v>
      </c>
      <c r="I64" s="337">
        <f t="shared" si="7"/>
        <v>0</v>
      </c>
      <c r="J64" s="337">
        <f t="shared" si="8"/>
        <v>0</v>
      </c>
      <c r="K64" s="338">
        <f t="shared" si="9"/>
        <v>0</v>
      </c>
    </row>
    <row r="65" spans="1:41" s="16" customFormat="1" ht="18" x14ac:dyDescent="0.45">
      <c r="A65" s="206">
        <v>2018</v>
      </c>
      <c r="B65" s="234">
        <v>2.2799999999999998</v>
      </c>
      <c r="C65" s="71">
        <v>5.47</v>
      </c>
      <c r="D65" s="71">
        <v>3.0049999999999999</v>
      </c>
      <c r="E65" s="71">
        <v>102.52500000000001</v>
      </c>
      <c r="F65" s="295">
        <v>14.808999999999999</v>
      </c>
      <c r="G65" s="336">
        <f t="shared" si="5"/>
        <v>0</v>
      </c>
      <c r="H65" s="337">
        <f t="shared" si="6"/>
        <v>0</v>
      </c>
      <c r="I65" s="337">
        <f t="shared" si="7"/>
        <v>0</v>
      </c>
      <c r="J65" s="337">
        <f t="shared" si="8"/>
        <v>0</v>
      </c>
      <c r="K65" s="338">
        <f t="shared" si="9"/>
        <v>0</v>
      </c>
    </row>
    <row r="66" spans="1:41" s="16" customFormat="1" ht="18" x14ac:dyDescent="0.45">
      <c r="A66" s="206">
        <v>2019</v>
      </c>
      <c r="B66" s="234">
        <v>2.17</v>
      </c>
      <c r="C66" s="71">
        <v>5.327</v>
      </c>
      <c r="D66" s="71">
        <v>2.9279999999999999</v>
      </c>
      <c r="E66" s="71">
        <v>121.08</v>
      </c>
      <c r="F66" s="295">
        <v>12.614000000000001</v>
      </c>
      <c r="G66" s="336">
        <f t="shared" si="5"/>
        <v>0</v>
      </c>
      <c r="H66" s="337">
        <f t="shared" si="6"/>
        <v>0</v>
      </c>
      <c r="I66" s="337">
        <f t="shared" si="7"/>
        <v>0</v>
      </c>
      <c r="J66" s="337">
        <f t="shared" si="8"/>
        <v>0</v>
      </c>
      <c r="K66" s="338">
        <f t="shared" si="9"/>
        <v>0</v>
      </c>
    </row>
    <row r="67" spans="1:41" s="16" customFormat="1" ht="18" x14ac:dyDescent="0.45">
      <c r="A67" s="206">
        <v>2020</v>
      </c>
      <c r="B67" s="234">
        <v>2.16</v>
      </c>
      <c r="C67" s="71">
        <v>5.3330000000000002</v>
      </c>
      <c r="D67" s="71">
        <v>2.9239999999999999</v>
      </c>
      <c r="E67" s="71">
        <v>120.992</v>
      </c>
      <c r="F67" s="295">
        <v>12.502000000000001</v>
      </c>
      <c r="G67" s="336">
        <f t="shared" si="5"/>
        <v>0</v>
      </c>
      <c r="H67" s="337">
        <f t="shared" si="6"/>
        <v>0</v>
      </c>
      <c r="I67" s="337">
        <f t="shared" si="7"/>
        <v>0</v>
      </c>
      <c r="J67" s="337">
        <f t="shared" si="8"/>
        <v>0</v>
      </c>
      <c r="K67" s="338">
        <f t="shared" si="9"/>
        <v>0</v>
      </c>
    </row>
    <row r="68" spans="1:41" s="16" customFormat="1" ht="18" x14ac:dyDescent="0.45">
      <c r="A68" s="206">
        <v>2021</v>
      </c>
      <c r="B68" s="234">
        <v>2.1440000000000001</v>
      </c>
      <c r="C68" s="71">
        <v>5.3239999999999998</v>
      </c>
      <c r="D68" s="71">
        <v>2.9049999999999998</v>
      </c>
      <c r="E68" s="71">
        <v>120.992</v>
      </c>
      <c r="F68" s="295">
        <v>12.081</v>
      </c>
      <c r="G68" s="336">
        <f t="shared" si="5"/>
        <v>0</v>
      </c>
      <c r="H68" s="337">
        <f t="shared" si="6"/>
        <v>0</v>
      </c>
      <c r="I68" s="337">
        <f t="shared" si="7"/>
        <v>0</v>
      </c>
      <c r="J68" s="337">
        <f t="shared" si="8"/>
        <v>0</v>
      </c>
      <c r="K68" s="338">
        <f t="shared" si="9"/>
        <v>0</v>
      </c>
    </row>
    <row r="69" spans="1:41" s="16" customFormat="1" ht="18" x14ac:dyDescent="0.45">
      <c r="A69" s="206">
        <v>2022</v>
      </c>
      <c r="B69" s="234">
        <v>2.1419999999999999</v>
      </c>
      <c r="C69" s="71">
        <v>5.2880000000000003</v>
      </c>
      <c r="D69" s="71">
        <v>2.9060000000000001</v>
      </c>
      <c r="E69" s="71">
        <v>120.992</v>
      </c>
      <c r="F69" s="295">
        <v>12.122999999999999</v>
      </c>
      <c r="G69" s="336">
        <f t="shared" si="5"/>
        <v>0</v>
      </c>
      <c r="H69" s="337">
        <f t="shared" si="6"/>
        <v>0</v>
      </c>
      <c r="I69" s="337">
        <f t="shared" si="7"/>
        <v>0</v>
      </c>
      <c r="J69" s="337">
        <f t="shared" si="8"/>
        <v>0</v>
      </c>
      <c r="K69" s="338">
        <f t="shared" si="9"/>
        <v>0</v>
      </c>
    </row>
    <row r="70" spans="1:41" s="16" customFormat="1" ht="18.399999999999999" thickBot="1" x14ac:dyDescent="0.5">
      <c r="A70" s="206">
        <v>2023</v>
      </c>
      <c r="B70" s="236">
        <v>2.145</v>
      </c>
      <c r="C70" s="238">
        <v>5.3070000000000004</v>
      </c>
      <c r="D70" s="238">
        <v>2.9060000000000001</v>
      </c>
      <c r="E70" s="238">
        <v>120.992</v>
      </c>
      <c r="F70" s="314">
        <v>12.106999999999999</v>
      </c>
      <c r="G70" s="336">
        <f t="shared" si="5"/>
        <v>0</v>
      </c>
      <c r="H70" s="337">
        <f t="shared" si="6"/>
        <v>0</v>
      </c>
      <c r="I70" s="337">
        <f t="shared" si="7"/>
        <v>0</v>
      </c>
      <c r="J70" s="337">
        <f t="shared" si="8"/>
        <v>0</v>
      </c>
      <c r="K70" s="338">
        <f t="shared" si="9"/>
        <v>0</v>
      </c>
    </row>
    <row r="71" spans="1:41" s="16" customFormat="1" x14ac:dyDescent="0.45"/>
    <row r="72" spans="1:41" s="16" customFormat="1" x14ac:dyDescent="0.45"/>
    <row r="73" spans="1:41" s="16" customFormat="1" x14ac:dyDescent="0.45"/>
    <row r="74" spans="1:41" s="16" customFormat="1" ht="14.65" thickBot="1" x14ac:dyDescent="0.5">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row>
    <row r="75" spans="1:41" s="16" customFormat="1" ht="27.4" thickTop="1" thickBot="1" x14ac:dyDescent="0.9">
      <c r="B75" s="432" t="s">
        <v>434</v>
      </c>
      <c r="C75" s="433"/>
      <c r="D75" s="433"/>
      <c r="E75" s="433"/>
      <c r="F75" s="433"/>
      <c r="G75" s="433"/>
      <c r="H75" s="434"/>
    </row>
    <row r="76" spans="1:41" s="16" customFormat="1" ht="14.65" thickBot="1" x14ac:dyDescent="0.5">
      <c r="B76" s="141"/>
      <c r="C76" s="142"/>
      <c r="D76" s="142"/>
      <c r="E76" s="142"/>
      <c r="F76" s="143"/>
    </row>
    <row r="77" spans="1:41" s="43" customFormat="1" ht="21.4" thickBot="1" x14ac:dyDescent="0.7">
      <c r="A77" s="44"/>
      <c r="B77" s="168" t="s">
        <v>1</v>
      </c>
      <c r="C77" s="169"/>
      <c r="D77" s="169"/>
      <c r="E77" s="169"/>
      <c r="F77" s="170"/>
      <c r="G77" s="171" t="s">
        <v>2</v>
      </c>
      <c r="H77" s="169"/>
      <c r="I77" s="169"/>
      <c r="J77" s="169"/>
      <c r="K77" s="170"/>
      <c r="L77" s="168" t="s">
        <v>3</v>
      </c>
      <c r="M77" s="169"/>
      <c r="N77" s="169"/>
      <c r="O77" s="169"/>
      <c r="P77" s="170"/>
      <c r="Q77" s="168" t="s">
        <v>4</v>
      </c>
      <c r="R77" s="169"/>
      <c r="S77" s="169"/>
      <c r="T77" s="169"/>
      <c r="U77" s="170"/>
      <c r="V77" s="168" t="s">
        <v>5</v>
      </c>
      <c r="W77" s="169"/>
      <c r="X77" s="169"/>
      <c r="Y77" s="169"/>
      <c r="Z77" s="170"/>
    </row>
    <row r="78" spans="1:41" s="16" customFormat="1" ht="57.75" customHeight="1" thickBot="1" x14ac:dyDescent="0.5">
      <c r="A78" s="172" t="s">
        <v>382</v>
      </c>
      <c r="B78" s="181" t="s">
        <v>355</v>
      </c>
      <c r="C78" s="182" t="s">
        <v>378</v>
      </c>
      <c r="D78" s="182" t="s">
        <v>379</v>
      </c>
      <c r="E78" s="182" t="s">
        <v>380</v>
      </c>
      <c r="F78" s="183" t="s">
        <v>359</v>
      </c>
      <c r="G78" s="181" t="s">
        <v>355</v>
      </c>
      <c r="H78" s="182" t="s">
        <v>378</v>
      </c>
      <c r="I78" s="182" t="s">
        <v>379</v>
      </c>
      <c r="J78" s="182" t="s">
        <v>380</v>
      </c>
      <c r="K78" s="183" t="s">
        <v>359</v>
      </c>
      <c r="L78" s="190" t="s">
        <v>355</v>
      </c>
      <c r="M78" s="187" t="s">
        <v>378</v>
      </c>
      <c r="N78" s="187" t="s">
        <v>379</v>
      </c>
      <c r="O78" s="187" t="s">
        <v>380</v>
      </c>
      <c r="P78" s="188" t="s">
        <v>359</v>
      </c>
      <c r="Q78" s="181" t="s">
        <v>355</v>
      </c>
      <c r="R78" s="182" t="s">
        <v>378</v>
      </c>
      <c r="S78" s="182" t="s">
        <v>379</v>
      </c>
      <c r="T78" s="182" t="s">
        <v>380</v>
      </c>
      <c r="U78" s="183" t="s">
        <v>359</v>
      </c>
      <c r="V78" s="181" t="s">
        <v>355</v>
      </c>
      <c r="W78" s="182" t="s">
        <v>378</v>
      </c>
      <c r="X78" s="182" t="s">
        <v>379</v>
      </c>
      <c r="Y78" s="182" t="s">
        <v>380</v>
      </c>
      <c r="Z78" s="183" t="s">
        <v>359</v>
      </c>
    </row>
    <row r="79" spans="1:41" s="16" customFormat="1" ht="18" x14ac:dyDescent="0.45">
      <c r="A79" s="205">
        <v>2005</v>
      </c>
      <c r="B79" s="208">
        <v>39730059</v>
      </c>
      <c r="C79" s="209">
        <v>12665643</v>
      </c>
      <c r="D79" s="209">
        <v>25492066</v>
      </c>
      <c r="E79" s="209">
        <v>411757</v>
      </c>
      <c r="F79" s="210">
        <v>1160593</v>
      </c>
      <c r="G79" s="208">
        <v>7463524</v>
      </c>
      <c r="H79" s="209">
        <v>2307862</v>
      </c>
      <c r="I79" s="209">
        <v>4851586</v>
      </c>
      <c r="J79" s="209">
        <v>83422</v>
      </c>
      <c r="K79" s="210">
        <v>220653</v>
      </c>
      <c r="L79" s="208">
        <v>7781248</v>
      </c>
      <c r="M79" s="209">
        <v>2612746</v>
      </c>
      <c r="N79" s="209">
        <v>4825752</v>
      </c>
      <c r="O79" s="209">
        <v>88668</v>
      </c>
      <c r="P79" s="210">
        <v>254082</v>
      </c>
      <c r="Q79" s="208">
        <v>14598363</v>
      </c>
      <c r="R79" s="209">
        <v>4518778</v>
      </c>
      <c r="S79" s="209">
        <v>9566420</v>
      </c>
      <c r="T79" s="209">
        <v>100417</v>
      </c>
      <c r="U79" s="210">
        <v>412749</v>
      </c>
      <c r="V79" s="208">
        <v>307592889</v>
      </c>
      <c r="W79" s="209">
        <v>83857608</v>
      </c>
      <c r="X79" s="209">
        <v>214845489</v>
      </c>
      <c r="Y79" s="209">
        <v>767476</v>
      </c>
      <c r="Z79" s="210">
        <v>8122316</v>
      </c>
    </row>
    <row r="80" spans="1:41" s="16" customFormat="1" ht="18" x14ac:dyDescent="0.45">
      <c r="A80" s="206">
        <v>2012</v>
      </c>
      <c r="B80" s="211">
        <v>37736020</v>
      </c>
      <c r="C80" s="80">
        <v>12236415</v>
      </c>
      <c r="D80" s="80">
        <v>23781539</v>
      </c>
      <c r="E80" s="80">
        <v>81452</v>
      </c>
      <c r="F80" s="212">
        <v>1636614</v>
      </c>
      <c r="G80" s="211">
        <v>6993159</v>
      </c>
      <c r="H80" s="80">
        <v>2124442</v>
      </c>
      <c r="I80" s="80">
        <v>4552069</v>
      </c>
      <c r="J80" s="80">
        <v>16502</v>
      </c>
      <c r="K80" s="212">
        <v>300146</v>
      </c>
      <c r="L80" s="211">
        <v>6854201</v>
      </c>
      <c r="M80" s="80">
        <v>2457969</v>
      </c>
      <c r="N80" s="80">
        <v>4048934</v>
      </c>
      <c r="O80" s="80">
        <v>17540</v>
      </c>
      <c r="P80" s="212">
        <v>329758</v>
      </c>
      <c r="Q80" s="211">
        <v>14094583</v>
      </c>
      <c r="R80" s="80">
        <v>4379782</v>
      </c>
      <c r="S80" s="80">
        <v>9048391</v>
      </c>
      <c r="T80" s="80">
        <v>19864</v>
      </c>
      <c r="U80" s="212">
        <v>646546</v>
      </c>
      <c r="V80" s="211">
        <v>290261154</v>
      </c>
      <c r="W80" s="80">
        <v>75639972</v>
      </c>
      <c r="X80" s="80">
        <v>201521490</v>
      </c>
      <c r="Y80" s="80">
        <v>151820</v>
      </c>
      <c r="Z80" s="212">
        <v>12947873</v>
      </c>
    </row>
    <row r="81" spans="1:26" s="16" customFormat="1" ht="18" x14ac:dyDescent="0.45">
      <c r="A81" s="206">
        <v>2013</v>
      </c>
      <c r="B81" s="211">
        <v>37872169</v>
      </c>
      <c r="C81" s="80">
        <v>12448319</v>
      </c>
      <c r="D81" s="80">
        <v>23578006</v>
      </c>
      <c r="E81" s="80">
        <v>73768</v>
      </c>
      <c r="F81" s="212">
        <v>1772077</v>
      </c>
      <c r="G81" s="211">
        <v>7010359</v>
      </c>
      <c r="H81" s="80">
        <v>2147449</v>
      </c>
      <c r="I81" s="80">
        <v>4522479</v>
      </c>
      <c r="J81" s="80">
        <v>14946</v>
      </c>
      <c r="K81" s="212">
        <v>325486</v>
      </c>
      <c r="L81" s="211">
        <v>6803736</v>
      </c>
      <c r="M81" s="80">
        <v>2417540</v>
      </c>
      <c r="N81" s="80">
        <v>3982018</v>
      </c>
      <c r="O81" s="80">
        <v>15885</v>
      </c>
      <c r="P81" s="212">
        <v>388293</v>
      </c>
      <c r="Q81" s="211">
        <v>14114348</v>
      </c>
      <c r="R81" s="80">
        <v>4477407</v>
      </c>
      <c r="S81" s="80">
        <v>8962233</v>
      </c>
      <c r="T81" s="80">
        <v>17990</v>
      </c>
      <c r="U81" s="212">
        <v>656718</v>
      </c>
      <c r="V81" s="211">
        <v>289200769</v>
      </c>
      <c r="W81" s="80">
        <v>77893537</v>
      </c>
      <c r="X81" s="80">
        <v>198307490</v>
      </c>
      <c r="Y81" s="80">
        <v>137497</v>
      </c>
      <c r="Z81" s="212">
        <v>12862244</v>
      </c>
    </row>
    <row r="82" spans="1:26" s="16" customFormat="1" ht="18" x14ac:dyDescent="0.45">
      <c r="A82" s="206">
        <v>2014</v>
      </c>
      <c r="B82" s="211">
        <v>38053656</v>
      </c>
      <c r="C82" s="80">
        <v>12361808</v>
      </c>
      <c r="D82" s="80">
        <v>23903672</v>
      </c>
      <c r="E82" s="80">
        <v>35090</v>
      </c>
      <c r="F82" s="212">
        <v>1753087</v>
      </c>
      <c r="G82" s="211">
        <v>7041735</v>
      </c>
      <c r="H82" s="80">
        <v>2130043</v>
      </c>
      <c r="I82" s="80">
        <v>4584228</v>
      </c>
      <c r="J82" s="80">
        <v>6679</v>
      </c>
      <c r="K82" s="212">
        <v>320786</v>
      </c>
      <c r="L82" s="211">
        <v>6915387</v>
      </c>
      <c r="M82" s="80">
        <v>2518575</v>
      </c>
      <c r="N82" s="80">
        <v>4004297</v>
      </c>
      <c r="O82" s="80">
        <v>10878</v>
      </c>
      <c r="P82" s="212">
        <v>381637</v>
      </c>
      <c r="Q82" s="211">
        <v>14213144</v>
      </c>
      <c r="R82" s="80">
        <v>4469969</v>
      </c>
      <c r="S82" s="80">
        <v>9086800</v>
      </c>
      <c r="T82" s="80">
        <v>7407</v>
      </c>
      <c r="U82" s="212">
        <v>648967</v>
      </c>
      <c r="V82" s="211">
        <v>291049967</v>
      </c>
      <c r="W82" s="80">
        <v>78001415</v>
      </c>
      <c r="X82" s="80">
        <v>200134273</v>
      </c>
      <c r="Y82" s="80">
        <v>50952</v>
      </c>
      <c r="Z82" s="212">
        <v>12863327</v>
      </c>
    </row>
    <row r="83" spans="1:26" s="16" customFormat="1" ht="18" x14ac:dyDescent="0.45">
      <c r="A83" s="206">
        <v>2015</v>
      </c>
      <c r="B83" s="211">
        <v>37889077</v>
      </c>
      <c r="C83" s="80">
        <v>12349031</v>
      </c>
      <c r="D83" s="80">
        <v>23799532</v>
      </c>
      <c r="E83" s="80">
        <v>35090</v>
      </c>
      <c r="F83" s="212">
        <v>1705425</v>
      </c>
      <c r="G83" s="211">
        <v>7014303</v>
      </c>
      <c r="H83" s="80">
        <v>2131270</v>
      </c>
      <c r="I83" s="80">
        <v>4564343</v>
      </c>
      <c r="J83" s="80">
        <v>6679</v>
      </c>
      <c r="K83" s="212">
        <v>312010</v>
      </c>
      <c r="L83" s="211">
        <v>6987145</v>
      </c>
      <c r="M83" s="80">
        <v>2553235</v>
      </c>
      <c r="N83" s="80">
        <v>4065780</v>
      </c>
      <c r="O83" s="80">
        <v>10878</v>
      </c>
      <c r="P83" s="212">
        <v>357252</v>
      </c>
      <c r="Q83" s="211">
        <v>14165114</v>
      </c>
      <c r="R83" s="80">
        <v>4447813</v>
      </c>
      <c r="S83" s="80">
        <v>9076495</v>
      </c>
      <c r="T83" s="80">
        <v>7407</v>
      </c>
      <c r="U83" s="212">
        <v>633400</v>
      </c>
      <c r="V83" s="211">
        <v>290753227</v>
      </c>
      <c r="W83" s="80">
        <v>77572970</v>
      </c>
      <c r="X83" s="80">
        <v>200556751</v>
      </c>
      <c r="Y83" s="80">
        <v>50952</v>
      </c>
      <c r="Z83" s="212">
        <v>12572554</v>
      </c>
    </row>
    <row r="84" spans="1:26" s="16" customFormat="1" ht="18" x14ac:dyDescent="0.45">
      <c r="A84" s="206">
        <v>2016</v>
      </c>
      <c r="B84" s="211">
        <v>37808046</v>
      </c>
      <c r="C84" s="80">
        <v>12484465</v>
      </c>
      <c r="D84" s="80">
        <v>23626957</v>
      </c>
      <c r="E84" s="80">
        <v>35764</v>
      </c>
      <c r="F84" s="212">
        <v>1660860</v>
      </c>
      <c r="G84" s="211">
        <v>7014810</v>
      </c>
      <c r="H84" s="80">
        <v>2165446</v>
      </c>
      <c r="I84" s="80">
        <v>4541147</v>
      </c>
      <c r="J84" s="80">
        <v>6808</v>
      </c>
      <c r="K84" s="212">
        <v>301409</v>
      </c>
      <c r="L84" s="211">
        <v>6950645</v>
      </c>
      <c r="M84" s="80">
        <v>2602447</v>
      </c>
      <c r="N84" s="80">
        <v>3975769</v>
      </c>
      <c r="O84" s="80">
        <v>11087</v>
      </c>
      <c r="P84" s="212">
        <v>361342</v>
      </c>
      <c r="Q84" s="211">
        <v>14064289</v>
      </c>
      <c r="R84" s="80">
        <v>4457034</v>
      </c>
      <c r="S84" s="80">
        <v>9011185</v>
      </c>
      <c r="T84" s="80">
        <v>7550</v>
      </c>
      <c r="U84" s="212">
        <v>588519</v>
      </c>
      <c r="V84" s="211">
        <v>289570413</v>
      </c>
      <c r="W84" s="80">
        <v>78296268</v>
      </c>
      <c r="X84" s="80">
        <v>199701228</v>
      </c>
      <c r="Y84" s="80">
        <v>51932</v>
      </c>
      <c r="Z84" s="212">
        <v>11520986</v>
      </c>
    </row>
    <row r="85" spans="1:26" s="16" customFormat="1" ht="18" x14ac:dyDescent="0.45">
      <c r="A85" s="206">
        <v>2017</v>
      </c>
      <c r="B85" s="211">
        <v>38420342</v>
      </c>
      <c r="C85" s="80">
        <v>12657936</v>
      </c>
      <c r="D85" s="80">
        <v>24016313</v>
      </c>
      <c r="E85" s="80">
        <v>35764</v>
      </c>
      <c r="F85" s="212">
        <v>1710329</v>
      </c>
      <c r="G85" s="211">
        <v>7138028</v>
      </c>
      <c r="H85" s="80">
        <v>2194002</v>
      </c>
      <c r="I85" s="80">
        <v>4623447</v>
      </c>
      <c r="J85" s="80">
        <v>6808</v>
      </c>
      <c r="K85" s="212">
        <v>313771</v>
      </c>
      <c r="L85" s="211">
        <v>7097532</v>
      </c>
      <c r="M85" s="80">
        <v>2654843</v>
      </c>
      <c r="N85" s="80">
        <v>4038189</v>
      </c>
      <c r="O85" s="80">
        <v>11087</v>
      </c>
      <c r="P85" s="212">
        <v>393413</v>
      </c>
      <c r="Q85" s="211">
        <v>14294438</v>
      </c>
      <c r="R85" s="80">
        <v>4536785</v>
      </c>
      <c r="S85" s="80">
        <v>9142317</v>
      </c>
      <c r="T85" s="80">
        <v>7550</v>
      </c>
      <c r="U85" s="212">
        <v>607786</v>
      </c>
      <c r="V85" s="211">
        <v>292665817</v>
      </c>
      <c r="W85" s="80">
        <v>79112812</v>
      </c>
      <c r="X85" s="80">
        <v>201429747</v>
      </c>
      <c r="Y85" s="80">
        <v>51932</v>
      </c>
      <c r="Z85" s="212">
        <v>12071325</v>
      </c>
    </row>
    <row r="86" spans="1:26" s="16" customFormat="1" ht="18" x14ac:dyDescent="0.45">
      <c r="A86" s="206">
        <v>2018</v>
      </c>
      <c r="B86" s="211">
        <v>38570185</v>
      </c>
      <c r="C86" s="80">
        <v>12766370</v>
      </c>
      <c r="D86" s="80">
        <v>24269208</v>
      </c>
      <c r="E86" s="80">
        <v>35764</v>
      </c>
      <c r="F86" s="212">
        <v>1498843</v>
      </c>
      <c r="G86" s="211">
        <v>7183185</v>
      </c>
      <c r="H86" s="80">
        <v>2212573</v>
      </c>
      <c r="I86" s="80">
        <v>4680939</v>
      </c>
      <c r="J86" s="80">
        <v>6808</v>
      </c>
      <c r="K86" s="212">
        <v>282865</v>
      </c>
      <c r="L86" s="211">
        <v>7211423</v>
      </c>
      <c r="M86" s="80">
        <v>2702433</v>
      </c>
      <c r="N86" s="80">
        <v>4105571</v>
      </c>
      <c r="O86" s="80">
        <v>11087</v>
      </c>
      <c r="P86" s="212">
        <v>392332</v>
      </c>
      <c r="Q86" s="211">
        <v>14352608</v>
      </c>
      <c r="R86" s="80">
        <v>4588728</v>
      </c>
      <c r="S86" s="80">
        <v>9202581</v>
      </c>
      <c r="T86" s="80">
        <v>7550</v>
      </c>
      <c r="U86" s="212">
        <v>553749</v>
      </c>
      <c r="V86" s="211">
        <v>293464248</v>
      </c>
      <c r="W86" s="80">
        <v>80146985</v>
      </c>
      <c r="X86" s="80">
        <v>201933859</v>
      </c>
      <c r="Y86" s="80">
        <v>51932</v>
      </c>
      <c r="Z86" s="212">
        <v>11331472</v>
      </c>
    </row>
    <row r="87" spans="1:26" s="16" customFormat="1" ht="18" x14ac:dyDescent="0.45">
      <c r="A87" s="206">
        <v>2019</v>
      </c>
      <c r="B87" s="211">
        <v>38617587</v>
      </c>
      <c r="C87" s="80">
        <v>13054556</v>
      </c>
      <c r="D87" s="80">
        <v>23781268</v>
      </c>
      <c r="E87" s="80">
        <v>28323</v>
      </c>
      <c r="F87" s="212">
        <v>1753440</v>
      </c>
      <c r="G87" s="211">
        <v>7198305</v>
      </c>
      <c r="H87" s="80">
        <v>2276478</v>
      </c>
      <c r="I87" s="80">
        <v>4588829</v>
      </c>
      <c r="J87" s="80">
        <v>5391</v>
      </c>
      <c r="K87" s="212">
        <v>327607</v>
      </c>
      <c r="L87" s="211">
        <v>7252804</v>
      </c>
      <c r="M87" s="80">
        <v>2735808</v>
      </c>
      <c r="N87" s="80">
        <v>4094869</v>
      </c>
      <c r="O87" s="80">
        <v>8780</v>
      </c>
      <c r="P87" s="212">
        <v>413347</v>
      </c>
      <c r="Q87" s="211">
        <v>14321940</v>
      </c>
      <c r="R87" s="80">
        <v>4674850</v>
      </c>
      <c r="S87" s="80">
        <v>8994308</v>
      </c>
      <c r="T87" s="80">
        <v>5979</v>
      </c>
      <c r="U87" s="212">
        <v>646803</v>
      </c>
      <c r="V87" s="211">
        <v>290858868</v>
      </c>
      <c r="W87" s="80">
        <v>81103169</v>
      </c>
      <c r="X87" s="80">
        <v>197067266</v>
      </c>
      <c r="Y87" s="80">
        <v>41126</v>
      </c>
      <c r="Z87" s="212">
        <v>12647307</v>
      </c>
    </row>
    <row r="88" spans="1:26" s="16" customFormat="1" ht="18" x14ac:dyDescent="0.45">
      <c r="A88" s="206">
        <v>2020</v>
      </c>
      <c r="B88" s="211">
        <v>39214360</v>
      </c>
      <c r="C88" s="80">
        <v>13150160</v>
      </c>
      <c r="D88" s="80">
        <v>24232333</v>
      </c>
      <c r="E88" s="80">
        <v>28360</v>
      </c>
      <c r="F88" s="212">
        <v>1803507</v>
      </c>
      <c r="G88" s="211">
        <v>7336047</v>
      </c>
      <c r="H88" s="80">
        <v>2290763</v>
      </c>
      <c r="I88" s="80">
        <v>4703762</v>
      </c>
      <c r="J88" s="80">
        <v>5398</v>
      </c>
      <c r="K88" s="212">
        <v>336124</v>
      </c>
      <c r="L88" s="211">
        <v>7486219</v>
      </c>
      <c r="M88" s="80">
        <v>2829817</v>
      </c>
      <c r="N88" s="80">
        <v>4233648</v>
      </c>
      <c r="O88" s="80">
        <v>8792</v>
      </c>
      <c r="P88" s="212">
        <v>413962</v>
      </c>
      <c r="Q88" s="211">
        <v>14450676</v>
      </c>
      <c r="R88" s="80">
        <v>4682308</v>
      </c>
      <c r="S88" s="80">
        <v>9098673</v>
      </c>
      <c r="T88" s="80">
        <v>5987</v>
      </c>
      <c r="U88" s="212">
        <v>663709</v>
      </c>
      <c r="V88" s="211">
        <v>292660416</v>
      </c>
      <c r="W88" s="80">
        <v>80881301</v>
      </c>
      <c r="X88" s="80">
        <v>198546543</v>
      </c>
      <c r="Y88" s="80">
        <v>41181</v>
      </c>
      <c r="Z88" s="212">
        <v>13191391</v>
      </c>
    </row>
    <row r="89" spans="1:26" s="16" customFormat="1" ht="18" x14ac:dyDescent="0.45">
      <c r="A89" s="206">
        <v>2021</v>
      </c>
      <c r="B89" s="211">
        <v>39716805</v>
      </c>
      <c r="C89" s="80">
        <v>13419852</v>
      </c>
      <c r="D89" s="80">
        <v>24526465</v>
      </c>
      <c r="E89" s="80">
        <v>28360</v>
      </c>
      <c r="F89" s="212">
        <v>1742128</v>
      </c>
      <c r="G89" s="211">
        <v>7424477</v>
      </c>
      <c r="H89" s="80">
        <v>2327487</v>
      </c>
      <c r="I89" s="80">
        <v>4766361</v>
      </c>
      <c r="J89" s="80">
        <v>5398</v>
      </c>
      <c r="K89" s="212">
        <v>325231</v>
      </c>
      <c r="L89" s="211">
        <v>7494160</v>
      </c>
      <c r="M89" s="80">
        <v>2876703</v>
      </c>
      <c r="N89" s="80">
        <v>4223040</v>
      </c>
      <c r="O89" s="80">
        <v>8792</v>
      </c>
      <c r="P89" s="212">
        <v>385625</v>
      </c>
      <c r="Q89" s="211">
        <v>14603857</v>
      </c>
      <c r="R89" s="80">
        <v>4734179</v>
      </c>
      <c r="S89" s="80">
        <v>9200090</v>
      </c>
      <c r="T89" s="80">
        <v>5987</v>
      </c>
      <c r="U89" s="212">
        <v>663602</v>
      </c>
      <c r="V89" s="211">
        <v>294688945</v>
      </c>
      <c r="W89" s="80">
        <v>81026919</v>
      </c>
      <c r="X89" s="80">
        <v>200210302</v>
      </c>
      <c r="Y89" s="80">
        <v>41181</v>
      </c>
      <c r="Z89" s="212">
        <v>13410543</v>
      </c>
    </row>
    <row r="90" spans="1:26" s="16" customFormat="1" ht="18" x14ac:dyDescent="0.45">
      <c r="A90" s="206">
        <v>2022</v>
      </c>
      <c r="B90" s="211">
        <v>39718671</v>
      </c>
      <c r="C90" s="80">
        <v>13517177</v>
      </c>
      <c r="D90" s="80">
        <v>24431268</v>
      </c>
      <c r="E90" s="80">
        <v>28360</v>
      </c>
      <c r="F90" s="212">
        <v>1741864</v>
      </c>
      <c r="G90" s="211">
        <v>7450913</v>
      </c>
      <c r="H90" s="80">
        <v>2358516</v>
      </c>
      <c r="I90" s="80">
        <v>4762404</v>
      </c>
      <c r="J90" s="80">
        <v>5398</v>
      </c>
      <c r="K90" s="212">
        <v>324595</v>
      </c>
      <c r="L90" s="211">
        <v>7527826</v>
      </c>
      <c r="M90" s="80">
        <v>2926287</v>
      </c>
      <c r="N90" s="80">
        <v>4218861</v>
      </c>
      <c r="O90" s="80">
        <v>8792</v>
      </c>
      <c r="P90" s="212">
        <v>373887</v>
      </c>
      <c r="Q90" s="211">
        <v>14618459</v>
      </c>
      <c r="R90" s="80">
        <v>4775825</v>
      </c>
      <c r="S90" s="80">
        <v>9172848</v>
      </c>
      <c r="T90" s="80">
        <v>5987</v>
      </c>
      <c r="U90" s="212">
        <v>663799</v>
      </c>
      <c r="V90" s="211">
        <v>294759116</v>
      </c>
      <c r="W90" s="80">
        <v>81286090</v>
      </c>
      <c r="X90" s="80">
        <v>200053704</v>
      </c>
      <c r="Y90" s="80">
        <v>41181</v>
      </c>
      <c r="Z90" s="212">
        <v>13378141</v>
      </c>
    </row>
    <row r="91" spans="1:26" s="16" customFormat="1" ht="18.399999999999999" thickBot="1" x14ac:dyDescent="0.5">
      <c r="A91" s="206">
        <v>2023</v>
      </c>
      <c r="B91" s="213">
        <v>39639305</v>
      </c>
      <c r="C91" s="214">
        <v>13369236</v>
      </c>
      <c r="D91" s="214">
        <v>24478591</v>
      </c>
      <c r="E91" s="214">
        <v>28360</v>
      </c>
      <c r="F91" s="215">
        <v>1763118</v>
      </c>
      <c r="G91" s="213">
        <v>7445080</v>
      </c>
      <c r="H91" s="214">
        <v>2333807</v>
      </c>
      <c r="I91" s="214">
        <v>4778166</v>
      </c>
      <c r="J91" s="214">
        <v>5398</v>
      </c>
      <c r="K91" s="215">
        <v>327709</v>
      </c>
      <c r="L91" s="213">
        <v>7589545</v>
      </c>
      <c r="M91" s="214">
        <v>2992177</v>
      </c>
      <c r="N91" s="214">
        <v>4234599</v>
      </c>
      <c r="O91" s="214">
        <v>8792</v>
      </c>
      <c r="P91" s="215">
        <v>353977</v>
      </c>
      <c r="Q91" s="213">
        <v>14567793</v>
      </c>
      <c r="R91" s="214">
        <v>4735578</v>
      </c>
      <c r="S91" s="214">
        <v>9163370</v>
      </c>
      <c r="T91" s="214">
        <v>5987</v>
      </c>
      <c r="U91" s="215">
        <v>662859</v>
      </c>
      <c r="V91" s="213">
        <v>294207668</v>
      </c>
      <c r="W91" s="214">
        <v>80714017</v>
      </c>
      <c r="X91" s="214">
        <v>200011496</v>
      </c>
      <c r="Y91" s="214">
        <v>41181</v>
      </c>
      <c r="Z91" s="215">
        <v>13440975</v>
      </c>
    </row>
    <row r="92" spans="1:26" s="16" customFormat="1" x14ac:dyDescent="0.45"/>
    <row r="93" spans="1:26" s="16" customFormat="1" x14ac:dyDescent="0.45"/>
    <row r="94" spans="1:26" s="16" customFormat="1" x14ac:dyDescent="0.45"/>
    <row r="95" spans="1:26" s="16" customFormat="1" x14ac:dyDescent="0.45"/>
    <row r="96" spans="1:2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sheetData>
  <sheetProtection algorithmName="SHA-512" hashValue="QXlzyVY12r1Dsyk9DzazOET3TDLW9Tbf9dTTzvcSGf747jmEIEvFoXk4efWazf0KS9kQ1AnfvyElRRPJF4DnOA==" saltValue="0VeMUCp5D++8KDiqdKZRdQ==" spinCount="100000" sheet="1" objects="1" scenarios="1"/>
  <mergeCells count="5">
    <mergeCell ref="A1:K1"/>
    <mergeCell ref="A3:F3"/>
    <mergeCell ref="G3:K3"/>
    <mergeCell ref="B56:F56"/>
    <mergeCell ref="B75:H75"/>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078A-B199-4A73-8ADE-2A7F01E72E32}">
  <dimension ref="A1:AO185"/>
  <sheetViews>
    <sheetView zoomScale="55" zoomScaleNormal="55" workbookViewId="0">
      <selection activeCell="K65" sqref="K65:K83"/>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435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254">
        <v>2005</v>
      </c>
      <c r="B6" s="208">
        <v>487661133</v>
      </c>
      <c r="C6" s="209">
        <v>67030646</v>
      </c>
      <c r="D6" s="209">
        <v>3962738</v>
      </c>
      <c r="E6" s="209">
        <v>33702915</v>
      </c>
      <c r="F6" s="210">
        <v>382964834</v>
      </c>
      <c r="G6" s="92">
        <f t="shared" ref="G6:K25" si="0">B6*2*B64/100</f>
        <v>20150158.015559997</v>
      </c>
      <c r="H6" s="52">
        <f t="shared" si="0"/>
        <v>15561834.775359999</v>
      </c>
      <c r="I6" s="52">
        <f t="shared" si="0"/>
        <v>4269374.6664399998</v>
      </c>
      <c r="J6" s="52">
        <f t="shared" si="0"/>
        <v>11712437.020800002</v>
      </c>
      <c r="K6" s="53">
        <f t="shared" si="0"/>
        <v>23789775.488080002</v>
      </c>
    </row>
    <row r="7" spans="1:11" s="16" customFormat="1" ht="18" x14ac:dyDescent="0.55000000000000004">
      <c r="A7" s="255">
        <v>2006</v>
      </c>
      <c r="B7" s="211">
        <v>477300321</v>
      </c>
      <c r="C7" s="80">
        <v>69009420</v>
      </c>
      <c r="D7" s="80">
        <v>4584460</v>
      </c>
      <c r="E7" s="80">
        <v>36331597</v>
      </c>
      <c r="F7" s="212">
        <v>367374844</v>
      </c>
      <c r="G7" s="92">
        <f t="shared" si="0"/>
        <v>15044506.11792</v>
      </c>
      <c r="H7" s="52">
        <f t="shared" si="0"/>
        <v>6794667.4932000004</v>
      </c>
      <c r="I7" s="52">
        <f t="shared" si="0"/>
        <v>4045235.8148000003</v>
      </c>
      <c r="J7" s="52">
        <f t="shared" si="0"/>
        <v>10623358.9628</v>
      </c>
      <c r="K7" s="53">
        <f t="shared" si="0"/>
        <v>16208578.117279999</v>
      </c>
    </row>
    <row r="8" spans="1:11" s="16" customFormat="1" ht="18" x14ac:dyDescent="0.55000000000000004">
      <c r="A8" s="255">
        <v>2007</v>
      </c>
      <c r="B8" s="211">
        <v>483458353</v>
      </c>
      <c r="C8" s="80">
        <v>65825433</v>
      </c>
      <c r="D8" s="80">
        <v>2522360</v>
      </c>
      <c r="E8" s="80">
        <v>30277666</v>
      </c>
      <c r="F8" s="212">
        <v>384832894</v>
      </c>
      <c r="G8" s="92">
        <f t="shared" si="0"/>
        <v>12521571.342699999</v>
      </c>
      <c r="H8" s="52">
        <f t="shared" si="0"/>
        <v>6141512.8988999994</v>
      </c>
      <c r="I8" s="52">
        <f t="shared" si="0"/>
        <v>2354623.06</v>
      </c>
      <c r="J8" s="52">
        <f t="shared" si="0"/>
        <v>7138868.0894799996</v>
      </c>
      <c r="K8" s="53">
        <f t="shared" si="0"/>
        <v>11775886.556400001</v>
      </c>
    </row>
    <row r="9" spans="1:11" s="16" customFormat="1" ht="18" x14ac:dyDescent="0.55000000000000004">
      <c r="A9" s="255">
        <v>2008</v>
      </c>
      <c r="B9" s="211">
        <v>486225421</v>
      </c>
      <c r="C9" s="80">
        <v>65683779</v>
      </c>
      <c r="D9" s="80">
        <v>3154468</v>
      </c>
      <c r="E9" s="80">
        <v>31534256</v>
      </c>
      <c r="F9" s="212">
        <v>385852918</v>
      </c>
      <c r="G9" s="92">
        <f t="shared" si="0"/>
        <v>12923871.690179998</v>
      </c>
      <c r="H9" s="52">
        <f t="shared" si="0"/>
        <v>6304329.1084200004</v>
      </c>
      <c r="I9" s="52">
        <f t="shared" si="0"/>
        <v>2879587.6584799998</v>
      </c>
      <c r="J9" s="52">
        <f t="shared" si="0"/>
        <v>7643903.6543999994</v>
      </c>
      <c r="K9" s="53">
        <f t="shared" si="0"/>
        <v>12162083.975360001</v>
      </c>
    </row>
    <row r="10" spans="1:11" s="16" customFormat="1" ht="18" x14ac:dyDescent="0.55000000000000004">
      <c r="A10" s="255">
        <v>2009</v>
      </c>
      <c r="B10" s="211">
        <v>488267620</v>
      </c>
      <c r="C10" s="80">
        <v>67648716</v>
      </c>
      <c r="D10" s="80">
        <v>3225802</v>
      </c>
      <c r="E10" s="80">
        <v>34885577</v>
      </c>
      <c r="F10" s="212">
        <v>382507525</v>
      </c>
      <c r="G10" s="92">
        <f t="shared" si="0"/>
        <v>12763315.586799998</v>
      </c>
      <c r="H10" s="52">
        <f t="shared" si="0"/>
        <v>6932640.4156799996</v>
      </c>
      <c r="I10" s="52">
        <f t="shared" si="0"/>
        <v>2686447.9056000002</v>
      </c>
      <c r="J10" s="52">
        <f t="shared" si="0"/>
        <v>7633661.9591399999</v>
      </c>
      <c r="K10" s="53">
        <f t="shared" si="0"/>
        <v>11811832.372000001</v>
      </c>
    </row>
    <row r="11" spans="1:11" s="16" customFormat="1" ht="18" x14ac:dyDescent="0.55000000000000004">
      <c r="A11" s="255">
        <v>2010</v>
      </c>
      <c r="B11" s="211">
        <v>492785170</v>
      </c>
      <c r="C11" s="80">
        <v>65606260</v>
      </c>
      <c r="D11" s="80">
        <v>2526066</v>
      </c>
      <c r="E11" s="80">
        <v>30412051</v>
      </c>
      <c r="F11" s="212">
        <v>394240792</v>
      </c>
      <c r="G11" s="92">
        <f t="shared" si="0"/>
        <v>12920827.157400001</v>
      </c>
      <c r="H11" s="52">
        <f t="shared" si="0"/>
        <v>6308697.9616</v>
      </c>
      <c r="I11" s="52">
        <f t="shared" si="0"/>
        <v>2032422.1822799998</v>
      </c>
      <c r="J11" s="52">
        <f t="shared" si="0"/>
        <v>7405334.4185000006</v>
      </c>
      <c r="K11" s="53">
        <f t="shared" si="0"/>
        <v>12347621.605440002</v>
      </c>
    </row>
    <row r="12" spans="1:11" s="16" customFormat="1" ht="18" x14ac:dyDescent="0.55000000000000004">
      <c r="A12" s="255">
        <v>2011</v>
      </c>
      <c r="B12" s="211">
        <v>490870653</v>
      </c>
      <c r="C12" s="80">
        <v>66563912</v>
      </c>
      <c r="D12" s="80">
        <v>3980636</v>
      </c>
      <c r="E12" s="80">
        <v>36740827</v>
      </c>
      <c r="F12" s="212">
        <v>383585278</v>
      </c>
      <c r="G12" s="92">
        <f t="shared" si="0"/>
        <v>12831358.869419999</v>
      </c>
      <c r="H12" s="52">
        <f t="shared" si="0"/>
        <v>6684348.0430399999</v>
      </c>
      <c r="I12" s="52">
        <f t="shared" si="0"/>
        <v>3086664.76712</v>
      </c>
      <c r="J12" s="52">
        <f t="shared" si="0"/>
        <v>8201287.4029399995</v>
      </c>
      <c r="K12" s="53">
        <f t="shared" si="0"/>
        <v>12581597.1184</v>
      </c>
    </row>
    <row r="13" spans="1:11" s="16" customFormat="1" ht="18" x14ac:dyDescent="0.55000000000000004">
      <c r="A13" s="255">
        <v>2012</v>
      </c>
      <c r="B13" s="211">
        <v>490719809</v>
      </c>
      <c r="C13" s="80">
        <v>66467870</v>
      </c>
      <c r="D13" s="80">
        <v>3991755</v>
      </c>
      <c r="E13" s="80">
        <v>37872045</v>
      </c>
      <c r="F13" s="212">
        <v>382388139</v>
      </c>
      <c r="G13" s="92">
        <f t="shared" si="0"/>
        <v>12856858.995800002</v>
      </c>
      <c r="H13" s="52">
        <f t="shared" si="0"/>
        <v>6251967.8522000005</v>
      </c>
      <c r="I13" s="52">
        <f t="shared" si="0"/>
        <v>3037406.2145999996</v>
      </c>
      <c r="J13" s="52">
        <f t="shared" si="0"/>
        <v>8342454.0725999996</v>
      </c>
      <c r="K13" s="53">
        <f t="shared" si="0"/>
        <v>12672342.92646</v>
      </c>
    </row>
    <row r="14" spans="1:11" s="16" customFormat="1" ht="18" x14ac:dyDescent="0.55000000000000004">
      <c r="A14" s="255">
        <v>2013</v>
      </c>
      <c r="B14" s="211">
        <v>488052658</v>
      </c>
      <c r="C14" s="80">
        <v>69010391</v>
      </c>
      <c r="D14" s="80">
        <v>4793047</v>
      </c>
      <c r="E14" s="80">
        <v>38995126</v>
      </c>
      <c r="F14" s="212">
        <v>375254094</v>
      </c>
      <c r="G14" s="92">
        <f t="shared" si="0"/>
        <v>11898723.80204</v>
      </c>
      <c r="H14" s="52">
        <f t="shared" si="0"/>
        <v>5944555.0807400001</v>
      </c>
      <c r="I14" s="52">
        <f t="shared" si="0"/>
        <v>3785836.1034200001</v>
      </c>
      <c r="J14" s="52">
        <f t="shared" si="0"/>
        <v>8547731.6192000005</v>
      </c>
      <c r="K14" s="53">
        <f t="shared" si="0"/>
        <v>12383385.102</v>
      </c>
    </row>
    <row r="15" spans="1:11" s="16" customFormat="1" ht="18" x14ac:dyDescent="0.55000000000000004">
      <c r="A15" s="255">
        <v>2014</v>
      </c>
      <c r="B15" s="211">
        <v>487955420</v>
      </c>
      <c r="C15" s="80">
        <v>69414315</v>
      </c>
      <c r="D15" s="80">
        <v>4776669</v>
      </c>
      <c r="E15" s="80">
        <v>39075448</v>
      </c>
      <c r="F15" s="212">
        <v>374688988</v>
      </c>
      <c r="G15" s="92">
        <f t="shared" si="0"/>
        <v>11896353.139600001</v>
      </c>
      <c r="H15" s="52">
        <f t="shared" si="0"/>
        <v>5721127.8423000006</v>
      </c>
      <c r="I15" s="52">
        <f t="shared" si="0"/>
        <v>3767836.5071999999</v>
      </c>
      <c r="J15" s="52">
        <f t="shared" si="0"/>
        <v>8600506.1048000008</v>
      </c>
      <c r="K15" s="53">
        <f t="shared" si="0"/>
        <v>12379724.163520001</v>
      </c>
    </row>
    <row r="16" spans="1:11" s="16" customFormat="1" ht="18" x14ac:dyDescent="0.55000000000000004">
      <c r="A16" s="255">
        <v>2015</v>
      </c>
      <c r="B16" s="211">
        <v>487443843</v>
      </c>
      <c r="C16" s="80">
        <v>69241052</v>
      </c>
      <c r="D16" s="80">
        <v>4743972</v>
      </c>
      <c r="E16" s="80">
        <v>38898266</v>
      </c>
      <c r="F16" s="212">
        <v>374560552</v>
      </c>
      <c r="G16" s="92">
        <f t="shared" si="0"/>
        <v>11796141.000599999</v>
      </c>
      <c r="H16" s="52">
        <f t="shared" si="0"/>
        <v>5589137.7174399998</v>
      </c>
      <c r="I16" s="52">
        <f t="shared" si="0"/>
        <v>3752576.7314399998</v>
      </c>
      <c r="J16" s="52">
        <f t="shared" si="0"/>
        <v>8610520.1617600005</v>
      </c>
      <c r="K16" s="53">
        <f t="shared" si="0"/>
        <v>12293077.316640001</v>
      </c>
    </row>
    <row r="17" spans="1:11" s="16" customFormat="1" ht="18" x14ac:dyDescent="0.55000000000000004">
      <c r="A17" s="255">
        <v>2016</v>
      </c>
      <c r="B17" s="211">
        <v>491515159</v>
      </c>
      <c r="C17" s="80">
        <v>71031008</v>
      </c>
      <c r="D17" s="80">
        <v>4666221</v>
      </c>
      <c r="E17" s="80">
        <v>39070938</v>
      </c>
      <c r="F17" s="212">
        <v>376746991</v>
      </c>
      <c r="G17" s="92">
        <f t="shared" si="0"/>
        <v>11747212.300100001</v>
      </c>
      <c r="H17" s="52">
        <f t="shared" si="0"/>
        <v>5554624.825600001</v>
      </c>
      <c r="I17" s="52">
        <f t="shared" si="0"/>
        <v>3703299.6344400002</v>
      </c>
      <c r="J17" s="52">
        <f t="shared" si="0"/>
        <v>8647961.4169200007</v>
      </c>
      <c r="K17" s="53">
        <f t="shared" si="0"/>
        <v>12364836.244619999</v>
      </c>
    </row>
    <row r="18" spans="1:11" s="16" customFormat="1" ht="18" x14ac:dyDescent="0.55000000000000004">
      <c r="A18" s="255">
        <v>2017</v>
      </c>
      <c r="B18" s="211">
        <v>491360888</v>
      </c>
      <c r="C18" s="80">
        <v>71621567</v>
      </c>
      <c r="D18" s="80">
        <v>4749475</v>
      </c>
      <c r="E18" s="80">
        <v>40279253</v>
      </c>
      <c r="F18" s="212">
        <v>374710592</v>
      </c>
      <c r="G18" s="92">
        <f t="shared" si="0"/>
        <v>11999032.884960001</v>
      </c>
      <c r="H18" s="52">
        <f t="shared" si="0"/>
        <v>5557833.5991999991</v>
      </c>
      <c r="I18" s="52">
        <f t="shared" si="0"/>
        <v>3777447.4465000005</v>
      </c>
      <c r="J18" s="52">
        <f t="shared" si="0"/>
        <v>8987106.9293600004</v>
      </c>
      <c r="K18" s="53">
        <f t="shared" si="0"/>
        <v>12560299.04384</v>
      </c>
    </row>
    <row r="19" spans="1:11" s="16" customFormat="1" ht="18" x14ac:dyDescent="0.55000000000000004">
      <c r="A19" s="255">
        <v>2018</v>
      </c>
      <c r="B19" s="211">
        <v>490311621</v>
      </c>
      <c r="C19" s="80">
        <v>71441688</v>
      </c>
      <c r="D19" s="80">
        <v>4739079</v>
      </c>
      <c r="E19" s="80">
        <v>40576865</v>
      </c>
      <c r="F19" s="212">
        <v>373553989</v>
      </c>
      <c r="G19" s="92">
        <f t="shared" si="0"/>
        <v>11993022.24966</v>
      </c>
      <c r="H19" s="52">
        <f t="shared" si="0"/>
        <v>5519584.8148800004</v>
      </c>
      <c r="I19" s="52">
        <f t="shared" si="0"/>
        <v>3775339.8945600004</v>
      </c>
      <c r="J19" s="52">
        <f t="shared" si="0"/>
        <v>9047829.3576999996</v>
      </c>
      <c r="K19" s="53">
        <f t="shared" si="0"/>
        <v>12521529.711279999</v>
      </c>
    </row>
    <row r="20" spans="1:11" s="16" customFormat="1" ht="18" x14ac:dyDescent="0.55000000000000004">
      <c r="A20" s="255">
        <v>2019</v>
      </c>
      <c r="B20" s="211">
        <v>490383213</v>
      </c>
      <c r="C20" s="80">
        <v>69690633</v>
      </c>
      <c r="D20" s="80">
        <v>4097484</v>
      </c>
      <c r="E20" s="80">
        <v>42391598</v>
      </c>
      <c r="F20" s="212">
        <v>374203498</v>
      </c>
      <c r="G20" s="92">
        <f t="shared" si="0"/>
        <v>12445925.945939999</v>
      </c>
      <c r="H20" s="52">
        <f t="shared" si="0"/>
        <v>4687391.9755800003</v>
      </c>
      <c r="I20" s="52">
        <f t="shared" si="0"/>
        <v>3388537.3183199996</v>
      </c>
      <c r="J20" s="52">
        <f t="shared" si="0"/>
        <v>8725886.5323200002</v>
      </c>
      <c r="K20" s="53">
        <f t="shared" si="0"/>
        <v>12446008.34348</v>
      </c>
    </row>
    <row r="21" spans="1:11" s="16" customFormat="1" ht="18" x14ac:dyDescent="0.55000000000000004">
      <c r="A21" s="255">
        <v>2020</v>
      </c>
      <c r="B21" s="211">
        <v>493399261</v>
      </c>
      <c r="C21" s="80">
        <v>69921318</v>
      </c>
      <c r="D21" s="80">
        <v>4052124</v>
      </c>
      <c r="E21" s="80">
        <v>42791101</v>
      </c>
      <c r="F21" s="212">
        <v>376634718</v>
      </c>
      <c r="G21" s="92">
        <f t="shared" si="0"/>
        <v>12502737.273739999</v>
      </c>
      <c r="H21" s="52">
        <f t="shared" si="0"/>
        <v>4739266.9340399997</v>
      </c>
      <c r="I21" s="52">
        <f t="shared" si="0"/>
        <v>3348675.2736</v>
      </c>
      <c r="J21" s="52">
        <f t="shared" si="0"/>
        <v>8767040.7728799991</v>
      </c>
      <c r="K21" s="53">
        <f t="shared" si="0"/>
        <v>12564534.19248</v>
      </c>
    </row>
    <row r="22" spans="1:11" s="16" customFormat="1" ht="18" x14ac:dyDescent="0.55000000000000004">
      <c r="A22" s="255">
        <v>2021</v>
      </c>
      <c r="B22" s="211">
        <v>497406270</v>
      </c>
      <c r="C22" s="80">
        <v>70288345</v>
      </c>
      <c r="D22" s="80">
        <v>4002461</v>
      </c>
      <c r="E22" s="80">
        <v>41895972</v>
      </c>
      <c r="F22" s="212">
        <v>381219492</v>
      </c>
      <c r="G22" s="92">
        <f t="shared" si="0"/>
        <v>12504793.627799999</v>
      </c>
      <c r="H22" s="52">
        <f t="shared" si="0"/>
        <v>4748680.5882000001</v>
      </c>
      <c r="I22" s="52">
        <f t="shared" si="0"/>
        <v>3329807.4043400004</v>
      </c>
      <c r="J22" s="52">
        <f t="shared" si="0"/>
        <v>8608784.3265599981</v>
      </c>
      <c r="K22" s="53">
        <f t="shared" si="0"/>
        <v>12450628.608719999</v>
      </c>
    </row>
    <row r="23" spans="1:11" s="16" customFormat="1" ht="18" x14ac:dyDescent="0.55000000000000004">
      <c r="A23" s="255">
        <v>2022</v>
      </c>
      <c r="B23" s="211">
        <v>504960983</v>
      </c>
      <c r="C23" s="80">
        <v>70851487</v>
      </c>
      <c r="D23" s="80">
        <v>4477336</v>
      </c>
      <c r="E23" s="80">
        <v>42356385</v>
      </c>
      <c r="F23" s="212">
        <v>387275775</v>
      </c>
      <c r="G23" s="92">
        <f t="shared" si="0"/>
        <v>12765413.650239998</v>
      </c>
      <c r="H23" s="52">
        <f t="shared" si="0"/>
        <v>4810815.9673000006</v>
      </c>
      <c r="I23" s="52">
        <f t="shared" si="0"/>
        <v>3492411.6267200001</v>
      </c>
      <c r="J23" s="52">
        <f t="shared" si="0"/>
        <v>8809280.9522999991</v>
      </c>
      <c r="K23" s="53">
        <f t="shared" si="0"/>
        <v>12524498.563499998</v>
      </c>
    </row>
    <row r="24" spans="1:11" s="16" customFormat="1" ht="18" x14ac:dyDescent="0.55000000000000004">
      <c r="A24" s="255">
        <v>2023</v>
      </c>
      <c r="B24" s="211">
        <v>507949439</v>
      </c>
      <c r="C24" s="80">
        <v>70784938</v>
      </c>
      <c r="D24" s="80">
        <v>4491077</v>
      </c>
      <c r="E24" s="80">
        <v>42574153</v>
      </c>
      <c r="F24" s="212">
        <v>390099270</v>
      </c>
      <c r="G24" s="92">
        <f t="shared" si="0"/>
        <v>12871438.784259999</v>
      </c>
      <c r="H24" s="52">
        <f t="shared" si="0"/>
        <v>4623672.1501599997</v>
      </c>
      <c r="I24" s="52">
        <f t="shared" si="0"/>
        <v>3502231.6661400003</v>
      </c>
      <c r="J24" s="52">
        <f t="shared" si="0"/>
        <v>8823067.4677200001</v>
      </c>
      <c r="K24" s="53">
        <f t="shared" si="0"/>
        <v>12568998.479400001</v>
      </c>
    </row>
    <row r="25" spans="1:11" s="16" customFormat="1" ht="18.399999999999999" thickBot="1" x14ac:dyDescent="0.6">
      <c r="A25" s="256">
        <v>2024</v>
      </c>
      <c r="B25" s="213">
        <v>509734991</v>
      </c>
      <c r="C25" s="214">
        <v>70664737</v>
      </c>
      <c r="D25" s="214">
        <v>4561242</v>
      </c>
      <c r="E25" s="214">
        <v>44265618</v>
      </c>
      <c r="F25" s="215">
        <v>390243394</v>
      </c>
      <c r="G25" s="112">
        <f t="shared" si="0"/>
        <v>12896295.272299999</v>
      </c>
      <c r="H25" s="55">
        <f t="shared" si="0"/>
        <v>4311962.2517400002</v>
      </c>
      <c r="I25" s="55">
        <f t="shared" si="0"/>
        <v>3566982.4688400002</v>
      </c>
      <c r="J25" s="55">
        <f t="shared" si="0"/>
        <v>9117831.9956400003</v>
      </c>
      <c r="K25" s="56">
        <f t="shared" si="0"/>
        <v>12612666.49408</v>
      </c>
    </row>
    <row r="26" spans="1:11" s="16" customFormat="1" ht="24.75" customHeight="1" thickBot="1" x14ac:dyDescent="0.6">
      <c r="A26" s="96" t="s">
        <v>373</v>
      </c>
      <c r="B26" s="97"/>
      <c r="C26" s="97"/>
      <c r="D26" s="97"/>
      <c r="E26" s="97"/>
      <c r="F26" s="98"/>
      <c r="G26" s="57"/>
      <c r="H26" s="57"/>
      <c r="I26" s="57"/>
      <c r="J26" s="57"/>
      <c r="K26" s="57"/>
    </row>
    <row r="27" spans="1:11" s="16" customFormat="1" ht="18" x14ac:dyDescent="0.45">
      <c r="A27" s="60">
        <v>2025</v>
      </c>
      <c r="B27" s="61">
        <f>_xlfn.FORECAST.LINEAR(A27,$B$11:B25,$A$11:A25)</f>
        <v>504344677.75238085</v>
      </c>
      <c r="C27" s="61">
        <f>_xlfn.FORECAST.LINEAR($A27,$C$11:C25,$A$11:$A25)</f>
        <v>72095098.933333278</v>
      </c>
      <c r="D27" s="61">
        <f>_xlfn.FORECAST.LINEAR($A27,$D$11:D25,$A$11:$A25)</f>
        <v>4686500.6285714209</v>
      </c>
      <c r="E27" s="61">
        <f>_xlfn.FORECAST.LINEAR($A27,$E$11:E25,$A$11:$A25)</f>
        <v>45183697.133333206</v>
      </c>
      <c r="F27" s="61">
        <f>_xlfn.FORECAST.LINEAR($A27,$F$11:F25,$A$11:$A25)</f>
        <v>382379380.83809519</v>
      </c>
      <c r="G27" s="39"/>
      <c r="H27" s="39"/>
      <c r="I27" s="39"/>
      <c r="J27" s="39"/>
      <c r="K27" s="39"/>
    </row>
    <row r="28" spans="1:11" s="16" customFormat="1" ht="18" x14ac:dyDescent="0.45">
      <c r="A28" s="40">
        <v>2026</v>
      </c>
      <c r="B28" s="42">
        <f>_xlfn.FORECAST.LINEAR(A28,$B$11:B27,$A$11:A27)</f>
        <v>505597350.98809528</v>
      </c>
      <c r="C28" s="42">
        <f>_xlfn.FORECAST.LINEAR($A28,$C$11:C27,$A$11:A27)</f>
        <v>72418656.958333373</v>
      </c>
      <c r="D28" s="42">
        <f>_xlfn.FORECAST.LINEAR($A28,$D$11:D27,$A$11:$A27)</f>
        <v>4733574.5071428567</v>
      </c>
      <c r="E28" s="42">
        <f>_xlfn.FORECAST.LINEAR($A28,$E$11:E27,$A$11:$A27)</f>
        <v>45846695.558333397</v>
      </c>
      <c r="F28" s="42">
        <f>_xlfn.FORECAST.LINEAR($A28,$F$11:F27,$A$11:$A27)</f>
        <v>382598423.75952381</v>
      </c>
      <c r="G28" s="39"/>
      <c r="H28" s="39"/>
      <c r="I28" s="39"/>
      <c r="J28" s="39"/>
      <c r="K28" s="39"/>
    </row>
    <row r="29" spans="1:11" s="16" customFormat="1" ht="18" x14ac:dyDescent="0.45">
      <c r="A29" s="40">
        <v>2027</v>
      </c>
      <c r="B29" s="42">
        <f>_xlfn.FORECAST.LINEAR(A29,$B$11:B28,$A$11:A28)</f>
        <v>506850024.22380996</v>
      </c>
      <c r="C29" s="42">
        <f>_xlfn.FORECAST.LINEAR($A29,$C$11:C28,$A$11:A28)</f>
        <v>72742214.983333349</v>
      </c>
      <c r="D29" s="42">
        <f>_xlfn.FORECAST.LINEAR($A29,$D$11:D28,$A$11:$A28)</f>
        <v>4780648.3857142776</v>
      </c>
      <c r="E29" s="42">
        <f>_xlfn.FORECAST.LINEAR($A29,$E$11:E28,$A$11:$A28)</f>
        <v>46509693.983333349</v>
      </c>
      <c r="F29" s="42">
        <f>_xlfn.FORECAST.LINEAR($A29,$F$11:F28,$A$11:$A28)</f>
        <v>382817466.68095237</v>
      </c>
      <c r="G29" s="39"/>
      <c r="H29" s="39"/>
      <c r="I29" s="39"/>
      <c r="J29" s="39"/>
      <c r="K29" s="39"/>
    </row>
    <row r="30" spans="1:11" s="16" customFormat="1" ht="18" x14ac:dyDescent="0.45">
      <c r="A30" s="40">
        <v>2028</v>
      </c>
      <c r="B30" s="42">
        <f>_xlfn.FORECAST.LINEAR(A30,$B$11:B29,$A$11:A29)</f>
        <v>508102697.45952392</v>
      </c>
      <c r="C30" s="42">
        <f>_xlfn.FORECAST.LINEAR($A30,$C$11:C29,$A$11:A29)</f>
        <v>73065773.008333325</v>
      </c>
      <c r="D30" s="42">
        <f>_xlfn.FORECAST.LINEAR($A30,$D$11:D29,$A$11:$A29)</f>
        <v>4827722.2642857134</v>
      </c>
      <c r="E30" s="42">
        <f>_xlfn.FORECAST.LINEAR($A30,$E$11:E29,$A$11:$A29)</f>
        <v>47172692.408333302</v>
      </c>
      <c r="F30" s="42">
        <f>_xlfn.FORECAST.LINEAR($A30,$F$11:F29,$A$11:$A29)</f>
        <v>383036509.60238093</v>
      </c>
      <c r="G30" s="39"/>
      <c r="H30" s="39"/>
      <c r="I30" s="39"/>
      <c r="J30" s="39"/>
      <c r="K30" s="39"/>
    </row>
    <row r="31" spans="1:11" s="16" customFormat="1" ht="18" x14ac:dyDescent="0.45">
      <c r="A31" s="40">
        <v>2029</v>
      </c>
      <c r="B31" s="42">
        <f>_xlfn.FORECAST.LINEAR(A31,$B$11:B30,$A$11:A30)</f>
        <v>509355370.69523811</v>
      </c>
      <c r="C31" s="42">
        <f>_xlfn.FORECAST.LINEAR($A31,$C$11:C30,$A$11:A30)</f>
        <v>73389331.033333302</v>
      </c>
      <c r="D31" s="42">
        <f>_xlfn.FORECAST.LINEAR($A31,$D$11:D30,$A$11:$A30)</f>
        <v>4874796.1428571343</v>
      </c>
      <c r="E31" s="42">
        <f>_xlfn.FORECAST.LINEAR($A31,$E$11:E30,$A$11:$A30)</f>
        <v>47835690.833333254</v>
      </c>
      <c r="F31" s="42">
        <f>_xlfn.FORECAST.LINEAR($A31,$F$11:F30,$A$11:$A30)</f>
        <v>383255552.52380943</v>
      </c>
      <c r="G31" s="39"/>
      <c r="H31" s="39"/>
      <c r="I31" s="39"/>
      <c r="J31" s="39"/>
      <c r="K31" s="39"/>
    </row>
    <row r="32" spans="1:11" s="16" customFormat="1" ht="18" x14ac:dyDescent="0.45">
      <c r="A32" s="40">
        <v>2030</v>
      </c>
      <c r="B32" s="42">
        <f>_xlfn.FORECAST.LINEAR(A32,$B$11:B31,$A$11:A31)</f>
        <v>510608043.93095231</v>
      </c>
      <c r="C32" s="42">
        <f>_xlfn.FORECAST.LINEAR($A32,$C$11:C31,$A$11:A31)</f>
        <v>73712889.058333278</v>
      </c>
      <c r="D32" s="42">
        <f>_xlfn.FORECAST.LINEAR($A32,$D$11:D31,$A$11:$A31)</f>
        <v>4921870.0214285702</v>
      </c>
      <c r="E32" s="42">
        <f>_xlfn.FORECAST.LINEAR($A32,$E$11:E31,$A$11:$A31)</f>
        <v>48498689.258333445</v>
      </c>
      <c r="F32" s="42">
        <f>_xlfn.FORECAST.LINEAR($A32,$F$11:F31,$A$11:$A31)</f>
        <v>383474595.44523805</v>
      </c>
      <c r="G32" s="39"/>
      <c r="H32" s="39"/>
      <c r="I32" s="39"/>
      <c r="J32" s="39"/>
      <c r="K32" s="39"/>
    </row>
    <row r="33" spans="1:11" s="16" customFormat="1" ht="18" x14ac:dyDescent="0.45">
      <c r="A33" s="40">
        <v>2031</v>
      </c>
      <c r="B33" s="42">
        <f>_xlfn.FORECAST.LINEAR(A33,$B$11:B32,$A$11:A32)</f>
        <v>511860717.16666651</v>
      </c>
      <c r="C33" s="42">
        <f>_xlfn.FORECAST.LINEAR($A33,$C$11:C32,$A$11:A32)</f>
        <v>74036447.083333373</v>
      </c>
      <c r="D33" s="42">
        <f>_xlfn.FORECAST.LINEAR($A33,$D$11:D32,$A$11:$A32)</f>
        <v>4968943.900000006</v>
      </c>
      <c r="E33" s="42">
        <f>_xlfn.FORECAST.LINEAR($A33,$E$11:E32,$A$11:$A32)</f>
        <v>49161687.683333635</v>
      </c>
      <c r="F33" s="42">
        <f>_xlfn.FORECAST.LINEAR($A33,$F$11:F32,$A$11:$A32)</f>
        <v>383693638.36666662</v>
      </c>
      <c r="G33" s="39"/>
      <c r="H33" s="39"/>
      <c r="I33" s="39"/>
      <c r="J33" s="39"/>
      <c r="K33" s="39"/>
    </row>
    <row r="34" spans="1:11" s="16" customFormat="1" ht="18" x14ac:dyDescent="0.45">
      <c r="A34" s="40">
        <v>2032</v>
      </c>
      <c r="B34" s="42">
        <f>_xlfn.FORECAST.LINEAR(A34,$B$11:B33,$A$11:A33)</f>
        <v>513113390.40238094</v>
      </c>
      <c r="C34" s="42">
        <f>_xlfn.FORECAST.LINEAR($A34,$C$11:C33,$A$11:A33)</f>
        <v>74360005.108333349</v>
      </c>
      <c r="D34" s="42">
        <f>_xlfn.FORECAST.LINEAR($A34,$D$11:D33,$A$11:$A33)</f>
        <v>5016017.7785714269</v>
      </c>
      <c r="E34" s="42">
        <f>_xlfn.FORECAST.LINEAR($A34,$E$11:E33,$A$11:$A33)</f>
        <v>49824686.108333349</v>
      </c>
      <c r="F34" s="42">
        <f>_xlfn.FORECAST.LINEAR($A34,$F$11:F33,$A$11:$A33)</f>
        <v>383912681.28809518</v>
      </c>
      <c r="G34" s="39"/>
      <c r="H34" s="39"/>
      <c r="I34" s="39"/>
      <c r="J34" s="39"/>
      <c r="K34" s="39"/>
    </row>
    <row r="35" spans="1:11" s="16" customFormat="1" ht="18" x14ac:dyDescent="0.45">
      <c r="A35" s="40">
        <v>2033</v>
      </c>
      <c r="B35" s="42">
        <f>_xlfn.FORECAST.LINEAR(A35,$B$11:B34,$A$11:A34)</f>
        <v>514366063.63809538</v>
      </c>
      <c r="C35" s="42">
        <f>_xlfn.FORECAST.LINEAR($A35,$C$11:C34,$A$11:A34)</f>
        <v>74683563.133333325</v>
      </c>
      <c r="D35" s="42">
        <f>_xlfn.FORECAST.LINEAR($A35,$D$11:D34,$A$11:$A34)</f>
        <v>5063091.6571428478</v>
      </c>
      <c r="E35" s="42">
        <f>_xlfn.FORECAST.LINEAR($A35,$E$11:E34,$A$11:$A34)</f>
        <v>50487684.53333354</v>
      </c>
      <c r="F35" s="42">
        <f>_xlfn.FORECAST.LINEAR($A35,$F$11:F34,$A$11:$A34)</f>
        <v>384131724.20952368</v>
      </c>
      <c r="G35" s="39"/>
      <c r="H35" s="39"/>
      <c r="I35" s="39"/>
      <c r="J35" s="39"/>
      <c r="K35" s="39"/>
    </row>
    <row r="36" spans="1:11" s="16" customFormat="1" ht="18" x14ac:dyDescent="0.45">
      <c r="A36" s="40">
        <v>2034</v>
      </c>
      <c r="B36" s="42">
        <f>_xlfn.FORECAST.LINEAR(A36,$B$11:B35,$A$11:A35)</f>
        <v>515618736.8738091</v>
      </c>
      <c r="C36" s="42">
        <f>_xlfn.FORECAST.LINEAR($A36,$C$11:C35,$A$11:A35)</f>
        <v>75007121.158333421</v>
      </c>
      <c r="D36" s="42">
        <f>_xlfn.FORECAST.LINEAR($A36,$D$11:D35,$A$11:$A35)</f>
        <v>5110165.5357142836</v>
      </c>
      <c r="E36" s="42">
        <f>_xlfn.FORECAST.LINEAR($A36,$E$11:E35,$A$11:$A35)</f>
        <v>51150682.958333254</v>
      </c>
      <c r="F36" s="42">
        <f>_xlfn.FORECAST.LINEAR($A36,$F$11:F35,$A$11:$A35)</f>
        <v>384350767.1309523</v>
      </c>
      <c r="G36" s="39"/>
      <c r="H36" s="39"/>
      <c r="I36" s="39"/>
      <c r="J36" s="39"/>
      <c r="K36" s="39"/>
    </row>
    <row r="37" spans="1:11" s="16" customFormat="1" ht="18" x14ac:dyDescent="0.45">
      <c r="A37" s="40">
        <v>2035</v>
      </c>
      <c r="B37" s="42">
        <f>_xlfn.FORECAST.LINEAR(A37,$B$11:B36,$A$11:A36)</f>
        <v>516871410.10952377</v>
      </c>
      <c r="C37" s="42">
        <f>_xlfn.FORECAST.LINEAR($A37,$C$11:C36,$A$11:A36)</f>
        <v>75330679.183333278</v>
      </c>
      <c r="D37" s="42">
        <f>_xlfn.FORECAST.LINEAR($A37,$D$11:D36,$A$11:$A36)</f>
        <v>5157239.4142857045</v>
      </c>
      <c r="E37" s="42">
        <f>_xlfn.FORECAST.LINEAR($A37,$E$11:E36,$A$11:$A36)</f>
        <v>51813681.383333445</v>
      </c>
      <c r="F37" s="42">
        <f>_xlfn.FORECAST.LINEAR($A37,$F$11:F36,$A$11:$A36)</f>
        <v>384569810.05238092</v>
      </c>
      <c r="G37" s="39"/>
      <c r="H37" s="39"/>
      <c r="I37" s="39"/>
      <c r="J37" s="39"/>
      <c r="K37" s="39"/>
    </row>
    <row r="38" spans="1:11" s="16" customFormat="1" ht="18" x14ac:dyDescent="0.45">
      <c r="A38" s="40">
        <v>2036</v>
      </c>
      <c r="B38" s="42">
        <f>_xlfn.FORECAST.LINEAR(A38,$B$11:B37,$A$11:A37)</f>
        <v>518124083.34523797</v>
      </c>
      <c r="C38" s="42">
        <f>_xlfn.FORECAST.LINEAR($A38,$C$11:C37,$A$11:A37)</f>
        <v>75654237.208333492</v>
      </c>
      <c r="D38" s="42">
        <f>_xlfn.FORECAST.LINEAR($A38,$D$11:D37,$A$11:$A37)</f>
        <v>5204313.2928571403</v>
      </c>
      <c r="E38" s="42">
        <f>_xlfn.FORECAST.LINEAR($A38,$E$11:E37,$A$11:$A37)</f>
        <v>52476679.808333397</v>
      </c>
      <c r="F38" s="42">
        <f>_xlfn.FORECAST.LINEAR($A38,$F$11:F37,$A$11:$A37)</f>
        <v>384788852.97380954</v>
      </c>
      <c r="G38" s="39"/>
      <c r="H38" s="39"/>
      <c r="I38" s="39"/>
      <c r="J38" s="39"/>
      <c r="K38" s="39"/>
    </row>
    <row r="39" spans="1:11" s="16" customFormat="1" ht="18" x14ac:dyDescent="0.45">
      <c r="A39" s="40">
        <v>2037</v>
      </c>
      <c r="B39" s="42">
        <f>_xlfn.FORECAST.LINEAR(A39,$B$11:B38,$A$11:A38)</f>
        <v>519376756.58095264</v>
      </c>
      <c r="C39" s="42">
        <f>_xlfn.FORECAST.LINEAR($A39,$C$11:C38,$A$11:A38)</f>
        <v>75977795.233333349</v>
      </c>
      <c r="D39" s="42">
        <f>_xlfn.FORECAST.LINEAR($A39,$D$11:D38,$A$11:$A38)</f>
        <v>5251387.1714285612</v>
      </c>
      <c r="E39" s="42">
        <f>_xlfn.FORECAST.LINEAR($A39,$E$11:E38,$A$11:$A38)</f>
        <v>53139678.233333349</v>
      </c>
      <c r="F39" s="42">
        <f>_xlfn.FORECAST.LINEAR($A39,$F$11:F38,$A$11:$A38)</f>
        <v>385007895.8952381</v>
      </c>
      <c r="G39" s="39"/>
      <c r="H39" s="39"/>
      <c r="I39" s="39"/>
      <c r="J39" s="39"/>
      <c r="K39" s="39"/>
    </row>
    <row r="40" spans="1:11" s="16" customFormat="1" ht="18" x14ac:dyDescent="0.45">
      <c r="A40" s="40">
        <v>2038</v>
      </c>
      <c r="B40" s="42">
        <f>_xlfn.FORECAST.LINEAR(A40,$B$11:B39,$A$11:A39)</f>
        <v>520629429.8166666</v>
      </c>
      <c r="C40" s="42">
        <f>_xlfn.FORECAST.LINEAR($A40,$C$11:C39,$A$11:A39)</f>
        <v>76301353.258333445</v>
      </c>
      <c r="D40" s="42">
        <f>_xlfn.FORECAST.LINEAR($A40,$D$11:D39,$A$11:$A39)</f>
        <v>5298461.049999997</v>
      </c>
      <c r="E40" s="42">
        <f>_xlfn.FORECAST.LINEAR($A40,$E$11:E39,$A$11:$A39)</f>
        <v>53802676.65833354</v>
      </c>
      <c r="F40" s="42">
        <f>_xlfn.FORECAST.LINEAR($A40,$F$11:F39,$A$11:$A39)</f>
        <v>385226938.81666672</v>
      </c>
      <c r="G40" s="39"/>
      <c r="H40" s="39"/>
      <c r="I40" s="39"/>
      <c r="J40" s="39"/>
      <c r="K40" s="39"/>
    </row>
    <row r="41" spans="1:11" s="16" customFormat="1" ht="18" x14ac:dyDescent="0.45">
      <c r="A41" s="40">
        <v>2039</v>
      </c>
      <c r="B41" s="42">
        <f>_xlfn.FORECAST.LINEAR(A41,$B$11:B40,$A$11:A40)</f>
        <v>521882103.05238056</v>
      </c>
      <c r="C41" s="42">
        <f>_xlfn.FORECAST.LINEAR($A41,$C$11:C40,$A$11:A40)</f>
        <v>76624911.283333302</v>
      </c>
      <c r="D41" s="42">
        <f>_xlfn.FORECAST.LINEAR($A41,$D$11:D40,$A$11:$A40)</f>
        <v>5345534.9285714328</v>
      </c>
      <c r="E41" s="42">
        <f>_xlfn.FORECAST.LINEAR($A41,$E$11:E40,$A$11:$A40)</f>
        <v>54465675.083333254</v>
      </c>
      <c r="F41" s="42">
        <f>_xlfn.FORECAST.LINEAR($A41,$F$11:F40,$A$11:$A40)</f>
        <v>385445981.73809534</v>
      </c>
      <c r="G41" s="39"/>
      <c r="H41" s="39"/>
      <c r="I41" s="39"/>
      <c r="J41" s="39"/>
      <c r="K41" s="39"/>
    </row>
    <row r="42" spans="1:11" s="16" customFormat="1" ht="18" x14ac:dyDescent="0.45">
      <c r="A42" s="40">
        <v>2040</v>
      </c>
      <c r="B42" s="42">
        <f>_xlfn.FORECAST.LINEAR(A42,$B$11:B41,$A$11:A41)</f>
        <v>523134776.28809524</v>
      </c>
      <c r="C42" s="42">
        <f>_xlfn.FORECAST.LINEAR($A42,$C$11:C41,$A$11:A41)</f>
        <v>76948469.308333278</v>
      </c>
      <c r="D42" s="42">
        <f>_xlfn.FORECAST.LINEAR($A42,$D$11:D41,$A$11:$A41)</f>
        <v>5392608.8071428537</v>
      </c>
      <c r="E42" s="42">
        <f>_xlfn.FORECAST.LINEAR($A42,$E$11:E41,$A$11:$A41)</f>
        <v>55128673.508333445</v>
      </c>
      <c r="F42" s="42">
        <f>_xlfn.FORECAST.LINEAR($A42,$F$11:F41,$A$11:$A41)</f>
        <v>385665024.65952396</v>
      </c>
      <c r="G42" s="39"/>
      <c r="H42" s="39"/>
      <c r="I42" s="39"/>
      <c r="J42" s="39"/>
      <c r="K42" s="39"/>
    </row>
    <row r="43" spans="1:11" s="16" customFormat="1" ht="18" x14ac:dyDescent="0.45">
      <c r="A43" s="40">
        <v>2041</v>
      </c>
      <c r="B43" s="42">
        <f>_xlfn.FORECAST.LINEAR(A43,$B$11:B42,$A$11:A42)</f>
        <v>524387449.52380943</v>
      </c>
      <c r="C43" s="42">
        <f>_xlfn.FORECAST.LINEAR($A43,$C$11:C42,$A$11:A42)</f>
        <v>77272027.333333492</v>
      </c>
      <c r="D43" s="42">
        <f>_xlfn.FORECAST.LINEAR($A43,$D$11:D42,$A$11:$A42)</f>
        <v>5439682.6857142746</v>
      </c>
      <c r="E43" s="42">
        <f>_xlfn.FORECAST.LINEAR($A43,$E$11:E42,$A$11:$A42)</f>
        <v>55791671.933333397</v>
      </c>
      <c r="F43" s="42">
        <f>_xlfn.FORECAST.LINEAR($A43,$F$11:F42,$A$11:$A42)</f>
        <v>385884067.58095253</v>
      </c>
      <c r="G43" s="39"/>
      <c r="H43" s="39"/>
      <c r="I43" s="39"/>
      <c r="J43" s="39"/>
      <c r="K43" s="39"/>
    </row>
    <row r="44" spans="1:11" s="16" customFormat="1" ht="18" x14ac:dyDescent="0.45">
      <c r="A44" s="40">
        <v>2042</v>
      </c>
      <c r="B44" s="42">
        <f>_xlfn.FORECAST.LINEAR(A44,$B$11:B43,$A$11:A43)</f>
        <v>525640122.75952339</v>
      </c>
      <c r="C44" s="42">
        <f>_xlfn.FORECAST.LINEAR($A44,$C$11:C43,$A$11:A43)</f>
        <v>77595585.358333349</v>
      </c>
      <c r="D44" s="42">
        <f>_xlfn.FORECAST.LINEAR($A44,$D$11:D43,$A$11:$A43)</f>
        <v>5486756.5642857105</v>
      </c>
      <c r="E44" s="42">
        <f>_xlfn.FORECAST.LINEAR($A44,$E$11:E43,$A$11:$A43)</f>
        <v>56454670.358333349</v>
      </c>
      <c r="F44" s="42">
        <f>_xlfn.FORECAST.LINEAR($A44,$F$11:F43,$A$11:$A43)</f>
        <v>386103110.50238109</v>
      </c>
      <c r="G44" s="39"/>
      <c r="H44" s="39"/>
      <c r="I44" s="39"/>
      <c r="J44" s="39"/>
      <c r="K44" s="39"/>
    </row>
    <row r="45" spans="1:11" s="16" customFormat="1" ht="18" x14ac:dyDescent="0.45">
      <c r="A45" s="40">
        <v>2043</v>
      </c>
      <c r="B45" s="42">
        <f>_xlfn.FORECAST.LINEAR(A45,$B$11:B44,$A$11:A44)</f>
        <v>526892795.99523807</v>
      </c>
      <c r="C45" s="42">
        <f>_xlfn.FORECAST.LINEAR($A45,$C$11:C44,$A$11:A44)</f>
        <v>77919143.383333445</v>
      </c>
      <c r="D45" s="42">
        <f>_xlfn.FORECAST.LINEAR($A45,$D$11:D44,$A$11:$A44)</f>
        <v>5533830.4428571314</v>
      </c>
      <c r="E45" s="42">
        <f>_xlfn.FORECAST.LINEAR($A45,$E$11:E44,$A$11:$A44)</f>
        <v>57117668.78333354</v>
      </c>
      <c r="F45" s="42">
        <f>_xlfn.FORECAST.LINEAR($A45,$F$11:F44,$A$11:$A44)</f>
        <v>386322153.42380971</v>
      </c>
      <c r="G45" s="39"/>
      <c r="H45" s="39"/>
      <c r="I45" s="39"/>
      <c r="J45" s="39"/>
      <c r="K45" s="39"/>
    </row>
    <row r="46" spans="1:11" s="16" customFormat="1" ht="18" x14ac:dyDescent="0.45">
      <c r="A46" s="40">
        <v>2044</v>
      </c>
      <c r="B46" s="42">
        <f>_xlfn.FORECAST.LINEAR(A46,$B$11:B45,$A$11:A45)</f>
        <v>528145469.23095226</v>
      </c>
      <c r="C46" s="42">
        <f>_xlfn.FORECAST.LINEAR($A46,$C$11:C45,$A$11:A45)</f>
        <v>78242701.408333302</v>
      </c>
      <c r="D46" s="42">
        <f>_xlfn.FORECAST.LINEAR($A46,$D$11:D45,$A$11:$A45)</f>
        <v>5580904.3214285672</v>
      </c>
      <c r="E46" s="42">
        <f>_xlfn.FORECAST.LINEAR($A46,$E$11:E45,$A$11:$A45)</f>
        <v>57780667.208333254</v>
      </c>
      <c r="F46" s="42">
        <f>_xlfn.FORECAST.LINEAR($A46,$F$11:F45,$A$11:$A45)</f>
        <v>386541196.34523827</v>
      </c>
      <c r="G46" s="39"/>
      <c r="H46" s="39"/>
      <c r="I46" s="39"/>
      <c r="J46" s="39"/>
      <c r="K46" s="39"/>
    </row>
    <row r="47" spans="1:11" s="16" customFormat="1" ht="18" x14ac:dyDescent="0.45">
      <c r="A47" s="40">
        <v>2045</v>
      </c>
      <c r="B47" s="42">
        <f>_xlfn.FORECAST.LINEAR(A47,$B$11:B46,$A$11:A46)</f>
        <v>529398142.46666622</v>
      </c>
      <c r="C47" s="42">
        <f>_xlfn.FORECAST.LINEAR($A47,$C$11:C46,$A$11:A46)</f>
        <v>78566259.433333278</v>
      </c>
      <c r="D47" s="42">
        <f>_xlfn.FORECAST.LINEAR($A47,$D$11:D46,$A$11:$A46)</f>
        <v>5627978.1999999881</v>
      </c>
      <c r="E47" s="42">
        <f>_xlfn.FORECAST.LINEAR($A47,$E$11:E46,$A$11:$A46)</f>
        <v>58443665.633333206</v>
      </c>
      <c r="F47" s="42">
        <f>_xlfn.FORECAST.LINEAR($A47,$F$11:F46,$A$11:$A46)</f>
        <v>386760239.26666677</v>
      </c>
      <c r="G47" s="39"/>
      <c r="H47" s="39"/>
      <c r="I47" s="39"/>
      <c r="J47" s="39"/>
      <c r="K47" s="39"/>
    </row>
    <row r="48" spans="1:11" s="16" customFormat="1" ht="18" x14ac:dyDescent="0.45">
      <c r="A48" s="40">
        <v>2046</v>
      </c>
      <c r="B48" s="42">
        <f>_xlfn.FORECAST.LINEAR(A48,$B$11:B47,$A$11:A47)</f>
        <v>530650815.7023809</v>
      </c>
      <c r="C48" s="42">
        <f>_xlfn.FORECAST.LINEAR($A48,$C$11:C47,$A$11:A47)</f>
        <v>78889817.458333492</v>
      </c>
      <c r="D48" s="42">
        <f>_xlfn.FORECAST.LINEAR($A48,$D$11:D47,$A$11:$A47)</f>
        <v>5675052.0785714239</v>
      </c>
      <c r="E48" s="42">
        <f>_xlfn.FORECAST.LINEAR($A48,$E$11:E47,$A$11:$A47)</f>
        <v>59106664.058333635</v>
      </c>
      <c r="F48" s="42">
        <f>_xlfn.FORECAST.LINEAR($A48,$F$11:F47,$A$11:$A47)</f>
        <v>386979282.18809539</v>
      </c>
      <c r="G48" s="39"/>
      <c r="H48" s="39"/>
      <c r="I48" s="39"/>
      <c r="J48" s="39"/>
      <c r="K48" s="39"/>
    </row>
    <row r="49" spans="1:11" s="16" customFormat="1" ht="18" x14ac:dyDescent="0.45">
      <c r="A49" s="40">
        <v>2047</v>
      </c>
      <c r="B49" s="42">
        <f>_xlfn.FORECAST.LINEAR(A49,$B$11:B48,$A$11:A48)</f>
        <v>531903488.93809462</v>
      </c>
      <c r="C49" s="42">
        <f>_xlfn.FORECAST.LINEAR($A49,$C$11:C48,$A$11:A48)</f>
        <v>79213375.483333349</v>
      </c>
      <c r="D49" s="42">
        <f>_xlfn.FORECAST.LINEAR($A49,$D$11:D48,$A$11:$A48)</f>
        <v>5722125.9571428597</v>
      </c>
      <c r="E49" s="42">
        <f>_xlfn.FORECAST.LINEAR($A49,$E$11:E48,$A$11:$A48)</f>
        <v>59769662.483333349</v>
      </c>
      <c r="F49" s="42">
        <f>_xlfn.FORECAST.LINEAR($A49,$F$11:F48,$A$11:$A48)</f>
        <v>387198325.10952395</v>
      </c>
      <c r="G49" s="39"/>
      <c r="H49" s="39"/>
      <c r="I49" s="39"/>
      <c r="J49" s="39"/>
      <c r="K49" s="39"/>
    </row>
    <row r="50" spans="1:11" s="16" customFormat="1" ht="18" x14ac:dyDescent="0.45">
      <c r="A50" s="40">
        <v>2048</v>
      </c>
      <c r="B50" s="42">
        <f>_xlfn.FORECAST.LINEAR(A50,$B$11:B49,$A$11:A49)</f>
        <v>533156162.17380929</v>
      </c>
      <c r="C50" s="42">
        <f>_xlfn.FORECAST.LINEAR($A50,$C$11:C49,$A$11:A49)</f>
        <v>79536933.508333445</v>
      </c>
      <c r="D50" s="42">
        <f>_xlfn.FORECAST.LINEAR($A50,$D$11:D49,$A$11:$A49)</f>
        <v>5769199.8357142806</v>
      </c>
      <c r="E50" s="42">
        <f>_xlfn.FORECAST.LINEAR($A50,$E$11:E49,$A$11:$A49)</f>
        <v>60432660.90833354</v>
      </c>
      <c r="F50" s="42">
        <f>_xlfn.FORECAST.LINEAR($A50,$F$11:F49,$A$11:$A49)</f>
        <v>387417368.03095251</v>
      </c>
      <c r="G50" s="39"/>
      <c r="H50" s="39"/>
      <c r="I50" s="39"/>
      <c r="J50" s="39"/>
      <c r="K50" s="39"/>
    </row>
    <row r="51" spans="1:11" s="16" customFormat="1" ht="18" x14ac:dyDescent="0.45">
      <c r="A51" s="40">
        <v>2049</v>
      </c>
      <c r="B51" s="42">
        <f>_xlfn.FORECAST.LINEAR(A51,$B$11:B50,$A$11:A50)</f>
        <v>534408835.40952396</v>
      </c>
      <c r="C51" s="42">
        <f>_xlfn.FORECAST.LINEAR($A51,$C$11:C50,$A$11:A50)</f>
        <v>79860491.533333302</v>
      </c>
      <c r="D51" s="42">
        <f>_xlfn.FORECAST.LINEAR($A51,$D$11:D50,$A$11:$A50)</f>
        <v>5816273.7142857164</v>
      </c>
      <c r="E51" s="42">
        <f>_xlfn.FORECAST.LINEAR($A51,$E$11:E50,$A$11:$A50)</f>
        <v>61095659.333333254</v>
      </c>
      <c r="F51" s="42">
        <f>_xlfn.FORECAST.LINEAR($A51,$F$11:F50,$A$11:$A50)</f>
        <v>387636410.95238107</v>
      </c>
      <c r="G51" s="39"/>
      <c r="H51" s="39"/>
      <c r="I51" s="39"/>
      <c r="J51" s="39"/>
      <c r="K51" s="39"/>
    </row>
    <row r="52" spans="1:11" s="16" customFormat="1" ht="18" x14ac:dyDescent="0.45">
      <c r="A52" s="40">
        <v>2050</v>
      </c>
      <c r="B52" s="42">
        <f>_xlfn.FORECAST.LINEAR(A52,$B$11:B51,$A$11:A51)</f>
        <v>535661508.64523745</v>
      </c>
      <c r="C52" s="42">
        <f>_xlfn.FORECAST.LINEAR($A52,$C$11:C51,$A$11:A51)</f>
        <v>80184049.558333278</v>
      </c>
      <c r="D52" s="42">
        <f>_xlfn.FORECAST.LINEAR($A52,$D$11:D51,$A$11:$A51)</f>
        <v>5863347.5928571373</v>
      </c>
      <c r="E52" s="42">
        <f>_xlfn.FORECAST.LINEAR($A52,$E$11:E51,$A$11:$A51)</f>
        <v>61758657.758333206</v>
      </c>
      <c r="F52" s="42">
        <f>_xlfn.FORECAST.LINEAR($A52,$F$11:F51,$A$11:$A51)</f>
        <v>387855453.87380964</v>
      </c>
      <c r="G52" s="39"/>
      <c r="H52" s="39"/>
      <c r="I52" s="39"/>
      <c r="J52" s="39"/>
      <c r="K52" s="39"/>
    </row>
    <row r="53" spans="1:11" s="16" customFormat="1" ht="18" x14ac:dyDescent="0.45">
      <c r="A53" s="40">
        <v>2051</v>
      </c>
      <c r="B53" s="42">
        <f>_xlfn.FORECAST.LINEAR(A53,$B$11:B52,$A$11:A52)</f>
        <v>536914181.88095188</v>
      </c>
      <c r="C53" s="42">
        <f>_xlfn.FORECAST.LINEAR($A53,$C$11:C52,$A$11:A52)</f>
        <v>80507607.583333492</v>
      </c>
      <c r="D53" s="42">
        <f>_xlfn.FORECAST.LINEAR($A53,$D$11:D52,$A$11:$A52)</f>
        <v>5910421.4714285731</v>
      </c>
      <c r="E53" s="42">
        <f>_xlfn.FORECAST.LINEAR($A53,$E$11:E52,$A$11:$A52)</f>
        <v>62421656.183333635</v>
      </c>
      <c r="F53" s="42">
        <f>_xlfn.FORECAST.LINEAR($A53,$F$11:F52,$A$11:$A52)</f>
        <v>388074496.79523826</v>
      </c>
      <c r="G53" s="39"/>
      <c r="H53" s="39"/>
      <c r="I53" s="39"/>
      <c r="J53" s="39"/>
      <c r="K53" s="39"/>
    </row>
    <row r="54" spans="1:11" s="16" customFormat="1" ht="18" x14ac:dyDescent="0.45">
      <c r="A54" s="40">
        <v>2052</v>
      </c>
      <c r="B54" s="42">
        <f>_xlfn.FORECAST.LINEAR(A54,$B$11:B53,$A$11:A53)</f>
        <v>538166855.11666656</v>
      </c>
      <c r="C54" s="42">
        <f>_xlfn.FORECAST.LINEAR($A54,$C$11:C53,$A$11:A53)</f>
        <v>80831165.608333349</v>
      </c>
      <c r="D54" s="42">
        <f>_xlfn.FORECAST.LINEAR($A54,$D$11:D53,$A$11:$A53)</f>
        <v>5957495.349999994</v>
      </c>
      <c r="E54" s="42">
        <f>_xlfn.FORECAST.LINEAR($A54,$E$11:E53,$A$11:$A53)</f>
        <v>63084654.608333349</v>
      </c>
      <c r="F54" s="42">
        <f>_xlfn.FORECAST.LINEAR($A54,$F$11:F53,$A$11:$A53)</f>
        <v>388293539.71666682</v>
      </c>
      <c r="G54" s="39"/>
      <c r="H54" s="39"/>
      <c r="I54" s="39"/>
      <c r="J54" s="39"/>
      <c r="K54" s="39"/>
    </row>
    <row r="55" spans="1:11" s="16" customFormat="1" ht="18" x14ac:dyDescent="0.45">
      <c r="A55" s="40">
        <v>2053</v>
      </c>
      <c r="B55" s="42">
        <f>_xlfn.FORECAST.LINEAR(A55,$B$11:B54,$A$11:A54)</f>
        <v>539419528.35238028</v>
      </c>
      <c r="C55" s="42">
        <f>_xlfn.FORECAST.LINEAR($A55,$C$11:C54,$A$11:A54)</f>
        <v>81154723.633333445</v>
      </c>
      <c r="D55" s="42">
        <f>_xlfn.FORECAST.LINEAR($A55,$D$11:D54,$A$11:$A54)</f>
        <v>6004569.2285714298</v>
      </c>
      <c r="E55" s="42">
        <f>_xlfn.FORECAST.LINEAR($A55,$E$11:E54,$A$11:$A54)</f>
        <v>63747653.03333354</v>
      </c>
      <c r="F55" s="42">
        <f>_xlfn.FORECAST.LINEAR($A55,$F$11:F54,$A$11:$A54)</f>
        <v>388512582.63809538</v>
      </c>
      <c r="G55" s="39"/>
      <c r="H55" s="39"/>
      <c r="I55" s="39"/>
      <c r="J55" s="39"/>
      <c r="K55" s="39"/>
    </row>
    <row r="56" spans="1:11" s="16" customFormat="1" ht="18" x14ac:dyDescent="0.45">
      <c r="A56" s="40">
        <v>2054</v>
      </c>
      <c r="B56" s="42">
        <f>_xlfn.FORECAST.LINEAR(A56,$B$11:B55,$A$11:A55)</f>
        <v>540672201.58809471</v>
      </c>
      <c r="C56" s="42">
        <f>_xlfn.FORECAST.LINEAR($A56,$C$11:C55,$A$11:A55)</f>
        <v>81478281.658333421</v>
      </c>
      <c r="D56" s="42">
        <f>_xlfn.FORECAST.LINEAR($A56,$D$11:D55,$A$11:$A55)</f>
        <v>6051643.1071428508</v>
      </c>
      <c r="E56" s="42">
        <f>_xlfn.FORECAST.LINEAR($A56,$E$11:E55,$A$11:$A55)</f>
        <v>64410651.458333492</v>
      </c>
      <c r="F56" s="42">
        <f>_xlfn.FORECAST.LINEAR($A56,$F$11:F55,$A$11:$A55)</f>
        <v>388731625.559524</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 x14ac:dyDescent="0.45">
      <c r="A64" s="40">
        <f t="shared" ref="A64:A83" si="1">A6</f>
        <v>2005</v>
      </c>
      <c r="B64" s="244">
        <v>2.0659999999999998</v>
      </c>
      <c r="C64" s="245">
        <v>11.608000000000001</v>
      </c>
      <c r="D64" s="245">
        <v>53.869</v>
      </c>
      <c r="E64" s="245">
        <v>17.376000000000001</v>
      </c>
      <c r="F64" s="246">
        <v>3.1059999999999999</v>
      </c>
      <c r="G64" s="290"/>
      <c r="H64" s="286"/>
      <c r="I64" s="286"/>
      <c r="J64" s="286"/>
      <c r="K64" s="291"/>
    </row>
    <row r="65" spans="1:11" s="16" customFormat="1" ht="18" x14ac:dyDescent="0.45">
      <c r="A65" s="40">
        <f t="shared" si="1"/>
        <v>2006</v>
      </c>
      <c r="B65" s="234">
        <v>1.5760000000000001</v>
      </c>
      <c r="C65" s="71">
        <v>4.923</v>
      </c>
      <c r="D65" s="71">
        <v>44.119</v>
      </c>
      <c r="E65" s="71">
        <v>14.62</v>
      </c>
      <c r="F65" s="235">
        <v>2.206</v>
      </c>
      <c r="G65" s="290">
        <f>IF(ABS(B7 - B6) &gt; SQRT(G7^2 + G6^2), 1, 0)</f>
        <v>0</v>
      </c>
      <c r="H65" s="286">
        <f>IF(ABS(C7 - C6) &gt; SQRT(H7^2 + H6^2), 1, 0)</f>
        <v>0</v>
      </c>
      <c r="I65" s="286">
        <f>IF(ABS(D7 - D6) &gt;SQRT(I7^2 + I6^2), 1, 0)</f>
        <v>0</v>
      </c>
      <c r="J65" s="286">
        <f>IF(ABS(E7 - E6) &gt; SQRT(J7^2 + J6^2), 1, 0)</f>
        <v>0</v>
      </c>
      <c r="K65" s="291">
        <f>IF(ABS(F7 - F6) &gt; SQRT(K7^2 + K6^2), 1, 0)</f>
        <v>0</v>
      </c>
    </row>
    <row r="66" spans="1:11" s="16" customFormat="1" ht="18" x14ac:dyDescent="0.45">
      <c r="A66" s="40">
        <f t="shared" si="1"/>
        <v>2007</v>
      </c>
      <c r="B66" s="234">
        <v>1.2949999999999999</v>
      </c>
      <c r="C66" s="71">
        <v>4.665</v>
      </c>
      <c r="D66" s="71">
        <v>46.674999999999997</v>
      </c>
      <c r="E66" s="71">
        <v>11.789</v>
      </c>
      <c r="F66" s="235">
        <v>1.53</v>
      </c>
      <c r="G66" s="290">
        <f t="shared" ref="G66:G83" si="2">IF(ABS(B8 - B7) &gt; SQRT(G8^2 + G7^2), 1, 0)</f>
        <v>0</v>
      </c>
      <c r="H66" s="286">
        <f t="shared" ref="H66:H83" si="3">IF(ABS(C8 - C7) &gt; SQRT(H8^2 + H7^2), 1, 0)</f>
        <v>0</v>
      </c>
      <c r="I66" s="286">
        <f t="shared" ref="I66:I83" si="4">IF(ABS(D8 - D7) &gt;SQRT(I8^2 + I7^2), 1, 0)</f>
        <v>0</v>
      </c>
      <c r="J66" s="286">
        <f t="shared" ref="J66:J83" si="5">IF(ABS(E8 - E7) &gt; SQRT(J8^2 + J7^2), 1, 0)</f>
        <v>0</v>
      </c>
      <c r="K66" s="291">
        <f t="shared" ref="K66:K83" si="6">IF(ABS(F8 - F7) &gt; SQRT(K8^2 + K7^2), 1, 0)</f>
        <v>0</v>
      </c>
    </row>
    <row r="67" spans="1:11" s="16" customFormat="1" ht="18" x14ac:dyDescent="0.45">
      <c r="A67" s="40">
        <f t="shared" si="1"/>
        <v>2008</v>
      </c>
      <c r="B67" s="234">
        <v>1.329</v>
      </c>
      <c r="C67" s="71">
        <v>4.7990000000000004</v>
      </c>
      <c r="D67" s="71">
        <v>45.643000000000001</v>
      </c>
      <c r="E67" s="71">
        <v>12.12</v>
      </c>
      <c r="F67" s="235">
        <v>1.5760000000000001</v>
      </c>
      <c r="G67" s="290">
        <f t="shared" si="2"/>
        <v>0</v>
      </c>
      <c r="H67" s="286">
        <f t="shared" si="3"/>
        <v>0</v>
      </c>
      <c r="I67" s="286">
        <f t="shared" si="4"/>
        <v>0</v>
      </c>
      <c r="J67" s="286">
        <f t="shared" si="5"/>
        <v>0</v>
      </c>
      <c r="K67" s="291">
        <f t="shared" si="6"/>
        <v>0</v>
      </c>
    </row>
    <row r="68" spans="1:11" s="16" customFormat="1" ht="18" x14ac:dyDescent="0.45">
      <c r="A68" s="40">
        <f t="shared" si="1"/>
        <v>2009</v>
      </c>
      <c r="B68" s="234">
        <v>1.3069999999999999</v>
      </c>
      <c r="C68" s="71">
        <v>5.1239999999999997</v>
      </c>
      <c r="D68" s="71">
        <v>41.64</v>
      </c>
      <c r="E68" s="71">
        <v>10.941000000000001</v>
      </c>
      <c r="F68" s="235">
        <v>1.544</v>
      </c>
      <c r="G68" s="290">
        <f t="shared" si="2"/>
        <v>0</v>
      </c>
      <c r="H68" s="286">
        <f t="shared" si="3"/>
        <v>0</v>
      </c>
      <c r="I68" s="286">
        <f t="shared" si="4"/>
        <v>0</v>
      </c>
      <c r="J68" s="286">
        <f t="shared" si="5"/>
        <v>0</v>
      </c>
      <c r="K68" s="291">
        <f t="shared" si="6"/>
        <v>0</v>
      </c>
    </row>
    <row r="69" spans="1:11" s="16" customFormat="1" ht="18" x14ac:dyDescent="0.45">
      <c r="A69" s="40">
        <f t="shared" si="1"/>
        <v>2010</v>
      </c>
      <c r="B69" s="234">
        <v>1.3109999999999999</v>
      </c>
      <c r="C69" s="71">
        <v>4.8079999999999998</v>
      </c>
      <c r="D69" s="71">
        <v>40.228999999999999</v>
      </c>
      <c r="E69" s="71">
        <v>12.175000000000001</v>
      </c>
      <c r="F69" s="235">
        <v>1.5660000000000001</v>
      </c>
      <c r="G69" s="290">
        <f t="shared" si="2"/>
        <v>0</v>
      </c>
      <c r="H69" s="286">
        <f t="shared" si="3"/>
        <v>0</v>
      </c>
      <c r="I69" s="286">
        <f t="shared" si="4"/>
        <v>0</v>
      </c>
      <c r="J69" s="286">
        <f t="shared" si="5"/>
        <v>0</v>
      </c>
      <c r="K69" s="291">
        <f t="shared" si="6"/>
        <v>0</v>
      </c>
    </row>
    <row r="70" spans="1:11" s="16" customFormat="1" ht="18" x14ac:dyDescent="0.45">
      <c r="A70" s="40">
        <f t="shared" si="1"/>
        <v>2011</v>
      </c>
      <c r="B70" s="234">
        <v>1.3069999999999999</v>
      </c>
      <c r="C70" s="71">
        <v>5.0209999999999999</v>
      </c>
      <c r="D70" s="71">
        <v>38.771000000000001</v>
      </c>
      <c r="E70" s="71">
        <v>11.161</v>
      </c>
      <c r="F70" s="235">
        <v>1.64</v>
      </c>
      <c r="G70" s="290">
        <f t="shared" si="2"/>
        <v>0</v>
      </c>
      <c r="H70" s="286">
        <f t="shared" si="3"/>
        <v>0</v>
      </c>
      <c r="I70" s="286">
        <f t="shared" si="4"/>
        <v>0</v>
      </c>
      <c r="J70" s="286">
        <f t="shared" si="5"/>
        <v>0</v>
      </c>
      <c r="K70" s="291">
        <f t="shared" si="6"/>
        <v>0</v>
      </c>
    </row>
    <row r="71" spans="1:11" s="16" customFormat="1" ht="18" x14ac:dyDescent="0.45">
      <c r="A71" s="40">
        <f t="shared" si="1"/>
        <v>2012</v>
      </c>
      <c r="B71" s="234">
        <v>1.31</v>
      </c>
      <c r="C71" s="71">
        <v>4.7030000000000003</v>
      </c>
      <c r="D71" s="71">
        <v>38.045999999999999</v>
      </c>
      <c r="E71" s="71">
        <v>11.013999999999999</v>
      </c>
      <c r="F71" s="235">
        <v>1.657</v>
      </c>
      <c r="G71" s="290">
        <f t="shared" si="2"/>
        <v>0</v>
      </c>
      <c r="H71" s="286">
        <f t="shared" si="3"/>
        <v>0</v>
      </c>
      <c r="I71" s="286">
        <f t="shared" si="4"/>
        <v>0</v>
      </c>
      <c r="J71" s="286">
        <f t="shared" si="5"/>
        <v>0</v>
      </c>
      <c r="K71" s="291">
        <f t="shared" si="6"/>
        <v>0</v>
      </c>
    </row>
    <row r="72" spans="1:11" s="16" customFormat="1" ht="18" x14ac:dyDescent="0.45">
      <c r="A72" s="40">
        <f t="shared" si="1"/>
        <v>2013</v>
      </c>
      <c r="B72" s="234">
        <v>1.2190000000000001</v>
      </c>
      <c r="C72" s="71">
        <v>4.3070000000000004</v>
      </c>
      <c r="D72" s="71">
        <v>39.493000000000002</v>
      </c>
      <c r="E72" s="71">
        <v>10.96</v>
      </c>
      <c r="F72" s="235">
        <v>1.65</v>
      </c>
      <c r="G72" s="290">
        <f t="shared" si="2"/>
        <v>0</v>
      </c>
      <c r="H72" s="286">
        <f t="shared" si="3"/>
        <v>0</v>
      </c>
      <c r="I72" s="286">
        <f t="shared" si="4"/>
        <v>0</v>
      </c>
      <c r="J72" s="286">
        <f t="shared" si="5"/>
        <v>0</v>
      </c>
      <c r="K72" s="291">
        <f t="shared" si="6"/>
        <v>0</v>
      </c>
    </row>
    <row r="73" spans="1:11" s="16" customFormat="1" ht="18" x14ac:dyDescent="0.45">
      <c r="A73" s="40">
        <f t="shared" si="1"/>
        <v>2014</v>
      </c>
      <c r="B73" s="234">
        <v>1.2190000000000001</v>
      </c>
      <c r="C73" s="71">
        <v>4.1210000000000004</v>
      </c>
      <c r="D73" s="71">
        <v>39.44</v>
      </c>
      <c r="E73" s="71">
        <v>11.005000000000001</v>
      </c>
      <c r="F73" s="235">
        <v>1.6519999999999999</v>
      </c>
      <c r="G73" s="290">
        <f t="shared" si="2"/>
        <v>0</v>
      </c>
      <c r="H73" s="286">
        <f t="shared" si="3"/>
        <v>0</v>
      </c>
      <c r="I73" s="286">
        <f t="shared" si="4"/>
        <v>0</v>
      </c>
      <c r="J73" s="286">
        <f t="shared" si="5"/>
        <v>0</v>
      </c>
      <c r="K73" s="291">
        <f t="shared" si="6"/>
        <v>0</v>
      </c>
    </row>
    <row r="74" spans="1:11" s="16" customFormat="1" ht="18" x14ac:dyDescent="0.45">
      <c r="A74" s="40">
        <f t="shared" si="1"/>
        <v>2015</v>
      </c>
      <c r="B74" s="234">
        <v>1.21</v>
      </c>
      <c r="C74" s="71">
        <v>4.0359999999999996</v>
      </c>
      <c r="D74" s="71">
        <v>39.551000000000002</v>
      </c>
      <c r="E74" s="71">
        <v>11.068</v>
      </c>
      <c r="F74" s="235">
        <v>1.641</v>
      </c>
      <c r="G74" s="290">
        <f t="shared" si="2"/>
        <v>0</v>
      </c>
      <c r="H74" s="286">
        <f t="shared" si="3"/>
        <v>0</v>
      </c>
      <c r="I74" s="286">
        <f t="shared" si="4"/>
        <v>0</v>
      </c>
      <c r="J74" s="286">
        <f t="shared" si="5"/>
        <v>0</v>
      </c>
      <c r="K74" s="291">
        <f t="shared" si="6"/>
        <v>0</v>
      </c>
    </row>
    <row r="75" spans="1:11" s="16" customFormat="1" ht="18" x14ac:dyDescent="0.45">
      <c r="A75" s="40">
        <f t="shared" si="1"/>
        <v>2016</v>
      </c>
      <c r="B75" s="234">
        <v>1.1950000000000001</v>
      </c>
      <c r="C75" s="71">
        <v>3.91</v>
      </c>
      <c r="D75" s="71">
        <v>39.682000000000002</v>
      </c>
      <c r="E75" s="71">
        <v>11.067</v>
      </c>
      <c r="F75" s="235">
        <v>1.641</v>
      </c>
      <c r="G75" s="290">
        <f t="shared" si="2"/>
        <v>0</v>
      </c>
      <c r="H75" s="286">
        <f t="shared" si="3"/>
        <v>0</v>
      </c>
      <c r="I75" s="286">
        <f t="shared" si="4"/>
        <v>0</v>
      </c>
      <c r="J75" s="286">
        <f t="shared" si="5"/>
        <v>0</v>
      </c>
      <c r="K75" s="291">
        <f t="shared" si="6"/>
        <v>0</v>
      </c>
    </row>
    <row r="76" spans="1:11" s="16" customFormat="1" ht="18" x14ac:dyDescent="0.45">
      <c r="A76" s="40">
        <f t="shared" si="1"/>
        <v>2017</v>
      </c>
      <c r="B76" s="234">
        <v>1.2210000000000001</v>
      </c>
      <c r="C76" s="71">
        <v>3.88</v>
      </c>
      <c r="D76" s="71">
        <v>39.767000000000003</v>
      </c>
      <c r="E76" s="71">
        <v>11.156000000000001</v>
      </c>
      <c r="F76" s="235">
        <v>1.6759999999999999</v>
      </c>
      <c r="G76" s="290">
        <f t="shared" si="2"/>
        <v>0</v>
      </c>
      <c r="H76" s="286">
        <f t="shared" si="3"/>
        <v>0</v>
      </c>
      <c r="I76" s="286">
        <f t="shared" si="4"/>
        <v>0</v>
      </c>
      <c r="J76" s="286">
        <f t="shared" si="5"/>
        <v>0</v>
      </c>
      <c r="K76" s="291">
        <f t="shared" si="6"/>
        <v>0</v>
      </c>
    </row>
    <row r="77" spans="1:11" s="16" customFormat="1" ht="18" x14ac:dyDescent="0.45">
      <c r="A77" s="40">
        <f t="shared" si="1"/>
        <v>2018</v>
      </c>
      <c r="B77" s="234">
        <v>1.2230000000000001</v>
      </c>
      <c r="C77" s="71">
        <v>3.863</v>
      </c>
      <c r="D77" s="71">
        <v>39.832000000000001</v>
      </c>
      <c r="E77" s="71">
        <v>11.148999999999999</v>
      </c>
      <c r="F77" s="235">
        <v>1.6759999999999999</v>
      </c>
      <c r="G77" s="290">
        <f t="shared" si="2"/>
        <v>0</v>
      </c>
      <c r="H77" s="286">
        <f t="shared" si="3"/>
        <v>0</v>
      </c>
      <c r="I77" s="286">
        <f t="shared" si="4"/>
        <v>0</v>
      </c>
      <c r="J77" s="286">
        <f t="shared" si="5"/>
        <v>0</v>
      </c>
      <c r="K77" s="291">
        <f t="shared" si="6"/>
        <v>0</v>
      </c>
    </row>
    <row r="78" spans="1:11" s="16" customFormat="1" ht="18" x14ac:dyDescent="0.45">
      <c r="A78" s="40">
        <f t="shared" si="1"/>
        <v>2019</v>
      </c>
      <c r="B78" s="234">
        <v>1.2689999999999999</v>
      </c>
      <c r="C78" s="71">
        <v>3.363</v>
      </c>
      <c r="D78" s="71">
        <v>41.348999999999997</v>
      </c>
      <c r="E78" s="71">
        <v>10.292</v>
      </c>
      <c r="F78" s="235">
        <v>1.663</v>
      </c>
      <c r="G78" s="290">
        <f t="shared" si="2"/>
        <v>0</v>
      </c>
      <c r="H78" s="286">
        <f t="shared" si="3"/>
        <v>0</v>
      </c>
      <c r="I78" s="286">
        <f t="shared" si="4"/>
        <v>0</v>
      </c>
      <c r="J78" s="286">
        <f t="shared" si="5"/>
        <v>0</v>
      </c>
      <c r="K78" s="291">
        <f t="shared" si="6"/>
        <v>0</v>
      </c>
    </row>
    <row r="79" spans="1:11" s="16" customFormat="1" ht="18" x14ac:dyDescent="0.45">
      <c r="A79" s="40">
        <f t="shared" si="1"/>
        <v>2020</v>
      </c>
      <c r="B79" s="234">
        <v>1.2669999999999999</v>
      </c>
      <c r="C79" s="71">
        <v>3.3889999999999998</v>
      </c>
      <c r="D79" s="71">
        <v>41.32</v>
      </c>
      <c r="E79" s="71">
        <v>10.244</v>
      </c>
      <c r="F79" s="235">
        <v>1.6679999999999999</v>
      </c>
      <c r="G79" s="290">
        <f t="shared" si="2"/>
        <v>0</v>
      </c>
      <c r="H79" s="286">
        <f t="shared" si="3"/>
        <v>0</v>
      </c>
      <c r="I79" s="286">
        <f t="shared" si="4"/>
        <v>0</v>
      </c>
      <c r="J79" s="286">
        <f t="shared" si="5"/>
        <v>0</v>
      </c>
      <c r="K79" s="291">
        <f t="shared" si="6"/>
        <v>0</v>
      </c>
    </row>
    <row r="80" spans="1:11" s="16" customFormat="1" ht="18" x14ac:dyDescent="0.45">
      <c r="A80" s="40">
        <f t="shared" si="1"/>
        <v>2021</v>
      </c>
      <c r="B80" s="234">
        <v>1.2569999999999999</v>
      </c>
      <c r="C80" s="71">
        <v>3.3780000000000001</v>
      </c>
      <c r="D80" s="71">
        <v>41.597000000000001</v>
      </c>
      <c r="E80" s="71">
        <v>10.273999999999999</v>
      </c>
      <c r="F80" s="235">
        <v>1.633</v>
      </c>
      <c r="G80" s="290">
        <f t="shared" si="2"/>
        <v>0</v>
      </c>
      <c r="H80" s="286">
        <f t="shared" si="3"/>
        <v>0</v>
      </c>
      <c r="I80" s="286">
        <f t="shared" si="4"/>
        <v>0</v>
      </c>
      <c r="J80" s="286">
        <f t="shared" si="5"/>
        <v>0</v>
      </c>
      <c r="K80" s="291">
        <f t="shared" si="6"/>
        <v>0</v>
      </c>
    </row>
    <row r="81" spans="1:41" s="16" customFormat="1" ht="18" x14ac:dyDescent="0.45">
      <c r="A81" s="40">
        <f t="shared" si="1"/>
        <v>2022</v>
      </c>
      <c r="B81" s="234">
        <v>1.264</v>
      </c>
      <c r="C81" s="71">
        <v>3.395</v>
      </c>
      <c r="D81" s="71">
        <v>39.000999999999998</v>
      </c>
      <c r="E81" s="71">
        <v>10.398999999999999</v>
      </c>
      <c r="F81" s="235">
        <v>1.617</v>
      </c>
      <c r="G81" s="290">
        <f t="shared" si="2"/>
        <v>0</v>
      </c>
      <c r="H81" s="286">
        <f t="shared" si="3"/>
        <v>0</v>
      </c>
      <c r="I81" s="286">
        <f t="shared" si="4"/>
        <v>0</v>
      </c>
      <c r="J81" s="286">
        <f t="shared" si="5"/>
        <v>0</v>
      </c>
      <c r="K81" s="291">
        <f t="shared" si="6"/>
        <v>0</v>
      </c>
    </row>
    <row r="82" spans="1:41" s="16" customFormat="1" ht="18" x14ac:dyDescent="0.45">
      <c r="A82" s="40">
        <f t="shared" si="1"/>
        <v>2023</v>
      </c>
      <c r="B82" s="234">
        <v>1.2669999999999999</v>
      </c>
      <c r="C82" s="71">
        <v>3.266</v>
      </c>
      <c r="D82" s="71">
        <v>38.991</v>
      </c>
      <c r="E82" s="71">
        <v>10.362</v>
      </c>
      <c r="F82" s="235">
        <v>1.611</v>
      </c>
      <c r="G82" s="290">
        <f t="shared" si="2"/>
        <v>0</v>
      </c>
      <c r="H82" s="286">
        <f t="shared" si="3"/>
        <v>0</v>
      </c>
      <c r="I82" s="286">
        <f t="shared" si="4"/>
        <v>0</v>
      </c>
      <c r="J82" s="286">
        <f t="shared" si="5"/>
        <v>0</v>
      </c>
      <c r="K82" s="291">
        <f t="shared" si="6"/>
        <v>0</v>
      </c>
    </row>
    <row r="83" spans="1:41" s="16" customFormat="1" ht="18.399999999999999" thickBot="1" x14ac:dyDescent="0.5">
      <c r="A83" s="40">
        <f t="shared" si="1"/>
        <v>2024</v>
      </c>
      <c r="B83" s="236">
        <v>1.2649999999999999</v>
      </c>
      <c r="C83" s="238">
        <v>3.0510000000000002</v>
      </c>
      <c r="D83" s="238">
        <v>39.100999999999999</v>
      </c>
      <c r="E83" s="238">
        <v>10.298999999999999</v>
      </c>
      <c r="F83" s="239">
        <v>1.6160000000000001</v>
      </c>
      <c r="G83" s="290">
        <f t="shared" si="2"/>
        <v>0</v>
      </c>
      <c r="H83" s="286">
        <f t="shared" si="3"/>
        <v>0</v>
      </c>
      <c r="I83" s="286">
        <f t="shared" si="4"/>
        <v>0</v>
      </c>
      <c r="J83" s="286">
        <f t="shared" si="5"/>
        <v>0</v>
      </c>
      <c r="K83" s="291">
        <f t="shared" si="6"/>
        <v>0</v>
      </c>
    </row>
    <row r="84" spans="1:41" s="16" customFormat="1" x14ac:dyDescent="0.45"/>
    <row r="85" spans="1:41" s="16" customFormat="1" x14ac:dyDescent="0.45"/>
    <row r="86" spans="1:41" s="16" customFormat="1" x14ac:dyDescent="0.45"/>
    <row r="87" spans="1:41" s="16" customFormat="1" ht="14.65" thickBot="1" x14ac:dyDescent="0.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1:41" s="16" customFormat="1" ht="27.4" thickTop="1" thickBot="1" x14ac:dyDescent="0.9">
      <c r="B88" s="432" t="s">
        <v>436</v>
      </c>
      <c r="C88" s="433"/>
      <c r="D88" s="433"/>
      <c r="E88" s="433"/>
      <c r="F88" s="433"/>
      <c r="G88" s="433"/>
      <c r="H88" s="434"/>
    </row>
    <row r="89" spans="1:41" s="16" customFormat="1" ht="14.65" thickBot="1" x14ac:dyDescent="0.5"/>
    <row r="90" spans="1:41" s="43" customFormat="1" ht="21.4" thickBot="1" x14ac:dyDescent="0.7">
      <c r="A90" s="44"/>
      <c r="B90" s="45" t="s">
        <v>1</v>
      </c>
      <c r="C90" s="46"/>
      <c r="D90" s="46"/>
      <c r="E90" s="46"/>
      <c r="F90" s="47"/>
      <c r="G90" s="45" t="s">
        <v>2</v>
      </c>
      <c r="H90" s="46"/>
      <c r="I90" s="46"/>
      <c r="J90" s="46"/>
      <c r="K90" s="47"/>
      <c r="L90" s="45" t="s">
        <v>3</v>
      </c>
      <c r="M90" s="46"/>
      <c r="N90" s="46"/>
      <c r="O90" s="46"/>
      <c r="P90" s="47"/>
      <c r="Q90" s="45" t="s">
        <v>4</v>
      </c>
      <c r="R90" s="46"/>
      <c r="S90" s="46"/>
      <c r="T90" s="46"/>
      <c r="U90" s="47"/>
      <c r="V90" s="45" t="s">
        <v>5</v>
      </c>
      <c r="W90" s="46"/>
      <c r="X90" s="46"/>
      <c r="Y90" s="46"/>
      <c r="Z90" s="47"/>
    </row>
    <row r="91" spans="1:41" s="16" customFormat="1" ht="18.399999999999999" thickBot="1" x14ac:dyDescent="0.5">
      <c r="A91" s="19" t="s">
        <v>382</v>
      </c>
      <c r="B91" s="94" t="s">
        <v>355</v>
      </c>
      <c r="C91" s="94" t="s">
        <v>378</v>
      </c>
      <c r="D91" s="94" t="s">
        <v>379</v>
      </c>
      <c r="E91" s="94" t="s">
        <v>380</v>
      </c>
      <c r="F91" s="126" t="s">
        <v>359</v>
      </c>
      <c r="G91" s="94" t="s">
        <v>355</v>
      </c>
      <c r="H91" s="94" t="s">
        <v>378</v>
      </c>
      <c r="I91" s="94" t="s">
        <v>379</v>
      </c>
      <c r="J91" s="94" t="s">
        <v>380</v>
      </c>
      <c r="K91" s="126" t="s">
        <v>359</v>
      </c>
      <c r="L91" s="94" t="s">
        <v>355</v>
      </c>
      <c r="M91" s="94" t="s">
        <v>378</v>
      </c>
      <c r="N91" s="94" t="s">
        <v>379</v>
      </c>
      <c r="O91" s="94" t="s">
        <v>380</v>
      </c>
      <c r="P91" s="126" t="s">
        <v>359</v>
      </c>
      <c r="Q91" s="94" t="s">
        <v>355</v>
      </c>
      <c r="R91" s="94" t="s">
        <v>378</v>
      </c>
      <c r="S91" s="94" t="s">
        <v>379</v>
      </c>
      <c r="T91" s="94" t="s">
        <v>380</v>
      </c>
      <c r="U91" s="126" t="s">
        <v>359</v>
      </c>
      <c r="V91" s="94" t="s">
        <v>355</v>
      </c>
      <c r="W91" s="94" t="s">
        <v>378</v>
      </c>
      <c r="X91" s="94" t="s">
        <v>379</v>
      </c>
      <c r="Y91" s="94" t="s">
        <v>380</v>
      </c>
      <c r="Z91" s="126" t="s">
        <v>359</v>
      </c>
    </row>
    <row r="92" spans="1:41" s="85" customFormat="1" ht="18" x14ac:dyDescent="0.55000000000000004">
      <c r="A92" s="40">
        <v>2005</v>
      </c>
      <c r="B92" s="208">
        <v>127074234</v>
      </c>
      <c r="C92" s="209">
        <v>17462444</v>
      </c>
      <c r="D92" s="209">
        <v>1362908</v>
      </c>
      <c r="E92" s="209">
        <v>8517352</v>
      </c>
      <c r="F92" s="249">
        <v>99731530</v>
      </c>
      <c r="G92" s="250">
        <v>23759156</v>
      </c>
      <c r="H92" s="209">
        <v>3330905</v>
      </c>
      <c r="I92" s="209">
        <v>279012</v>
      </c>
      <c r="J92" s="209">
        <v>1612150</v>
      </c>
      <c r="K92" s="249">
        <v>18537089</v>
      </c>
      <c r="L92" s="250">
        <v>29371190</v>
      </c>
      <c r="M92" s="209">
        <v>4644617</v>
      </c>
      <c r="N92" s="209">
        <v>232792</v>
      </c>
      <c r="O92" s="209">
        <v>2076016</v>
      </c>
      <c r="P92" s="249">
        <v>22417765</v>
      </c>
      <c r="Q92" s="250">
        <v>29730492</v>
      </c>
      <c r="R92" s="209">
        <v>4699162</v>
      </c>
      <c r="S92" s="209">
        <v>245840</v>
      </c>
      <c r="T92" s="209">
        <v>1950412</v>
      </c>
      <c r="U92" s="249">
        <v>22835079</v>
      </c>
      <c r="V92" s="250">
        <v>277726061</v>
      </c>
      <c r="W92" s="209">
        <v>36893519</v>
      </c>
      <c r="X92" s="209">
        <v>1842187</v>
      </c>
      <c r="Y92" s="209">
        <v>19546985</v>
      </c>
      <c r="Z92" s="210">
        <v>219443370</v>
      </c>
    </row>
    <row r="93" spans="1:41" s="85" customFormat="1" ht="18" x14ac:dyDescent="0.55000000000000004">
      <c r="A93" s="40">
        <v>2006</v>
      </c>
      <c r="B93" s="211">
        <v>123785132</v>
      </c>
      <c r="C93" s="80">
        <v>17374284</v>
      </c>
      <c r="D93" s="80">
        <v>1538856</v>
      </c>
      <c r="E93" s="80">
        <v>9151238</v>
      </c>
      <c r="F93" s="81">
        <v>95720755</v>
      </c>
      <c r="G93" s="79">
        <v>23267601</v>
      </c>
      <c r="H93" s="80">
        <v>3321053</v>
      </c>
      <c r="I93" s="80">
        <v>305247</v>
      </c>
      <c r="J93" s="80">
        <v>1733510</v>
      </c>
      <c r="K93" s="81">
        <v>17907792</v>
      </c>
      <c r="L93" s="79">
        <v>28964468</v>
      </c>
      <c r="M93" s="80">
        <v>4820976</v>
      </c>
      <c r="N93" s="80">
        <v>269450</v>
      </c>
      <c r="O93" s="80">
        <v>2259585</v>
      </c>
      <c r="P93" s="81">
        <v>21614457</v>
      </c>
      <c r="Q93" s="79">
        <v>29147769</v>
      </c>
      <c r="R93" s="80">
        <v>4819284</v>
      </c>
      <c r="S93" s="80">
        <v>271079</v>
      </c>
      <c r="T93" s="80">
        <v>2192217</v>
      </c>
      <c r="U93" s="81">
        <v>21865190</v>
      </c>
      <c r="V93" s="79">
        <v>272135350</v>
      </c>
      <c r="W93" s="80">
        <v>38673823</v>
      </c>
      <c r="X93" s="80">
        <v>2199829</v>
      </c>
      <c r="Y93" s="80">
        <v>20995047</v>
      </c>
      <c r="Z93" s="212">
        <v>210266650</v>
      </c>
    </row>
    <row r="94" spans="1:41" s="85" customFormat="1" ht="18" x14ac:dyDescent="0.55000000000000004">
      <c r="A94" s="40">
        <v>2007</v>
      </c>
      <c r="B94" s="211">
        <v>125322849</v>
      </c>
      <c r="C94" s="80">
        <v>16379767</v>
      </c>
      <c r="D94" s="80">
        <v>892533</v>
      </c>
      <c r="E94" s="80">
        <v>7584435</v>
      </c>
      <c r="F94" s="81">
        <v>100466114</v>
      </c>
      <c r="G94" s="79">
        <v>23529219</v>
      </c>
      <c r="H94" s="80">
        <v>3132823</v>
      </c>
      <c r="I94" s="80">
        <v>171261</v>
      </c>
      <c r="J94" s="80">
        <v>1431640</v>
      </c>
      <c r="K94" s="81">
        <v>18793495</v>
      </c>
      <c r="L94" s="79">
        <v>29238829</v>
      </c>
      <c r="M94" s="80">
        <v>4511931</v>
      </c>
      <c r="N94" s="80">
        <v>161537</v>
      </c>
      <c r="O94" s="80">
        <v>1890569</v>
      </c>
      <c r="P94" s="81">
        <v>22674792</v>
      </c>
      <c r="Q94" s="79">
        <v>29197613</v>
      </c>
      <c r="R94" s="80">
        <v>4649482</v>
      </c>
      <c r="S94" s="80">
        <v>137818</v>
      </c>
      <c r="T94" s="80">
        <v>1809851</v>
      </c>
      <c r="U94" s="81">
        <v>22600462</v>
      </c>
      <c r="V94" s="79">
        <v>276169843</v>
      </c>
      <c r="W94" s="80">
        <v>37151431</v>
      </c>
      <c r="X94" s="80">
        <v>1159210</v>
      </c>
      <c r="Y94" s="80">
        <v>17561171</v>
      </c>
      <c r="Z94" s="212">
        <v>220298031</v>
      </c>
    </row>
    <row r="95" spans="1:41" s="85" customFormat="1" ht="18" x14ac:dyDescent="0.55000000000000004">
      <c r="A95" s="40">
        <v>2008</v>
      </c>
      <c r="B95" s="211">
        <v>127136984</v>
      </c>
      <c r="C95" s="80">
        <v>16464226</v>
      </c>
      <c r="D95" s="80">
        <v>1163359</v>
      </c>
      <c r="E95" s="80">
        <v>7950537</v>
      </c>
      <c r="F95" s="81">
        <v>101558861</v>
      </c>
      <c r="G95" s="79">
        <v>23853292</v>
      </c>
      <c r="H95" s="80">
        <v>3143753</v>
      </c>
      <c r="I95" s="80">
        <v>229130</v>
      </c>
      <c r="J95" s="80">
        <v>1508080</v>
      </c>
      <c r="K95" s="81">
        <v>18972329</v>
      </c>
      <c r="L95" s="79">
        <v>29393421</v>
      </c>
      <c r="M95" s="80">
        <v>4531766</v>
      </c>
      <c r="N95" s="80">
        <v>196798</v>
      </c>
      <c r="O95" s="80">
        <v>1973605</v>
      </c>
      <c r="P95" s="81">
        <v>22691252</v>
      </c>
      <c r="Q95" s="79">
        <v>29274118</v>
      </c>
      <c r="R95" s="80">
        <v>4615741</v>
      </c>
      <c r="S95" s="80">
        <v>174672</v>
      </c>
      <c r="T95" s="80">
        <v>1876649</v>
      </c>
      <c r="U95" s="81">
        <v>22607055</v>
      </c>
      <c r="V95" s="79">
        <v>276567606</v>
      </c>
      <c r="W95" s="80">
        <v>36928292</v>
      </c>
      <c r="X95" s="80">
        <v>1390509</v>
      </c>
      <c r="Y95" s="80">
        <v>18225385</v>
      </c>
      <c r="Z95" s="212">
        <v>220023421</v>
      </c>
    </row>
    <row r="96" spans="1:41" s="85" customFormat="1" ht="18" x14ac:dyDescent="0.55000000000000004">
      <c r="A96" s="40">
        <v>2009</v>
      </c>
      <c r="B96" s="211">
        <v>128312605</v>
      </c>
      <c r="C96" s="80">
        <v>17065934</v>
      </c>
      <c r="D96" s="80">
        <v>1104038</v>
      </c>
      <c r="E96" s="80">
        <v>9016015</v>
      </c>
      <c r="F96" s="81">
        <v>101126618</v>
      </c>
      <c r="G96" s="79">
        <v>24077661</v>
      </c>
      <c r="H96" s="80">
        <v>3255638</v>
      </c>
      <c r="I96" s="80">
        <v>212590</v>
      </c>
      <c r="J96" s="80">
        <v>1717229</v>
      </c>
      <c r="K96" s="81">
        <v>18892204</v>
      </c>
      <c r="L96" s="79">
        <v>29551586</v>
      </c>
      <c r="M96" s="80">
        <v>4675995</v>
      </c>
      <c r="N96" s="80">
        <v>193460</v>
      </c>
      <c r="O96" s="80">
        <v>2133915</v>
      </c>
      <c r="P96" s="81">
        <v>22548216</v>
      </c>
      <c r="Q96" s="79">
        <v>29452229</v>
      </c>
      <c r="R96" s="80">
        <v>4716604</v>
      </c>
      <c r="S96" s="80">
        <v>183184</v>
      </c>
      <c r="T96" s="80">
        <v>2074001</v>
      </c>
      <c r="U96" s="81">
        <v>22478441</v>
      </c>
      <c r="V96" s="79">
        <v>276873539</v>
      </c>
      <c r="W96" s="80">
        <v>37934545</v>
      </c>
      <c r="X96" s="80">
        <v>1532531</v>
      </c>
      <c r="Y96" s="80">
        <v>19944416</v>
      </c>
      <c r="Z96" s="212">
        <v>217462047</v>
      </c>
    </row>
    <row r="97" spans="1:26" s="85" customFormat="1" ht="18" x14ac:dyDescent="0.55000000000000004">
      <c r="A97" s="40">
        <v>2010</v>
      </c>
      <c r="B97" s="211">
        <v>130539588</v>
      </c>
      <c r="C97" s="80">
        <v>16754234</v>
      </c>
      <c r="D97" s="80">
        <v>847254</v>
      </c>
      <c r="E97" s="80">
        <v>7939713</v>
      </c>
      <c r="F97" s="81">
        <v>104998387</v>
      </c>
      <c r="G97" s="79">
        <v>24503940</v>
      </c>
      <c r="H97" s="80">
        <v>3192141</v>
      </c>
      <c r="I97" s="80">
        <v>160581</v>
      </c>
      <c r="J97" s="80">
        <v>1508817</v>
      </c>
      <c r="K97" s="81">
        <v>19642401</v>
      </c>
      <c r="L97" s="79">
        <v>29810652</v>
      </c>
      <c r="M97" s="80">
        <v>4508468</v>
      </c>
      <c r="N97" s="80">
        <v>160256</v>
      </c>
      <c r="O97" s="80">
        <v>1811293</v>
      </c>
      <c r="P97" s="81">
        <v>23330635</v>
      </c>
      <c r="Q97" s="79">
        <v>29664637</v>
      </c>
      <c r="R97" s="80">
        <v>4560536</v>
      </c>
      <c r="S97" s="80">
        <v>141745</v>
      </c>
      <c r="T97" s="80">
        <v>1843727</v>
      </c>
      <c r="U97" s="81">
        <v>23118629</v>
      </c>
      <c r="V97" s="79">
        <v>278266352</v>
      </c>
      <c r="W97" s="80">
        <v>36590880</v>
      </c>
      <c r="X97" s="80">
        <v>1216230</v>
      </c>
      <c r="Y97" s="80">
        <v>17308502</v>
      </c>
      <c r="Z97" s="212">
        <v>223150739</v>
      </c>
    </row>
    <row r="98" spans="1:26" s="85" customFormat="1" ht="18" x14ac:dyDescent="0.55000000000000004">
      <c r="A98" s="40">
        <v>2011</v>
      </c>
      <c r="B98" s="211">
        <v>130940197</v>
      </c>
      <c r="C98" s="80">
        <v>16930452</v>
      </c>
      <c r="D98" s="80">
        <v>1323943</v>
      </c>
      <c r="E98" s="80">
        <v>9685172</v>
      </c>
      <c r="F98" s="81">
        <v>103000629</v>
      </c>
      <c r="G98" s="79">
        <v>24608574</v>
      </c>
      <c r="H98" s="80">
        <v>3218703</v>
      </c>
      <c r="I98" s="80">
        <v>253820</v>
      </c>
      <c r="J98" s="80">
        <v>1845360</v>
      </c>
      <c r="K98" s="81">
        <v>19290691</v>
      </c>
      <c r="L98" s="79">
        <v>29748202</v>
      </c>
      <c r="M98" s="80">
        <v>4587893</v>
      </c>
      <c r="N98" s="80">
        <v>247156</v>
      </c>
      <c r="O98" s="80">
        <v>2209374</v>
      </c>
      <c r="P98" s="81">
        <v>22703778</v>
      </c>
      <c r="Q98" s="79">
        <v>29465608</v>
      </c>
      <c r="R98" s="80">
        <v>4610143</v>
      </c>
      <c r="S98" s="80">
        <v>241607</v>
      </c>
      <c r="T98" s="80">
        <v>2163821</v>
      </c>
      <c r="U98" s="81">
        <v>22450037</v>
      </c>
      <c r="V98" s="79">
        <v>276108073</v>
      </c>
      <c r="W98" s="80">
        <v>37216721</v>
      </c>
      <c r="X98" s="80">
        <v>1914110</v>
      </c>
      <c r="Y98" s="80">
        <v>20837100</v>
      </c>
      <c r="Z98" s="212">
        <v>216140143</v>
      </c>
    </row>
    <row r="99" spans="1:26" s="85" customFormat="1" ht="18" x14ac:dyDescent="0.55000000000000004">
      <c r="A99" s="40">
        <v>2012</v>
      </c>
      <c r="B99" s="211">
        <v>131807168</v>
      </c>
      <c r="C99" s="80">
        <v>17113198</v>
      </c>
      <c r="D99" s="80">
        <v>1331196</v>
      </c>
      <c r="E99" s="80">
        <v>10075952</v>
      </c>
      <c r="F99" s="81">
        <v>103286822</v>
      </c>
      <c r="G99" s="79">
        <v>24779221</v>
      </c>
      <c r="H99" s="80">
        <v>3251766</v>
      </c>
      <c r="I99" s="80">
        <v>254786</v>
      </c>
      <c r="J99" s="80">
        <v>1917639</v>
      </c>
      <c r="K99" s="81">
        <v>19355030</v>
      </c>
      <c r="L99" s="79">
        <v>29855019</v>
      </c>
      <c r="M99" s="80">
        <v>4649189</v>
      </c>
      <c r="N99" s="80">
        <v>248503</v>
      </c>
      <c r="O99" s="80">
        <v>2345392</v>
      </c>
      <c r="P99" s="81">
        <v>22611935</v>
      </c>
      <c r="Q99" s="79">
        <v>29602325</v>
      </c>
      <c r="R99" s="80">
        <v>4639644</v>
      </c>
      <c r="S99" s="80">
        <v>240979</v>
      </c>
      <c r="T99" s="80">
        <v>2207936</v>
      </c>
      <c r="U99" s="81">
        <v>22513767</v>
      </c>
      <c r="V99" s="79">
        <v>274676076</v>
      </c>
      <c r="W99" s="80">
        <v>36814074</v>
      </c>
      <c r="X99" s="80">
        <v>1916292</v>
      </c>
      <c r="Y99" s="80">
        <v>21325125</v>
      </c>
      <c r="Z99" s="212">
        <v>214620585</v>
      </c>
    </row>
    <row r="100" spans="1:26" s="85" customFormat="1" ht="18" x14ac:dyDescent="0.55000000000000004">
      <c r="A100" s="40">
        <v>2013</v>
      </c>
      <c r="B100" s="211">
        <v>132029074</v>
      </c>
      <c r="C100" s="80">
        <v>17857009</v>
      </c>
      <c r="D100" s="80">
        <v>1638122</v>
      </c>
      <c r="E100" s="80">
        <v>10395713</v>
      </c>
      <c r="F100" s="81">
        <v>102138230</v>
      </c>
      <c r="G100" s="79">
        <v>24848563</v>
      </c>
      <c r="H100" s="80">
        <v>3380063</v>
      </c>
      <c r="I100" s="80">
        <v>317848</v>
      </c>
      <c r="J100" s="80">
        <v>1978787</v>
      </c>
      <c r="K100" s="81">
        <v>19171865</v>
      </c>
      <c r="L100" s="79">
        <v>29873136</v>
      </c>
      <c r="M100" s="80">
        <v>4821534</v>
      </c>
      <c r="N100" s="80">
        <v>299750</v>
      </c>
      <c r="O100" s="80">
        <v>2420289</v>
      </c>
      <c r="P100" s="81">
        <v>22331562</v>
      </c>
      <c r="Q100" s="79">
        <v>29334741</v>
      </c>
      <c r="R100" s="80">
        <v>4760765</v>
      </c>
      <c r="S100" s="80">
        <v>288530</v>
      </c>
      <c r="T100" s="80">
        <v>2282693</v>
      </c>
      <c r="U100" s="81">
        <v>22002753</v>
      </c>
      <c r="V100" s="79">
        <v>271967144</v>
      </c>
      <c r="W100" s="80">
        <v>38191020</v>
      </c>
      <c r="X100" s="80">
        <v>2248796</v>
      </c>
      <c r="Y100" s="80">
        <v>21917644</v>
      </c>
      <c r="Z100" s="212">
        <v>209609683</v>
      </c>
    </row>
    <row r="101" spans="1:26" s="85" customFormat="1" ht="18" x14ac:dyDescent="0.55000000000000004">
      <c r="A101" s="40">
        <v>2014</v>
      </c>
      <c r="B101" s="211">
        <v>133030611</v>
      </c>
      <c r="C101" s="80">
        <v>17982763</v>
      </c>
      <c r="D101" s="80">
        <v>1635154</v>
      </c>
      <c r="E101" s="80">
        <v>10618031</v>
      </c>
      <c r="F101" s="81">
        <v>102794663</v>
      </c>
      <c r="G101" s="79">
        <v>25020633</v>
      </c>
      <c r="H101" s="80">
        <v>3394272</v>
      </c>
      <c r="I101" s="80">
        <v>316599</v>
      </c>
      <c r="J101" s="80">
        <v>2018629</v>
      </c>
      <c r="K101" s="81">
        <v>19291134</v>
      </c>
      <c r="L101" s="79">
        <v>29953769</v>
      </c>
      <c r="M101" s="80">
        <v>4832792</v>
      </c>
      <c r="N101" s="80">
        <v>300075</v>
      </c>
      <c r="O101" s="80">
        <v>2431584</v>
      </c>
      <c r="P101" s="81">
        <v>22389318</v>
      </c>
      <c r="Q101" s="79">
        <v>29175345</v>
      </c>
      <c r="R101" s="80">
        <v>4770074</v>
      </c>
      <c r="S101" s="80">
        <v>286635</v>
      </c>
      <c r="T101" s="80">
        <v>2273889</v>
      </c>
      <c r="U101" s="81">
        <v>21844748</v>
      </c>
      <c r="V101" s="79">
        <v>270775061</v>
      </c>
      <c r="W101" s="80">
        <v>38434414</v>
      </c>
      <c r="X101" s="80">
        <v>2238207</v>
      </c>
      <c r="Y101" s="80">
        <v>21733314</v>
      </c>
      <c r="Z101" s="212">
        <v>208369126</v>
      </c>
    </row>
    <row r="102" spans="1:26" s="85" customFormat="1" ht="18" x14ac:dyDescent="0.55000000000000004">
      <c r="A102" s="40">
        <v>2015</v>
      </c>
      <c r="B102" s="211">
        <v>133102992</v>
      </c>
      <c r="C102" s="80">
        <v>17941956</v>
      </c>
      <c r="D102" s="80">
        <v>1644465</v>
      </c>
      <c r="E102" s="80">
        <v>10630630</v>
      </c>
      <c r="F102" s="81">
        <v>102885941</v>
      </c>
      <c r="G102" s="79">
        <v>25038023</v>
      </c>
      <c r="H102" s="80">
        <v>3386889</v>
      </c>
      <c r="I102" s="80">
        <v>322999</v>
      </c>
      <c r="J102" s="80">
        <v>2023013</v>
      </c>
      <c r="K102" s="81">
        <v>19305122</v>
      </c>
      <c r="L102" s="79">
        <v>30018448</v>
      </c>
      <c r="M102" s="80">
        <v>4882730</v>
      </c>
      <c r="N102" s="80">
        <v>298883</v>
      </c>
      <c r="O102" s="80">
        <v>2454795</v>
      </c>
      <c r="P102" s="81">
        <v>22382041</v>
      </c>
      <c r="Q102" s="79">
        <v>29131505</v>
      </c>
      <c r="R102" s="80">
        <v>4749144</v>
      </c>
      <c r="S102" s="80">
        <v>281977</v>
      </c>
      <c r="T102" s="80">
        <v>2256083</v>
      </c>
      <c r="U102" s="81">
        <v>21844301</v>
      </c>
      <c r="V102" s="79">
        <v>270152875</v>
      </c>
      <c r="W102" s="80">
        <v>38280334</v>
      </c>
      <c r="X102" s="80">
        <v>2195649</v>
      </c>
      <c r="Y102" s="80">
        <v>21533745</v>
      </c>
      <c r="Z102" s="212">
        <v>208143147</v>
      </c>
    </row>
    <row r="103" spans="1:26" s="85" customFormat="1" ht="18" x14ac:dyDescent="0.55000000000000004">
      <c r="A103" s="40">
        <v>2016</v>
      </c>
      <c r="B103" s="211">
        <v>135402812</v>
      </c>
      <c r="C103" s="80">
        <v>18516137</v>
      </c>
      <c r="D103" s="80">
        <v>1619503</v>
      </c>
      <c r="E103" s="80">
        <v>10793565</v>
      </c>
      <c r="F103" s="81">
        <v>104473607</v>
      </c>
      <c r="G103" s="79">
        <v>25485413</v>
      </c>
      <c r="H103" s="80">
        <v>3494953</v>
      </c>
      <c r="I103" s="80">
        <v>317906</v>
      </c>
      <c r="J103" s="80">
        <v>2062490</v>
      </c>
      <c r="K103" s="81">
        <v>19610064</v>
      </c>
      <c r="L103" s="79">
        <v>30572607</v>
      </c>
      <c r="M103" s="80">
        <v>5006797</v>
      </c>
      <c r="N103" s="80">
        <v>291060</v>
      </c>
      <c r="O103" s="80">
        <v>2510136</v>
      </c>
      <c r="P103" s="81">
        <v>22764615</v>
      </c>
      <c r="Q103" s="79">
        <v>29223612</v>
      </c>
      <c r="R103" s="80">
        <v>4867986</v>
      </c>
      <c r="S103" s="80">
        <v>277068</v>
      </c>
      <c r="T103" s="80">
        <v>2238527</v>
      </c>
      <c r="U103" s="81">
        <v>21840030</v>
      </c>
      <c r="V103" s="79">
        <v>270830715</v>
      </c>
      <c r="W103" s="80">
        <v>39145135</v>
      </c>
      <c r="X103" s="80">
        <v>2160684</v>
      </c>
      <c r="Y103" s="80">
        <v>21466219</v>
      </c>
      <c r="Z103" s="212">
        <v>208058676</v>
      </c>
    </row>
    <row r="104" spans="1:26" s="85" customFormat="1" ht="18" x14ac:dyDescent="0.55000000000000004">
      <c r="A104" s="40">
        <v>2017</v>
      </c>
      <c r="B104" s="211">
        <v>135798537</v>
      </c>
      <c r="C104" s="80">
        <v>18719969</v>
      </c>
      <c r="D104" s="80">
        <v>1656663</v>
      </c>
      <c r="E104" s="80">
        <v>11306804</v>
      </c>
      <c r="F104" s="81">
        <v>104115101</v>
      </c>
      <c r="G104" s="79">
        <v>25550437</v>
      </c>
      <c r="H104" s="80">
        <v>3534462</v>
      </c>
      <c r="I104" s="80">
        <v>326014</v>
      </c>
      <c r="J104" s="80">
        <v>2161060</v>
      </c>
      <c r="K104" s="81">
        <v>19528900</v>
      </c>
      <c r="L104" s="79">
        <v>30731561</v>
      </c>
      <c r="M104" s="80">
        <v>5056633</v>
      </c>
      <c r="N104" s="80">
        <v>320220</v>
      </c>
      <c r="O104" s="80">
        <v>2632467</v>
      </c>
      <c r="P104" s="81">
        <v>22722241</v>
      </c>
      <c r="Q104" s="79">
        <v>29125504</v>
      </c>
      <c r="R104" s="80">
        <v>4916931</v>
      </c>
      <c r="S104" s="80">
        <v>277671</v>
      </c>
      <c r="T104" s="80">
        <v>2274493</v>
      </c>
      <c r="U104" s="81">
        <v>21656410</v>
      </c>
      <c r="V104" s="79">
        <v>270154848</v>
      </c>
      <c r="W104" s="80">
        <v>39393572</v>
      </c>
      <c r="X104" s="80">
        <v>2168907</v>
      </c>
      <c r="Y104" s="80">
        <v>21904428</v>
      </c>
      <c r="Z104" s="212">
        <v>206687940</v>
      </c>
    </row>
    <row r="105" spans="1:26" s="85" customFormat="1" ht="18" x14ac:dyDescent="0.55000000000000004">
      <c r="A105" s="40">
        <v>2018</v>
      </c>
      <c r="B105" s="211">
        <v>136419407</v>
      </c>
      <c r="C105" s="80">
        <v>18749407</v>
      </c>
      <c r="D105" s="80">
        <v>1654632</v>
      </c>
      <c r="E105" s="80">
        <v>11452269</v>
      </c>
      <c r="F105" s="81">
        <v>104563100</v>
      </c>
      <c r="G105" s="79">
        <v>25664922</v>
      </c>
      <c r="H105" s="80">
        <v>3536110</v>
      </c>
      <c r="I105" s="80">
        <v>325606</v>
      </c>
      <c r="J105" s="80">
        <v>2189533</v>
      </c>
      <c r="K105" s="81">
        <v>19613673</v>
      </c>
      <c r="L105" s="79">
        <v>30933322</v>
      </c>
      <c r="M105" s="80">
        <v>5064194</v>
      </c>
      <c r="N105" s="80">
        <v>319459</v>
      </c>
      <c r="O105" s="80">
        <v>2676773</v>
      </c>
      <c r="P105" s="81">
        <v>22872896</v>
      </c>
      <c r="Q105" s="79">
        <v>28926501</v>
      </c>
      <c r="R105" s="80">
        <v>4892417</v>
      </c>
      <c r="S105" s="80">
        <v>277360</v>
      </c>
      <c r="T105" s="80">
        <v>2284635</v>
      </c>
      <c r="U105" s="81">
        <v>21472089</v>
      </c>
      <c r="V105" s="79">
        <v>268367469</v>
      </c>
      <c r="W105" s="80">
        <v>39199561</v>
      </c>
      <c r="X105" s="80">
        <v>2162023</v>
      </c>
      <c r="Y105" s="80">
        <v>21973654</v>
      </c>
      <c r="Z105" s="212">
        <v>205032231</v>
      </c>
    </row>
    <row r="106" spans="1:26" s="85" customFormat="1" ht="18" x14ac:dyDescent="0.55000000000000004">
      <c r="A106" s="40">
        <v>2019</v>
      </c>
      <c r="B106" s="211">
        <v>137210579</v>
      </c>
      <c r="C106" s="80">
        <v>18439608</v>
      </c>
      <c r="D106" s="80">
        <v>1437524</v>
      </c>
      <c r="E106" s="80">
        <v>12054847</v>
      </c>
      <c r="F106" s="81">
        <v>105278601</v>
      </c>
      <c r="G106" s="79">
        <v>25797307</v>
      </c>
      <c r="H106" s="80">
        <v>3472811</v>
      </c>
      <c r="I106" s="80">
        <v>278404</v>
      </c>
      <c r="J106" s="80">
        <v>2306915</v>
      </c>
      <c r="K106" s="81">
        <v>19739176</v>
      </c>
      <c r="L106" s="79">
        <v>31130840</v>
      </c>
      <c r="M106" s="80">
        <v>5010063</v>
      </c>
      <c r="N106" s="80">
        <v>287253</v>
      </c>
      <c r="O106" s="80">
        <v>2796866</v>
      </c>
      <c r="P106" s="81">
        <v>23036658</v>
      </c>
      <c r="Q106" s="79">
        <v>28874435</v>
      </c>
      <c r="R106" s="80">
        <v>4739189</v>
      </c>
      <c r="S106" s="80">
        <v>233936</v>
      </c>
      <c r="T106" s="80">
        <v>2372975</v>
      </c>
      <c r="U106" s="81">
        <v>21528335</v>
      </c>
      <c r="V106" s="79">
        <v>267370052</v>
      </c>
      <c r="W106" s="80">
        <v>38028962</v>
      </c>
      <c r="X106" s="80">
        <v>1860367</v>
      </c>
      <c r="Y106" s="80">
        <v>22859995</v>
      </c>
      <c r="Z106" s="212">
        <v>204620728</v>
      </c>
    </row>
    <row r="107" spans="1:26" s="85" customFormat="1" ht="18" x14ac:dyDescent="0.55000000000000004">
      <c r="A107" s="40">
        <v>2020</v>
      </c>
      <c r="B107" s="211">
        <v>138372714</v>
      </c>
      <c r="C107" s="80">
        <v>18597416</v>
      </c>
      <c r="D107" s="80">
        <v>1423151</v>
      </c>
      <c r="E107" s="80">
        <v>12202851</v>
      </c>
      <c r="F107" s="81">
        <v>106149296</v>
      </c>
      <c r="G107" s="79">
        <v>25985660</v>
      </c>
      <c r="H107" s="80">
        <v>3499013</v>
      </c>
      <c r="I107" s="80">
        <v>275747</v>
      </c>
      <c r="J107" s="80">
        <v>2336917</v>
      </c>
      <c r="K107" s="81">
        <v>19873982</v>
      </c>
      <c r="L107" s="79">
        <v>31570461</v>
      </c>
      <c r="M107" s="80">
        <v>5077551</v>
      </c>
      <c r="N107" s="80">
        <v>283810</v>
      </c>
      <c r="O107" s="80">
        <v>2822989</v>
      </c>
      <c r="P107" s="81">
        <v>23386110</v>
      </c>
      <c r="Q107" s="79">
        <v>28912287</v>
      </c>
      <c r="R107" s="80">
        <v>4747057</v>
      </c>
      <c r="S107" s="80">
        <v>230684</v>
      </c>
      <c r="T107" s="80">
        <v>2394633</v>
      </c>
      <c r="U107" s="81">
        <v>21539912</v>
      </c>
      <c r="V107" s="79">
        <v>268558140</v>
      </c>
      <c r="W107" s="80">
        <v>38000279</v>
      </c>
      <c r="X107" s="80">
        <v>1838732</v>
      </c>
      <c r="Y107" s="80">
        <v>23033711</v>
      </c>
      <c r="Z107" s="212">
        <v>205685418</v>
      </c>
    </row>
    <row r="108" spans="1:26" s="85" customFormat="1" ht="18" x14ac:dyDescent="0.55000000000000004">
      <c r="A108" s="40">
        <v>2021</v>
      </c>
      <c r="B108" s="211">
        <v>140100451</v>
      </c>
      <c r="C108" s="80">
        <v>18718598</v>
      </c>
      <c r="D108" s="80">
        <v>1418252</v>
      </c>
      <c r="E108" s="80">
        <v>12109194</v>
      </c>
      <c r="F108" s="81">
        <v>107854407</v>
      </c>
      <c r="G108" s="79">
        <v>26348513</v>
      </c>
      <c r="H108" s="80">
        <v>3520765</v>
      </c>
      <c r="I108" s="80">
        <v>274478</v>
      </c>
      <c r="J108" s="80">
        <v>2321354</v>
      </c>
      <c r="K108" s="81">
        <v>20231916</v>
      </c>
      <c r="L108" s="79">
        <v>32373555</v>
      </c>
      <c r="M108" s="80">
        <v>5203321</v>
      </c>
      <c r="N108" s="80">
        <v>278653</v>
      </c>
      <c r="O108" s="80">
        <v>2826026</v>
      </c>
      <c r="P108" s="81">
        <v>24065555</v>
      </c>
      <c r="Q108" s="79">
        <v>29070816</v>
      </c>
      <c r="R108" s="80">
        <v>4754265</v>
      </c>
      <c r="S108" s="80">
        <v>226197</v>
      </c>
      <c r="T108" s="80">
        <v>2319486</v>
      </c>
      <c r="U108" s="81">
        <v>21770868</v>
      </c>
      <c r="V108" s="79">
        <v>269512935</v>
      </c>
      <c r="W108" s="80">
        <v>38091397</v>
      </c>
      <c r="X108" s="80">
        <v>1804882</v>
      </c>
      <c r="Y108" s="80">
        <v>22319911</v>
      </c>
      <c r="Z108" s="212">
        <v>207296745</v>
      </c>
    </row>
    <row r="109" spans="1:26" s="85" customFormat="1" ht="18" x14ac:dyDescent="0.55000000000000004">
      <c r="A109" s="40">
        <v>2022</v>
      </c>
      <c r="B109" s="211">
        <v>144219068</v>
      </c>
      <c r="C109" s="80">
        <v>19090635</v>
      </c>
      <c r="D109" s="80">
        <v>1617498</v>
      </c>
      <c r="E109" s="80">
        <v>12280542</v>
      </c>
      <c r="F109" s="81">
        <v>111230392</v>
      </c>
      <c r="G109" s="79">
        <v>27121846</v>
      </c>
      <c r="H109" s="80">
        <v>3589489</v>
      </c>
      <c r="I109" s="80">
        <v>316308</v>
      </c>
      <c r="J109" s="80">
        <v>2354696</v>
      </c>
      <c r="K109" s="81">
        <v>20861354</v>
      </c>
      <c r="L109" s="79">
        <v>33182541</v>
      </c>
      <c r="M109" s="80">
        <v>5274249</v>
      </c>
      <c r="N109" s="80">
        <v>316690</v>
      </c>
      <c r="O109" s="80">
        <v>2912908</v>
      </c>
      <c r="P109" s="81">
        <v>24678695</v>
      </c>
      <c r="Q109" s="79">
        <v>29345602</v>
      </c>
      <c r="R109" s="80">
        <v>4767317</v>
      </c>
      <c r="S109" s="80">
        <v>254252</v>
      </c>
      <c r="T109" s="80">
        <v>2354377</v>
      </c>
      <c r="U109" s="81">
        <v>21969656</v>
      </c>
      <c r="V109" s="79">
        <v>271091925</v>
      </c>
      <c r="W109" s="80">
        <v>38129797</v>
      </c>
      <c r="X109" s="80">
        <v>1972588</v>
      </c>
      <c r="Y109" s="80">
        <v>22453861</v>
      </c>
      <c r="Z109" s="212">
        <v>208535679</v>
      </c>
    </row>
    <row r="110" spans="1:26" s="85" customFormat="1" ht="18" x14ac:dyDescent="0.55000000000000004">
      <c r="A110" s="40">
        <v>2023</v>
      </c>
      <c r="B110" s="211">
        <v>145936686</v>
      </c>
      <c r="C110" s="80">
        <v>19259415</v>
      </c>
      <c r="D110" s="80">
        <v>1620274</v>
      </c>
      <c r="E110" s="80">
        <v>12433354</v>
      </c>
      <c r="F110" s="81">
        <v>112623643</v>
      </c>
      <c r="G110" s="79">
        <v>27447544</v>
      </c>
      <c r="H110" s="80">
        <v>3613144</v>
      </c>
      <c r="I110" s="80">
        <v>317020</v>
      </c>
      <c r="J110" s="80">
        <v>2389564</v>
      </c>
      <c r="K110" s="81">
        <v>21127816</v>
      </c>
      <c r="L110" s="79">
        <v>33663682</v>
      </c>
      <c r="M110" s="80">
        <v>5320059</v>
      </c>
      <c r="N110" s="80">
        <v>326935</v>
      </c>
      <c r="O110" s="80">
        <v>2892175</v>
      </c>
      <c r="P110" s="81">
        <v>25124513</v>
      </c>
      <c r="Q110" s="79">
        <v>29450188</v>
      </c>
      <c r="R110" s="80">
        <v>4743413</v>
      </c>
      <c r="S110" s="80">
        <v>254260</v>
      </c>
      <c r="T110" s="80">
        <v>2379002</v>
      </c>
      <c r="U110" s="81">
        <v>22073514</v>
      </c>
      <c r="V110" s="79">
        <v>271451338</v>
      </c>
      <c r="W110" s="80">
        <v>37848907</v>
      </c>
      <c r="X110" s="80">
        <v>1972588</v>
      </c>
      <c r="Y110" s="80">
        <v>22480058</v>
      </c>
      <c r="Z110" s="212">
        <v>209149784</v>
      </c>
    </row>
    <row r="111" spans="1:26" s="85" customFormat="1" ht="18.399999999999999" thickBot="1" x14ac:dyDescent="0.6">
      <c r="A111" s="40">
        <v>2024</v>
      </c>
      <c r="B111" s="213">
        <v>147257331</v>
      </c>
      <c r="C111" s="214">
        <v>19393521</v>
      </c>
      <c r="D111" s="214">
        <v>1646152</v>
      </c>
      <c r="E111" s="214">
        <v>12989748</v>
      </c>
      <c r="F111" s="252">
        <v>113227911</v>
      </c>
      <c r="G111" s="221">
        <v>27711076</v>
      </c>
      <c r="H111" s="214">
        <v>3630482</v>
      </c>
      <c r="I111" s="214">
        <v>322430</v>
      </c>
      <c r="J111" s="214">
        <v>2501130</v>
      </c>
      <c r="K111" s="252">
        <v>21257034</v>
      </c>
      <c r="L111" s="221">
        <v>34042021</v>
      </c>
      <c r="M111" s="214">
        <v>5356391</v>
      </c>
      <c r="N111" s="214">
        <v>365764</v>
      </c>
      <c r="O111" s="214">
        <v>2999104</v>
      </c>
      <c r="P111" s="252">
        <v>25320762</v>
      </c>
      <c r="Q111" s="221">
        <v>29459779</v>
      </c>
      <c r="R111" s="214">
        <v>4710310</v>
      </c>
      <c r="S111" s="214">
        <v>254308</v>
      </c>
      <c r="T111" s="214">
        <v>2489624</v>
      </c>
      <c r="U111" s="252">
        <v>22005538</v>
      </c>
      <c r="V111" s="221">
        <v>271264783</v>
      </c>
      <c r="W111" s="214">
        <v>37574034</v>
      </c>
      <c r="X111" s="214">
        <v>1972588</v>
      </c>
      <c r="Y111" s="214">
        <v>23286013</v>
      </c>
      <c r="Z111" s="215">
        <v>208432149</v>
      </c>
    </row>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sheetData>
  <sheetProtection algorithmName="SHA-512" hashValue="2GqCJXdG1spdJaAEzIEiUqZQrnbHgSCxjxqMwJCAHsX2Dmcv4hcS3jM43MHhR5qBPXfiW+kuuXlReRn37QMZWA==" saltValue="1hO9sEB881X4T6MUVbCdkA==" spinCount="100000" sheet="1" objects="1" scenarios="1"/>
  <mergeCells count="5">
    <mergeCell ref="A1:K1"/>
    <mergeCell ref="A3:F3"/>
    <mergeCell ref="G3:K3"/>
    <mergeCell ref="B62:F62"/>
    <mergeCell ref="B88:H8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7A83-D8D2-4F22-BE42-49A05D3B2A5F}">
  <dimension ref="A1:AO188"/>
  <sheetViews>
    <sheetView zoomScale="55" zoomScaleNormal="55" workbookViewId="0">
      <selection activeCell="K66" sqref="K66"/>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437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149">
        <v>2004</v>
      </c>
      <c r="B6" s="150">
        <v>173950096</v>
      </c>
      <c r="C6" s="150" t="s">
        <v>361</v>
      </c>
      <c r="D6" s="150">
        <v>3667724</v>
      </c>
      <c r="E6" s="150">
        <v>52037489</v>
      </c>
      <c r="F6" s="155">
        <v>118244883</v>
      </c>
      <c r="G6" s="48">
        <f t="shared" ref="G6:G26" si="0">B6*2*B65/100</f>
        <v>35562357.62624</v>
      </c>
      <c r="H6" s="150" t="s">
        <v>361</v>
      </c>
      <c r="I6" s="52">
        <f t="shared" ref="I6:I24" si="1">D6*2*D65/100</f>
        <v>7335448</v>
      </c>
      <c r="J6" s="49">
        <f t="shared" ref="J6:K21" si="2">E6*2*E65/100</f>
        <v>25564977.59592</v>
      </c>
      <c r="K6" s="50">
        <f t="shared" si="2"/>
        <v>34078175.280599996</v>
      </c>
    </row>
    <row r="7" spans="1:11" s="16" customFormat="1" ht="18" x14ac:dyDescent="0.55000000000000004">
      <c r="A7" s="153">
        <v>2005</v>
      </c>
      <c r="B7" s="122">
        <v>198067166</v>
      </c>
      <c r="C7" s="122" t="s">
        <v>361</v>
      </c>
      <c r="D7" s="122">
        <v>4632068</v>
      </c>
      <c r="E7" s="122">
        <v>73255022</v>
      </c>
      <c r="F7" s="128">
        <v>120180076</v>
      </c>
      <c r="G7" s="51">
        <f t="shared" si="0"/>
        <v>27460031.894240003</v>
      </c>
      <c r="H7" s="122" t="s">
        <v>361</v>
      </c>
      <c r="I7" s="52">
        <f t="shared" si="1"/>
        <v>5267958.2950399993</v>
      </c>
      <c r="J7" s="52">
        <f t="shared" si="2"/>
        <v>21195608.065480001</v>
      </c>
      <c r="K7" s="53">
        <f t="shared" si="2"/>
        <v>25211376.343280002</v>
      </c>
    </row>
    <row r="8" spans="1:11" s="16" customFormat="1" ht="18" x14ac:dyDescent="0.55000000000000004">
      <c r="A8" s="153">
        <v>2006</v>
      </c>
      <c r="B8" s="122">
        <v>169064092</v>
      </c>
      <c r="C8" s="122" t="s">
        <v>361</v>
      </c>
      <c r="D8" s="122">
        <v>4506150</v>
      </c>
      <c r="E8" s="122">
        <v>61694348</v>
      </c>
      <c r="F8" s="128">
        <v>102863594</v>
      </c>
      <c r="G8" s="51">
        <f t="shared" si="0"/>
        <v>15574184.15504</v>
      </c>
      <c r="H8" s="122" t="s">
        <v>361</v>
      </c>
      <c r="I8" s="52">
        <f t="shared" si="1"/>
        <v>3494879.8170000003</v>
      </c>
      <c r="J8" s="52">
        <f t="shared" si="2"/>
        <v>12834892.157919997</v>
      </c>
      <c r="K8" s="53">
        <f t="shared" si="2"/>
        <v>13952417.89016</v>
      </c>
    </row>
    <row r="9" spans="1:11" s="16" customFormat="1" ht="18" x14ac:dyDescent="0.55000000000000004">
      <c r="A9" s="153">
        <v>2007</v>
      </c>
      <c r="B9" s="122">
        <v>157216111</v>
      </c>
      <c r="C9" s="122" t="s">
        <v>361</v>
      </c>
      <c r="D9" s="122">
        <v>4711425</v>
      </c>
      <c r="E9" s="122">
        <v>55228138</v>
      </c>
      <c r="F9" s="128">
        <v>97276548</v>
      </c>
      <c r="G9" s="51">
        <f t="shared" si="0"/>
        <v>11206364.39208</v>
      </c>
      <c r="H9" s="122" t="s">
        <v>361</v>
      </c>
      <c r="I9" s="52">
        <f t="shared" si="1"/>
        <v>3038397.9824999999</v>
      </c>
      <c r="J9" s="52">
        <f t="shared" si="2"/>
        <v>9446220.7235199995</v>
      </c>
      <c r="K9" s="53">
        <f t="shared" si="2"/>
        <v>10478629.750560001</v>
      </c>
    </row>
    <row r="10" spans="1:11" s="16" customFormat="1" ht="18" x14ac:dyDescent="0.55000000000000004">
      <c r="A10" s="153">
        <v>2008</v>
      </c>
      <c r="B10" s="122">
        <v>160409729</v>
      </c>
      <c r="C10" s="122" t="s">
        <v>361</v>
      </c>
      <c r="D10" s="122">
        <v>4827792</v>
      </c>
      <c r="E10" s="122">
        <v>61053939</v>
      </c>
      <c r="F10" s="128">
        <v>94527997</v>
      </c>
      <c r="G10" s="51">
        <f t="shared" si="0"/>
        <v>10227724.321040001</v>
      </c>
      <c r="H10" s="122" t="s">
        <v>361</v>
      </c>
      <c r="I10" s="52">
        <f t="shared" si="1"/>
        <v>2872729.3516799998</v>
      </c>
      <c r="J10" s="52">
        <f t="shared" si="2"/>
        <v>8924864.8030200005</v>
      </c>
      <c r="K10" s="53">
        <f t="shared" si="2"/>
        <v>9405535.7015000004</v>
      </c>
    </row>
    <row r="11" spans="1:11" s="16" customFormat="1" ht="18" x14ac:dyDescent="0.55000000000000004">
      <c r="A11" s="153">
        <v>2009</v>
      </c>
      <c r="B11" s="122">
        <v>160332195</v>
      </c>
      <c r="C11" s="122" t="s">
        <v>361</v>
      </c>
      <c r="D11" s="122">
        <v>4936642</v>
      </c>
      <c r="E11" s="122">
        <v>59897624</v>
      </c>
      <c r="F11" s="128">
        <v>95497929</v>
      </c>
      <c r="G11" s="51">
        <f t="shared" si="0"/>
        <v>11075748.0306</v>
      </c>
      <c r="H11" s="122" t="s">
        <v>361</v>
      </c>
      <c r="I11" s="52">
        <f t="shared" si="1"/>
        <v>2824549.08672</v>
      </c>
      <c r="J11" s="52">
        <f t="shared" si="2"/>
        <v>9499763.1664000005</v>
      </c>
      <c r="K11" s="53">
        <f t="shared" si="2"/>
        <v>10160979.6456</v>
      </c>
    </row>
    <row r="12" spans="1:11" s="16" customFormat="1" ht="18" x14ac:dyDescent="0.55000000000000004">
      <c r="A12" s="153">
        <v>2010</v>
      </c>
      <c r="B12" s="122">
        <v>160755876</v>
      </c>
      <c r="C12" s="122" t="s">
        <v>361</v>
      </c>
      <c r="D12" s="122">
        <v>4823287</v>
      </c>
      <c r="E12" s="122">
        <v>62261852</v>
      </c>
      <c r="F12" s="128">
        <v>93670738</v>
      </c>
      <c r="G12" s="51">
        <f t="shared" si="0"/>
        <v>11484399.781440001</v>
      </c>
      <c r="H12" s="122" t="s">
        <v>361</v>
      </c>
      <c r="I12" s="52">
        <f t="shared" si="1"/>
        <v>2938635.8376200004</v>
      </c>
      <c r="J12" s="52">
        <f t="shared" si="2"/>
        <v>9808732.1640799996</v>
      </c>
      <c r="K12" s="53">
        <f t="shared" si="2"/>
        <v>10524844.121680001</v>
      </c>
    </row>
    <row r="13" spans="1:11" s="16" customFormat="1" ht="18" x14ac:dyDescent="0.55000000000000004">
      <c r="A13" s="153">
        <v>2011</v>
      </c>
      <c r="B13" s="122">
        <v>163063446</v>
      </c>
      <c r="C13" s="122" t="s">
        <v>361</v>
      </c>
      <c r="D13" s="122">
        <v>4591383</v>
      </c>
      <c r="E13" s="122">
        <v>63953871</v>
      </c>
      <c r="F13" s="128">
        <v>94518191</v>
      </c>
      <c r="G13" s="51">
        <f t="shared" si="0"/>
        <v>11394873.606480001</v>
      </c>
      <c r="H13" s="122" t="s">
        <v>361</v>
      </c>
      <c r="I13" s="52">
        <f t="shared" si="1"/>
        <v>2864563.8536999999</v>
      </c>
      <c r="J13" s="52">
        <f t="shared" si="2"/>
        <v>9917966.3146799989</v>
      </c>
      <c r="K13" s="53">
        <f t="shared" si="2"/>
        <v>10529326.477399999</v>
      </c>
    </row>
    <row r="14" spans="1:11" s="16" customFormat="1" ht="18" x14ac:dyDescent="0.55000000000000004">
      <c r="A14" s="153">
        <v>2012</v>
      </c>
      <c r="B14" s="122">
        <v>163452589</v>
      </c>
      <c r="C14" s="122" t="s">
        <v>361</v>
      </c>
      <c r="D14" s="122">
        <v>4490109</v>
      </c>
      <c r="E14" s="122">
        <v>63920981</v>
      </c>
      <c r="F14" s="128">
        <v>95041498</v>
      </c>
      <c r="G14" s="51">
        <f t="shared" si="0"/>
        <v>11461295.540679999</v>
      </c>
      <c r="H14" s="122" t="s">
        <v>361</v>
      </c>
      <c r="I14" s="52">
        <f t="shared" si="1"/>
        <v>2817273.9909600001</v>
      </c>
      <c r="J14" s="52">
        <f t="shared" si="2"/>
        <v>10048378.213200001</v>
      </c>
      <c r="K14" s="53">
        <f t="shared" si="2"/>
        <v>10612333.666680001</v>
      </c>
    </row>
    <row r="15" spans="1:11" s="16" customFormat="1" ht="18" x14ac:dyDescent="0.55000000000000004">
      <c r="A15" s="153">
        <v>2013</v>
      </c>
      <c r="B15" s="122">
        <v>167659117</v>
      </c>
      <c r="C15" s="122" t="s">
        <v>361</v>
      </c>
      <c r="D15" s="122">
        <v>4485300</v>
      </c>
      <c r="E15" s="122">
        <v>65635946</v>
      </c>
      <c r="F15" s="128">
        <v>97537871</v>
      </c>
      <c r="G15" s="51">
        <f t="shared" si="0"/>
        <v>11021910.35158</v>
      </c>
      <c r="H15" s="122" t="s">
        <v>361</v>
      </c>
      <c r="I15" s="52">
        <f t="shared" si="1"/>
        <v>2908447.932</v>
      </c>
      <c r="J15" s="52">
        <f t="shared" si="2"/>
        <v>9992416.4190400001</v>
      </c>
      <c r="K15" s="53">
        <f t="shared" si="2"/>
        <v>10563351.429299999</v>
      </c>
    </row>
    <row r="16" spans="1:11" s="16" customFormat="1" ht="18" x14ac:dyDescent="0.55000000000000004">
      <c r="A16" s="153">
        <v>2014</v>
      </c>
      <c r="B16" s="122">
        <v>167905400</v>
      </c>
      <c r="C16" s="122" t="s">
        <v>361</v>
      </c>
      <c r="D16" s="122">
        <v>4502041</v>
      </c>
      <c r="E16" s="122">
        <v>65944728</v>
      </c>
      <c r="F16" s="128">
        <v>97458631</v>
      </c>
      <c r="G16" s="51">
        <f t="shared" si="0"/>
        <v>10977655.052000001</v>
      </c>
      <c r="H16" s="122" t="s">
        <v>361</v>
      </c>
      <c r="I16" s="52">
        <f t="shared" si="1"/>
        <v>2920113.8334199996</v>
      </c>
      <c r="J16" s="52">
        <f t="shared" si="2"/>
        <v>10017004.1832</v>
      </c>
      <c r="K16" s="53">
        <f t="shared" si="2"/>
        <v>10529430.493240001</v>
      </c>
    </row>
    <row r="17" spans="1:11" s="16" customFormat="1" ht="18" x14ac:dyDescent="0.55000000000000004">
      <c r="A17" s="153">
        <v>2015</v>
      </c>
      <c r="B17" s="122">
        <v>169620333</v>
      </c>
      <c r="C17" s="122" t="s">
        <v>361</v>
      </c>
      <c r="D17" s="122">
        <v>6305281</v>
      </c>
      <c r="E17" s="122">
        <v>67229774</v>
      </c>
      <c r="F17" s="128">
        <v>96085278</v>
      </c>
      <c r="G17" s="51">
        <f t="shared" si="0"/>
        <v>9997422.4270200003</v>
      </c>
      <c r="H17" s="122" t="s">
        <v>361</v>
      </c>
      <c r="I17" s="52">
        <f t="shared" si="1"/>
        <v>3403590.6837999998</v>
      </c>
      <c r="J17" s="52">
        <f t="shared" si="2"/>
        <v>8999377.5476399995</v>
      </c>
      <c r="K17" s="53">
        <f t="shared" si="2"/>
        <v>9512442.5219999999</v>
      </c>
    </row>
    <row r="18" spans="1:11" s="16" customFormat="1" ht="18" x14ac:dyDescent="0.55000000000000004">
      <c r="A18" s="153">
        <v>2016</v>
      </c>
      <c r="B18" s="122">
        <v>169285853</v>
      </c>
      <c r="C18" s="122" t="s">
        <v>361</v>
      </c>
      <c r="D18" s="122">
        <v>6163234</v>
      </c>
      <c r="E18" s="122">
        <v>68216581</v>
      </c>
      <c r="F18" s="128">
        <v>94906038</v>
      </c>
      <c r="G18" s="51">
        <f t="shared" si="0"/>
        <v>9402136.2756200004</v>
      </c>
      <c r="H18" s="122" t="s">
        <v>361</v>
      </c>
      <c r="I18" s="52">
        <f t="shared" si="1"/>
        <v>3106886.2593999999</v>
      </c>
      <c r="J18" s="52">
        <f t="shared" si="2"/>
        <v>8460220.3756200001</v>
      </c>
      <c r="K18" s="53">
        <f t="shared" si="2"/>
        <v>8841446.5000800006</v>
      </c>
    </row>
    <row r="19" spans="1:11" s="16" customFormat="1" ht="18" x14ac:dyDescent="0.55000000000000004">
      <c r="A19" s="153">
        <v>2017</v>
      </c>
      <c r="B19" s="122">
        <v>170404010</v>
      </c>
      <c r="C19" s="122" t="s">
        <v>361</v>
      </c>
      <c r="D19" s="122">
        <v>6035372</v>
      </c>
      <c r="E19" s="122">
        <v>68098786</v>
      </c>
      <c r="F19" s="128">
        <v>96269852</v>
      </c>
      <c r="G19" s="51">
        <f t="shared" si="0"/>
        <v>8939394.3646000009</v>
      </c>
      <c r="H19" s="122" t="s">
        <v>361</v>
      </c>
      <c r="I19" s="52">
        <f t="shared" si="1"/>
        <v>2875975.4654400004</v>
      </c>
      <c r="J19" s="52">
        <f t="shared" si="2"/>
        <v>7952576.2290800009</v>
      </c>
      <c r="K19" s="53">
        <f t="shared" si="2"/>
        <v>8404358.0796000008</v>
      </c>
    </row>
    <row r="20" spans="1:11" s="16" customFormat="1" ht="18" x14ac:dyDescent="0.55000000000000004">
      <c r="A20" s="153">
        <v>2018</v>
      </c>
      <c r="B20" s="122">
        <v>168909151</v>
      </c>
      <c r="C20" s="122" t="s">
        <v>361</v>
      </c>
      <c r="D20" s="122">
        <v>5747100</v>
      </c>
      <c r="E20" s="122">
        <v>67217020</v>
      </c>
      <c r="F20" s="128">
        <v>95945031</v>
      </c>
      <c r="G20" s="51">
        <f t="shared" si="0"/>
        <v>8361002.9745000005</v>
      </c>
      <c r="H20" s="122" t="s">
        <v>361</v>
      </c>
      <c r="I20" s="52">
        <f t="shared" si="1"/>
        <v>2629758.0180000002</v>
      </c>
      <c r="J20" s="52">
        <f t="shared" si="2"/>
        <v>7457056.1988000004</v>
      </c>
      <c r="K20" s="53">
        <f t="shared" si="2"/>
        <v>7850222.4364200011</v>
      </c>
    </row>
    <row r="21" spans="1:11" s="16" customFormat="1" ht="18" x14ac:dyDescent="0.55000000000000004">
      <c r="A21" s="153">
        <v>2019</v>
      </c>
      <c r="B21" s="122">
        <v>169770679</v>
      </c>
      <c r="C21" s="122" t="s">
        <v>361</v>
      </c>
      <c r="D21" s="122">
        <v>5278982</v>
      </c>
      <c r="E21" s="122">
        <v>70078588</v>
      </c>
      <c r="F21" s="128">
        <v>94413108</v>
      </c>
      <c r="G21" s="51">
        <f t="shared" si="0"/>
        <v>7863777.8512799991</v>
      </c>
      <c r="H21" s="122" t="s">
        <v>361</v>
      </c>
      <c r="I21" s="52">
        <f t="shared" si="1"/>
        <v>2390006.3106800001</v>
      </c>
      <c r="J21" s="52">
        <f t="shared" si="2"/>
        <v>7276960.577920001</v>
      </c>
      <c r="K21" s="53">
        <f t="shared" si="2"/>
        <v>7313239.3456800012</v>
      </c>
    </row>
    <row r="22" spans="1:11" s="16" customFormat="1" ht="18" x14ac:dyDescent="0.55000000000000004">
      <c r="A22" s="153">
        <v>2020</v>
      </c>
      <c r="B22" s="122">
        <v>169783464</v>
      </c>
      <c r="C22" s="122" t="s">
        <v>361</v>
      </c>
      <c r="D22" s="122">
        <v>5481946</v>
      </c>
      <c r="E22" s="122">
        <v>69996433</v>
      </c>
      <c r="F22" s="128">
        <v>94305085</v>
      </c>
      <c r="G22" s="51">
        <f t="shared" si="0"/>
        <v>7942470.4459199999</v>
      </c>
      <c r="H22" s="122" t="s">
        <v>361</v>
      </c>
      <c r="I22" s="52">
        <f t="shared" si="1"/>
        <v>2474879.3411599998</v>
      </c>
      <c r="J22" s="52">
        <f t="shared" ref="J22:K24" si="3">E22*2*E81/100</f>
        <v>7050040.7317599999</v>
      </c>
      <c r="K22" s="53">
        <f t="shared" si="3"/>
        <v>7169072.5617000004</v>
      </c>
    </row>
    <row r="23" spans="1:11" s="16" customFormat="1" ht="18" x14ac:dyDescent="0.55000000000000004">
      <c r="A23" s="153">
        <v>2021</v>
      </c>
      <c r="B23" s="122">
        <v>170228367</v>
      </c>
      <c r="C23" s="122" t="s">
        <v>361</v>
      </c>
      <c r="D23" s="122">
        <v>5655382</v>
      </c>
      <c r="E23" s="122">
        <v>72241435</v>
      </c>
      <c r="F23" s="128">
        <v>92331550</v>
      </c>
      <c r="G23" s="51">
        <f t="shared" si="0"/>
        <v>8102870.2692</v>
      </c>
      <c r="H23" s="122" t="s">
        <v>361</v>
      </c>
      <c r="I23" s="52">
        <f t="shared" si="1"/>
        <v>2506465.3023999999</v>
      </c>
      <c r="J23" s="52">
        <f t="shared" si="3"/>
        <v>7203915.8981999997</v>
      </c>
      <c r="K23" s="53">
        <f t="shared" si="3"/>
        <v>7334818.3320000004</v>
      </c>
    </row>
    <row r="24" spans="1:11" s="16" customFormat="1" ht="18" x14ac:dyDescent="0.55000000000000004">
      <c r="A24" s="153">
        <v>2022</v>
      </c>
      <c r="B24" s="122">
        <v>166828613</v>
      </c>
      <c r="C24" s="122" t="s">
        <v>361</v>
      </c>
      <c r="D24" s="122">
        <v>5922399</v>
      </c>
      <c r="E24" s="122">
        <v>73880079</v>
      </c>
      <c r="F24" s="128">
        <v>87026135</v>
      </c>
      <c r="G24" s="51">
        <f t="shared" si="0"/>
        <v>8177938.6092600003</v>
      </c>
      <c r="H24" s="122" t="s">
        <v>361</v>
      </c>
      <c r="I24" s="52">
        <f t="shared" si="1"/>
        <v>2635112.2110600001</v>
      </c>
      <c r="J24" s="52">
        <f t="shared" si="3"/>
        <v>7362888.6731399987</v>
      </c>
      <c r="K24" s="53">
        <f t="shared" si="3"/>
        <v>7158769.865100001</v>
      </c>
    </row>
    <row r="25" spans="1:11" s="16" customFormat="1" ht="18" x14ac:dyDescent="0.55000000000000004">
      <c r="A25" s="153">
        <v>2023</v>
      </c>
      <c r="B25" s="122">
        <v>167504461</v>
      </c>
      <c r="C25" s="122" t="s">
        <v>361</v>
      </c>
      <c r="D25" s="122">
        <v>5926809</v>
      </c>
      <c r="E25" s="122">
        <v>74168135</v>
      </c>
      <c r="F25" s="128">
        <v>87409517</v>
      </c>
      <c r="G25" s="51">
        <f t="shared" si="0"/>
        <v>8160817.3399200002</v>
      </c>
      <c r="H25" s="122" t="s">
        <v>361</v>
      </c>
      <c r="I25" s="52">
        <f t="shared" ref="I25:K26" si="4">D25*2*D84/100</f>
        <v>2633636.84724</v>
      </c>
      <c r="J25" s="52">
        <f t="shared" si="4"/>
        <v>7364895.8054999998</v>
      </c>
      <c r="K25" s="53">
        <f t="shared" si="4"/>
        <v>7113386.4934599996</v>
      </c>
    </row>
    <row r="26" spans="1:11" s="16" customFormat="1" ht="18.399999999999999" thickBot="1" x14ac:dyDescent="0.6">
      <c r="A26" s="154">
        <v>2024</v>
      </c>
      <c r="B26" s="134">
        <v>166999248</v>
      </c>
      <c r="C26" s="134" t="s">
        <v>361</v>
      </c>
      <c r="D26" s="134">
        <v>5940782</v>
      </c>
      <c r="E26" s="134">
        <v>75917603</v>
      </c>
      <c r="F26" s="156">
        <v>85140863</v>
      </c>
      <c r="G26" s="54">
        <f t="shared" si="0"/>
        <v>8226382.9564800002</v>
      </c>
      <c r="H26" s="134" t="s">
        <v>361</v>
      </c>
      <c r="I26" s="55">
        <f t="shared" si="4"/>
        <v>2638776.5487599997</v>
      </c>
      <c r="J26" s="55">
        <f t="shared" si="4"/>
        <v>7461182.0228399988</v>
      </c>
      <c r="K26" s="56">
        <f t="shared" si="4"/>
        <v>7134804.3194000004</v>
      </c>
    </row>
    <row r="27" spans="1:11" s="16" customFormat="1" ht="24.75" customHeight="1"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170422754.63809526</v>
      </c>
      <c r="C28" s="118" t="s">
        <v>361</v>
      </c>
      <c r="D28" s="42">
        <f>_xlfn.FORECAST.LINEAR($A28,$D$12:D27,$A$12:$A27)</f>
        <v>6227516.1428571641</v>
      </c>
      <c r="E28" s="42">
        <f>_xlfn.FORECAST.LINEAR($A28,$E$12:E27,$A$12:$A27)</f>
        <v>75725448.485714197</v>
      </c>
      <c r="F28" s="42">
        <f>_xlfn.FORECAST.LINEAR($A28,$F$12:F27,$A$12:$A27)</f>
        <v>88469789.933333397</v>
      </c>
      <c r="G28" s="39"/>
      <c r="H28" s="39"/>
      <c r="I28" s="39"/>
      <c r="J28" s="39"/>
      <c r="K28" s="39"/>
    </row>
    <row r="29" spans="1:11" s="16" customFormat="1" ht="18" x14ac:dyDescent="0.45">
      <c r="A29" s="60">
        <v>2026</v>
      </c>
      <c r="B29" s="42">
        <f>_xlfn.FORECAST.LINEAR(A29,$B$12:B28,$A$12:A28)</f>
        <v>170790843.90952384</v>
      </c>
      <c r="C29" s="118" t="s">
        <v>361</v>
      </c>
      <c r="D29" s="42">
        <f>_xlfn.FORECAST.LINEAR($A29,$D$12:D28,$A$12:$A28)</f>
        <v>6328043.9357143044</v>
      </c>
      <c r="E29" s="42">
        <f>_xlfn.FORECAST.LINEAR($A29,$E$12:E28,$A$12:$A28)</f>
        <v>76618114.446428537</v>
      </c>
      <c r="F29" s="42">
        <f>_xlfn.FORECAST.LINEAR($A29,$F$12:F28,$A$12:$A28)</f>
        <v>87844685.458333492</v>
      </c>
      <c r="G29" s="39"/>
      <c r="H29" s="39"/>
      <c r="I29" s="39"/>
      <c r="J29" s="39"/>
      <c r="K29" s="39"/>
    </row>
    <row r="30" spans="1:11" s="16" customFormat="1" ht="18" x14ac:dyDescent="0.45">
      <c r="A30" s="60">
        <v>2027</v>
      </c>
      <c r="B30" s="42">
        <f>_xlfn.FORECAST.LINEAR(A30,$B$12:B29,$A$12:A29)</f>
        <v>171158933.18095243</v>
      </c>
      <c r="C30" s="118" t="s">
        <v>361</v>
      </c>
      <c r="D30" s="42">
        <f>_xlfn.FORECAST.LINEAR($A30,$D$12:D29,$A$12:$A29)</f>
        <v>6428571.7285714447</v>
      </c>
      <c r="E30" s="42">
        <f>_xlfn.FORECAST.LINEAR($A30,$E$12:E29,$A$12:$A29)</f>
        <v>77510780.407142878</v>
      </c>
      <c r="F30" s="42">
        <f>_xlfn.FORECAST.LINEAR($A30,$F$12:F29,$A$12:$A29)</f>
        <v>87219580.983333588</v>
      </c>
      <c r="G30" s="39"/>
      <c r="H30" s="39"/>
      <c r="I30" s="39"/>
      <c r="J30" s="39"/>
      <c r="K30" s="39"/>
    </row>
    <row r="31" spans="1:11" s="16" customFormat="1" ht="18" x14ac:dyDescent="0.45">
      <c r="A31" s="60">
        <v>2028</v>
      </c>
      <c r="B31" s="42">
        <f>_xlfn.FORECAST.LINEAR(A31,$B$12:B30,$A$12:A30)</f>
        <v>171527022.45238101</v>
      </c>
      <c r="C31" s="118" t="s">
        <v>361</v>
      </c>
      <c r="D31" s="42">
        <f>_xlfn.FORECAST.LINEAR($A31,$D$12:D30,$A$12:$A30)</f>
        <v>6529099.5214285851</v>
      </c>
      <c r="E31" s="42">
        <f>_xlfn.FORECAST.LINEAR($A31,$E$12:E30,$A$12:$A30)</f>
        <v>78403446.367857218</v>
      </c>
      <c r="F31" s="42">
        <f>_xlfn.FORECAST.LINEAR($A31,$F$12:F30,$A$12:$A30)</f>
        <v>86594476.508333206</v>
      </c>
      <c r="G31" s="39"/>
      <c r="H31" s="39"/>
      <c r="I31" s="39"/>
      <c r="J31" s="39"/>
      <c r="K31" s="39"/>
    </row>
    <row r="32" spans="1:11" s="16" customFormat="1" ht="18" x14ac:dyDescent="0.45">
      <c r="A32" s="60">
        <v>2029</v>
      </c>
      <c r="B32" s="42">
        <f>_xlfn.FORECAST.LINEAR(A32,$B$12:B31,$A$12:A31)</f>
        <v>171895111.7238096</v>
      </c>
      <c r="C32" s="118" t="s">
        <v>361</v>
      </c>
      <c r="D32" s="42">
        <f>_xlfn.FORECAST.LINEAR($A32,$D$12:D31,$A$12:$A31)</f>
        <v>6629627.3142857254</v>
      </c>
      <c r="E32" s="42">
        <f>_xlfn.FORECAST.LINEAR($A32,$E$12:E31,$A$12:$A31)</f>
        <v>79296112.32857132</v>
      </c>
      <c r="F32" s="42">
        <f>_xlfn.FORECAST.LINEAR($A32,$F$12:F31,$A$12:$A31)</f>
        <v>85969372.033333302</v>
      </c>
      <c r="G32" s="39"/>
      <c r="H32" s="39"/>
      <c r="I32" s="39"/>
      <c r="J32" s="39"/>
      <c r="K32" s="39"/>
    </row>
    <row r="33" spans="1:11" s="16" customFormat="1" ht="18" x14ac:dyDescent="0.45">
      <c r="A33" s="60">
        <v>2030</v>
      </c>
      <c r="B33" s="42">
        <f>_xlfn.FORECAST.LINEAR(A33,$B$12:B32,$A$12:A32)</f>
        <v>172263200.99523818</v>
      </c>
      <c r="C33" s="118" t="s">
        <v>361</v>
      </c>
      <c r="D33" s="42">
        <f>_xlfn.FORECAST.LINEAR($A33,$D$12:D32,$A$12:$A32)</f>
        <v>6730155.1071428657</v>
      </c>
      <c r="E33" s="42">
        <f>_xlfn.FORECAST.LINEAR($A33,$E$12:E32,$A$12:$A32)</f>
        <v>80188778.28928566</v>
      </c>
      <c r="F33" s="42">
        <f>_xlfn.FORECAST.LINEAR($A33,$F$12:F32,$A$12:$A32)</f>
        <v>85344267.558333397</v>
      </c>
      <c r="G33" s="39"/>
      <c r="H33" s="39"/>
      <c r="I33" s="39"/>
      <c r="J33" s="39"/>
      <c r="K33" s="39"/>
    </row>
    <row r="34" spans="1:11" s="16" customFormat="1" ht="18" x14ac:dyDescent="0.45">
      <c r="A34" s="60">
        <v>2031</v>
      </c>
      <c r="B34" s="42">
        <f>_xlfn.FORECAST.LINEAR(A34,$B$12:B33,$A$12:A33)</f>
        <v>172631290.26666677</v>
      </c>
      <c r="C34" s="118" t="s">
        <v>361</v>
      </c>
      <c r="D34" s="42">
        <f>_xlfn.FORECAST.LINEAR($A34,$D$12:D33,$A$12:$A33)</f>
        <v>6830682.900000006</v>
      </c>
      <c r="E34" s="42">
        <f>_xlfn.FORECAST.LINEAR($A34,$E$12:E33,$A$12:$A33)</f>
        <v>81081444.25</v>
      </c>
      <c r="F34" s="42">
        <f>_xlfn.FORECAST.LINEAR($A34,$F$12:F33,$A$12:$A33)</f>
        <v>84719163.083333492</v>
      </c>
      <c r="G34" s="39"/>
      <c r="H34" s="39"/>
      <c r="I34" s="39"/>
      <c r="J34" s="39"/>
      <c r="K34" s="39"/>
    </row>
    <row r="35" spans="1:11" s="16" customFormat="1" ht="18" x14ac:dyDescent="0.45">
      <c r="A35" s="60">
        <v>2032</v>
      </c>
      <c r="B35" s="42">
        <f>_xlfn.FORECAST.LINEAR(A35,$B$12:B34,$A$12:A34)</f>
        <v>172999379.53809536</v>
      </c>
      <c r="C35" s="118" t="s">
        <v>361</v>
      </c>
      <c r="D35" s="42">
        <f>_xlfn.FORECAST.LINEAR($A35,$D$12:D34,$A$12:$A34)</f>
        <v>6931210.6928571761</v>
      </c>
      <c r="E35" s="42">
        <f>_xlfn.FORECAST.LINEAR($A35,$E$12:E34,$A$12:$A34)</f>
        <v>81974110.21071434</v>
      </c>
      <c r="F35" s="42">
        <f>_xlfn.FORECAST.LINEAR($A35,$F$12:F34,$A$12:$A34)</f>
        <v>84094058.608333349</v>
      </c>
      <c r="G35" s="39"/>
      <c r="H35" s="39"/>
      <c r="I35" s="39"/>
      <c r="J35" s="39"/>
      <c r="K35" s="39"/>
    </row>
    <row r="36" spans="1:11" s="16" customFormat="1" ht="18" x14ac:dyDescent="0.45">
      <c r="A36" s="60">
        <v>2033</v>
      </c>
      <c r="B36" s="42">
        <f>_xlfn.FORECAST.LINEAR(A36,$B$12:B35,$A$12:A35)</f>
        <v>173367468.80952394</v>
      </c>
      <c r="C36" s="118" t="s">
        <v>361</v>
      </c>
      <c r="D36" s="42">
        <f>_xlfn.FORECAST.LINEAR($A36,$D$12:D35,$A$12:$A35)</f>
        <v>7031738.4857142866</v>
      </c>
      <c r="E36" s="42">
        <f>_xlfn.FORECAST.LINEAR($A36,$E$12:E35,$A$12:$A35)</f>
        <v>82866776.171428442</v>
      </c>
      <c r="F36" s="42">
        <f>_xlfn.FORECAST.LINEAR($A36,$F$12:F35,$A$12:$A35)</f>
        <v>83468954.133333445</v>
      </c>
      <c r="G36" s="39"/>
      <c r="H36" s="39"/>
      <c r="I36" s="39"/>
      <c r="J36" s="39"/>
      <c r="K36" s="39"/>
    </row>
    <row r="37" spans="1:11" s="16" customFormat="1" ht="18" x14ac:dyDescent="0.45">
      <c r="A37" s="60">
        <v>2034</v>
      </c>
      <c r="B37" s="42">
        <f>_xlfn.FORECAST.LINEAR(A37,$B$12:B36,$A$12:A36)</f>
        <v>173735558.08095253</v>
      </c>
      <c r="C37" s="118" t="s">
        <v>361</v>
      </c>
      <c r="D37" s="42">
        <f>_xlfn.FORECAST.LINEAR($A37,$D$12:D36,$A$12:$A36)</f>
        <v>7132266.2785714269</v>
      </c>
      <c r="E37" s="42">
        <f>_xlfn.FORECAST.LINEAR($A37,$E$12:E36,$A$12:$A36)</f>
        <v>83759442.132142782</v>
      </c>
      <c r="F37" s="42">
        <f>_xlfn.FORECAST.LINEAR($A37,$F$12:F36,$A$12:$A36)</f>
        <v>82843849.658333302</v>
      </c>
      <c r="G37" s="39"/>
      <c r="H37" s="39"/>
      <c r="I37" s="39"/>
      <c r="J37" s="39"/>
      <c r="K37" s="39"/>
    </row>
    <row r="38" spans="1:11" s="16" customFormat="1" ht="18" x14ac:dyDescent="0.45">
      <c r="A38" s="60">
        <v>2035</v>
      </c>
      <c r="B38" s="42">
        <f>_xlfn.FORECAST.LINEAR(A38,$B$12:B37,$A$12:A37)</f>
        <v>174103647.35238111</v>
      </c>
      <c r="C38" s="118" t="s">
        <v>361</v>
      </c>
      <c r="D38" s="42">
        <f>_xlfn.FORECAST.LINEAR($A38,$D$12:D37,$A$12:$A37)</f>
        <v>7232794.071428597</v>
      </c>
      <c r="E38" s="42">
        <f>_xlfn.FORECAST.LINEAR($A38,$E$12:E37,$A$12:$A37)</f>
        <v>84652108.092857122</v>
      </c>
      <c r="F38" s="42">
        <f>_xlfn.FORECAST.LINEAR($A38,$F$12:F37,$A$12:$A37)</f>
        <v>82218745.183333397</v>
      </c>
      <c r="G38" s="39"/>
      <c r="H38" s="39"/>
      <c r="I38" s="39"/>
      <c r="J38" s="39"/>
      <c r="K38" s="39"/>
    </row>
    <row r="39" spans="1:11" s="16" customFormat="1" ht="18" x14ac:dyDescent="0.45">
      <c r="A39" s="60">
        <v>2036</v>
      </c>
      <c r="B39" s="42">
        <f>_xlfn.FORECAST.LINEAR(A39,$B$12:B38,$A$12:A38)</f>
        <v>174471736.6238097</v>
      </c>
      <c r="C39" s="118" t="s">
        <v>361</v>
      </c>
      <c r="D39" s="42">
        <f>_xlfn.FORECAST.LINEAR($A39,$D$12:D38,$A$12:$A38)</f>
        <v>7333321.8642857373</v>
      </c>
      <c r="E39" s="42">
        <f>_xlfn.FORECAST.LINEAR($A39,$E$12:E38,$A$12:$A38)</f>
        <v>85544774.053571463</v>
      </c>
      <c r="F39" s="42">
        <f>_xlfn.FORECAST.LINEAR($A39,$F$12:F38,$A$12:$A38)</f>
        <v>81593640.708333492</v>
      </c>
      <c r="G39" s="39"/>
      <c r="H39" s="39"/>
      <c r="I39" s="39"/>
      <c r="J39" s="39"/>
      <c r="K39" s="39"/>
    </row>
    <row r="40" spans="1:11" s="16" customFormat="1" ht="18" x14ac:dyDescent="0.45">
      <c r="A40" s="60">
        <v>2037</v>
      </c>
      <c r="B40" s="42">
        <f>_xlfn.FORECAST.LINEAR(A40,$B$12:B39,$A$12:A39)</f>
        <v>174839825.89523828</v>
      </c>
      <c r="C40" s="118" t="s">
        <v>361</v>
      </c>
      <c r="D40" s="42">
        <f>_xlfn.FORECAST.LINEAR($A40,$D$12:D39,$A$12:$A39)</f>
        <v>7433849.6571428776</v>
      </c>
      <c r="E40" s="42">
        <f>_xlfn.FORECAST.LINEAR($A40,$E$12:E39,$A$12:$A39)</f>
        <v>86437440.014285803</v>
      </c>
      <c r="F40" s="42">
        <f>_xlfn.FORECAST.LINEAR($A40,$F$12:F39,$A$12:$A39)</f>
        <v>80968536.233333349</v>
      </c>
      <c r="G40" s="39"/>
      <c r="H40" s="39"/>
      <c r="I40" s="39"/>
      <c r="J40" s="39"/>
      <c r="K40" s="39"/>
    </row>
    <row r="41" spans="1:11" s="16" customFormat="1" ht="18" x14ac:dyDescent="0.45">
      <c r="A41" s="60">
        <v>2038</v>
      </c>
      <c r="B41" s="42">
        <f>_xlfn.FORECAST.LINEAR(A41,$B$12:B40,$A$12:A40)</f>
        <v>175207915.16666698</v>
      </c>
      <c r="C41" s="118" t="s">
        <v>361</v>
      </c>
      <c r="D41" s="42">
        <f>_xlfn.FORECAST.LINEAR($A41,$D$12:D40,$A$12:$A40)</f>
        <v>7534377.4500000179</v>
      </c>
      <c r="E41" s="42">
        <f>_xlfn.FORECAST.LINEAR($A41,$E$12:E40,$A$12:$A40)</f>
        <v>87330105.974999905</v>
      </c>
      <c r="F41" s="42">
        <f>_xlfn.FORECAST.LINEAR($A41,$F$12:F40,$A$12:$A40)</f>
        <v>80343431.758333445</v>
      </c>
      <c r="G41" s="39"/>
      <c r="H41" s="39"/>
      <c r="I41" s="39"/>
      <c r="J41" s="39"/>
      <c r="K41" s="39"/>
    </row>
    <row r="42" spans="1:11" s="16" customFormat="1" ht="18" x14ac:dyDescent="0.45">
      <c r="A42" s="60">
        <v>2039</v>
      </c>
      <c r="B42" s="42">
        <f>_xlfn.FORECAST.LINEAR(A42,$B$12:B41,$A$12:A41)</f>
        <v>175576004.43809545</v>
      </c>
      <c r="C42" s="118" t="s">
        <v>361</v>
      </c>
      <c r="D42" s="42">
        <f>_xlfn.FORECAST.LINEAR($A42,$D$12:D41,$A$12:$A41)</f>
        <v>7634905.2428571582</v>
      </c>
      <c r="E42" s="42">
        <f>_xlfn.FORECAST.LINEAR($A42,$E$12:E41,$A$12:$A41)</f>
        <v>88222771.935714006</v>
      </c>
      <c r="F42" s="42">
        <f>_xlfn.FORECAST.LINEAR($A42,$F$12:F41,$A$12:$A41)</f>
        <v>79718327.283333302</v>
      </c>
      <c r="G42" s="39"/>
      <c r="H42" s="39"/>
      <c r="I42" s="39"/>
      <c r="J42" s="39"/>
      <c r="K42" s="39"/>
    </row>
    <row r="43" spans="1:11" s="16" customFormat="1" ht="18" x14ac:dyDescent="0.45">
      <c r="A43" s="60">
        <v>2040</v>
      </c>
      <c r="B43" s="42">
        <f>_xlfn.FORECAST.LINEAR(A43,$B$12:B42,$A$12:A42)</f>
        <v>175944093.70952404</v>
      </c>
      <c r="C43" s="118" t="s">
        <v>361</v>
      </c>
      <c r="D43" s="42">
        <f>_xlfn.FORECAST.LINEAR($A43,$D$12:D42,$A$12:$A42)</f>
        <v>7735433.0357142985</v>
      </c>
      <c r="E43" s="42">
        <f>_xlfn.FORECAST.LINEAR($A43,$E$12:E42,$A$12:$A42)</f>
        <v>89115437.896428347</v>
      </c>
      <c r="F43" s="42">
        <f>_xlfn.FORECAST.LINEAR($A43,$F$12:F42,$A$12:$A42)</f>
        <v>79093222.808333397</v>
      </c>
      <c r="G43" s="39"/>
      <c r="H43" s="39"/>
      <c r="I43" s="39"/>
      <c r="J43" s="39"/>
      <c r="K43" s="39"/>
    </row>
    <row r="44" spans="1:11" s="16" customFormat="1" ht="18" x14ac:dyDescent="0.45">
      <c r="A44" s="60">
        <v>2041</v>
      </c>
      <c r="B44" s="42">
        <f>_xlfn.FORECAST.LINEAR(A44,$B$12:B43,$A$12:A43)</f>
        <v>176312182.9809525</v>
      </c>
      <c r="C44" s="118" t="s">
        <v>361</v>
      </c>
      <c r="D44" s="42">
        <f>_xlfn.FORECAST.LINEAR($A44,$D$12:D43,$A$12:$A43)</f>
        <v>7835960.8285714686</v>
      </c>
      <c r="E44" s="42">
        <f>_xlfn.FORECAST.LINEAR($A44,$E$12:E43,$A$12:$A43)</f>
        <v>90008103.857142687</v>
      </c>
      <c r="F44" s="42">
        <f>_xlfn.FORECAST.LINEAR($A44,$F$12:F43,$A$12:$A43)</f>
        <v>78468118.333333492</v>
      </c>
      <c r="G44" s="39"/>
      <c r="H44" s="39"/>
      <c r="I44" s="39"/>
      <c r="J44" s="39"/>
      <c r="K44" s="39"/>
    </row>
    <row r="45" spans="1:11" s="16" customFormat="1" ht="18" x14ac:dyDescent="0.45">
      <c r="A45" s="60">
        <v>2042</v>
      </c>
      <c r="B45" s="42">
        <f>_xlfn.FORECAST.LINEAR(A45,$B$12:B44,$A$12:A44)</f>
        <v>176680272.25238121</v>
      </c>
      <c r="C45" s="118" t="s">
        <v>361</v>
      </c>
      <c r="D45" s="42">
        <f>_xlfn.FORECAST.LINEAR($A45,$D$12:D44,$A$12:$A44)</f>
        <v>7936488.6214285791</v>
      </c>
      <c r="E45" s="42">
        <f>_xlfn.FORECAST.LINEAR($A45,$E$12:E44,$A$12:$A44)</f>
        <v>90900769.817856789</v>
      </c>
      <c r="F45" s="42">
        <f>_xlfn.FORECAST.LINEAR($A45,$F$12:F44,$A$12:$A44)</f>
        <v>77843013.858333349</v>
      </c>
      <c r="G45" s="39"/>
      <c r="H45" s="39"/>
      <c r="I45" s="39"/>
      <c r="J45" s="39"/>
      <c r="K45" s="39"/>
    </row>
    <row r="46" spans="1:11" s="16" customFormat="1" ht="18" x14ac:dyDescent="0.45">
      <c r="A46" s="60">
        <v>2043</v>
      </c>
      <c r="B46" s="42">
        <f>_xlfn.FORECAST.LINEAR(A46,$B$12:B45,$A$12:A45)</f>
        <v>177048361.52380979</v>
      </c>
      <c r="C46" s="118" t="s">
        <v>361</v>
      </c>
      <c r="D46" s="42">
        <f>_xlfn.FORECAST.LINEAR($A46,$D$12:D45,$A$12:$A45)</f>
        <v>8037016.4142857194</v>
      </c>
      <c r="E46" s="42">
        <f>_xlfn.FORECAST.LINEAR($A46,$E$12:E45,$A$12:$A45)</f>
        <v>91793435.778571129</v>
      </c>
      <c r="F46" s="42">
        <f>_xlfn.FORECAST.LINEAR($A46,$F$12:F45,$A$12:$A45)</f>
        <v>77217909.383333206</v>
      </c>
      <c r="G46" s="39"/>
      <c r="H46" s="39"/>
      <c r="I46" s="39"/>
      <c r="J46" s="39"/>
      <c r="K46" s="39"/>
    </row>
    <row r="47" spans="1:11" s="16" customFormat="1" ht="18" x14ac:dyDescent="0.45">
      <c r="A47" s="60">
        <v>2044</v>
      </c>
      <c r="B47" s="42">
        <f>_xlfn.FORECAST.LINEAR(A47,$B$12:B46,$A$12:A46)</f>
        <v>177416450.79523826</v>
      </c>
      <c r="C47" s="118" t="s">
        <v>361</v>
      </c>
      <c r="D47" s="42">
        <f>_xlfn.FORECAST.LINEAR($A47,$D$12:D46,$A$12:$A46)</f>
        <v>8137544.2071428895</v>
      </c>
      <c r="E47" s="42">
        <f>_xlfn.FORECAST.LINEAR($A47,$E$12:E46,$A$12:$A46)</f>
        <v>92686101.739285707</v>
      </c>
      <c r="F47" s="42">
        <f>_xlfn.FORECAST.LINEAR($A47,$F$12:F46,$A$12:$A46)</f>
        <v>76592804.90833354</v>
      </c>
      <c r="G47" s="39"/>
      <c r="H47" s="39"/>
      <c r="I47" s="39"/>
      <c r="J47" s="39"/>
      <c r="K47" s="39"/>
    </row>
    <row r="48" spans="1:11" s="16" customFormat="1" ht="18" x14ac:dyDescent="0.45">
      <c r="A48" s="60">
        <v>2045</v>
      </c>
      <c r="B48" s="42">
        <f>_xlfn.FORECAST.LINEAR(A48,$B$12:B47,$A$12:A47)</f>
        <v>177784540.06666684</v>
      </c>
      <c r="C48" s="118" t="s">
        <v>361</v>
      </c>
      <c r="D48" s="42">
        <f>_xlfn.FORECAST.LINEAR($A48,$D$12:D47,$A$12:$A47)</f>
        <v>8238072.0000000298</v>
      </c>
      <c r="E48" s="42">
        <f>_xlfn.FORECAST.LINEAR($A48,$E$12:E47,$A$12:$A47)</f>
        <v>93578767.700000048</v>
      </c>
      <c r="F48" s="42">
        <f>_xlfn.FORECAST.LINEAR($A48,$F$12:F47,$A$12:$A47)</f>
        <v>75967700.433333397</v>
      </c>
      <c r="G48" s="39"/>
      <c r="H48" s="39"/>
      <c r="I48" s="39"/>
      <c r="J48" s="39"/>
      <c r="K48" s="39"/>
    </row>
    <row r="49" spans="1:11" s="16" customFormat="1" ht="18" x14ac:dyDescent="0.45">
      <c r="A49" s="60">
        <v>2046</v>
      </c>
      <c r="B49" s="42">
        <f>_xlfn.FORECAST.LINEAR(A49,$B$12:B48,$A$12:A48)</f>
        <v>178152629.33809543</v>
      </c>
      <c r="C49" s="118" t="s">
        <v>361</v>
      </c>
      <c r="D49" s="42">
        <f>_xlfn.FORECAST.LINEAR($A49,$D$12:D48,$A$12:$A48)</f>
        <v>8338599.7928571701</v>
      </c>
      <c r="E49" s="42">
        <f>_xlfn.FORECAST.LINEAR($A49,$E$12:E48,$A$12:$A48)</f>
        <v>94471433.660713911</v>
      </c>
      <c r="F49" s="42">
        <f>_xlfn.FORECAST.LINEAR($A49,$F$12:F48,$A$12:$A48)</f>
        <v>75342595.958333492</v>
      </c>
      <c r="G49" s="39"/>
      <c r="H49" s="39"/>
      <c r="I49" s="39"/>
      <c r="J49" s="39"/>
      <c r="K49" s="39"/>
    </row>
    <row r="50" spans="1:11" s="16" customFormat="1" ht="18" x14ac:dyDescent="0.45">
      <c r="A50" s="60">
        <v>2047</v>
      </c>
      <c r="B50" s="42">
        <f>_xlfn.FORECAST.LINEAR(A50,$B$12:B49,$A$12:A49)</f>
        <v>178520718.60952401</v>
      </c>
      <c r="C50" s="118" t="s">
        <v>361</v>
      </c>
      <c r="D50" s="42">
        <f>_xlfn.FORECAST.LINEAR($A50,$D$12:D49,$A$12:$A49)</f>
        <v>8439127.5857143104</v>
      </c>
      <c r="E50" s="42">
        <f>_xlfn.FORECAST.LINEAR($A50,$E$12:E49,$A$12:$A49)</f>
        <v>95364099.621428251</v>
      </c>
      <c r="F50" s="42">
        <f>_xlfn.FORECAST.LINEAR($A50,$F$12:F49,$A$12:$A49)</f>
        <v>74717491.483333349</v>
      </c>
      <c r="G50" s="39"/>
      <c r="H50" s="39"/>
      <c r="I50" s="39"/>
      <c r="J50" s="39"/>
      <c r="K50" s="39"/>
    </row>
    <row r="51" spans="1:11" s="16" customFormat="1" ht="18" x14ac:dyDescent="0.45">
      <c r="A51" s="60">
        <v>2048</v>
      </c>
      <c r="B51" s="42">
        <f>_xlfn.FORECAST.LINEAR(A51,$B$12:B50,$A$12:A50)</f>
        <v>178888807.8809526</v>
      </c>
      <c r="C51" s="118" t="s">
        <v>361</v>
      </c>
      <c r="D51" s="42">
        <f>_xlfn.FORECAST.LINEAR($A51,$D$12:D50,$A$12:$A50)</f>
        <v>8539655.3785714507</v>
      </c>
      <c r="E51" s="42">
        <f>_xlfn.FORECAST.LINEAR($A51,$E$12:E50,$A$12:$A50)</f>
        <v>96256765.582142591</v>
      </c>
      <c r="F51" s="42">
        <f>_xlfn.FORECAST.LINEAR($A51,$F$12:F50,$A$12:$A50)</f>
        <v>74092387.008333445</v>
      </c>
      <c r="G51" s="39"/>
      <c r="H51" s="39"/>
      <c r="I51" s="39"/>
      <c r="J51" s="39"/>
      <c r="K51" s="39"/>
    </row>
    <row r="52" spans="1:11" s="16" customFormat="1" ht="18" x14ac:dyDescent="0.45">
      <c r="A52" s="60">
        <v>2049</v>
      </c>
      <c r="B52" s="42">
        <f>_xlfn.FORECAST.LINEAR(A52,$B$12:B51,$A$12:A51)</f>
        <v>179256897.15238118</v>
      </c>
      <c r="C52" s="118" t="s">
        <v>361</v>
      </c>
      <c r="D52" s="42">
        <f>_xlfn.FORECAST.LINEAR($A52,$D$12:D51,$A$12:$A51)</f>
        <v>8640183.171428591</v>
      </c>
      <c r="E52" s="42">
        <f>_xlfn.FORECAST.LINEAR($A52,$E$12:E51,$A$12:$A51)</f>
        <v>97149431.542856932</v>
      </c>
      <c r="F52" s="42">
        <f>_xlfn.FORECAST.LINEAR($A52,$F$12:F51,$A$12:$A51)</f>
        <v>73467282.53333354</v>
      </c>
      <c r="G52" s="39"/>
      <c r="H52" s="39"/>
      <c r="I52" s="39"/>
      <c r="J52" s="39"/>
      <c r="K52" s="39"/>
    </row>
    <row r="53" spans="1:11" s="16" customFormat="1" ht="18" x14ac:dyDescent="0.45">
      <c r="A53" s="60">
        <v>2050</v>
      </c>
      <c r="B53" s="42">
        <f>_xlfn.FORECAST.LINEAR(A53,$B$12:B52,$A$12:A52)</f>
        <v>179624986.42380977</v>
      </c>
      <c r="C53" s="118" t="s">
        <v>361</v>
      </c>
      <c r="D53" s="42">
        <f>_xlfn.FORECAST.LINEAR($A53,$D$12:D52,$A$12:$A52)</f>
        <v>8740710.9642857611</v>
      </c>
      <c r="E53" s="42">
        <f>_xlfn.FORECAST.LINEAR($A53,$E$12:E52,$A$12:$A52)</f>
        <v>98042097.503571033</v>
      </c>
      <c r="F53" s="42">
        <f>_xlfn.FORECAST.LINEAR($A53,$F$12:F52,$A$12:$A52)</f>
        <v>72842178.058333397</v>
      </c>
      <c r="G53" s="39"/>
      <c r="H53" s="39"/>
      <c r="I53" s="39"/>
      <c r="J53" s="39"/>
      <c r="K53" s="39"/>
    </row>
    <row r="54" spans="1:11" s="16" customFormat="1" ht="18" x14ac:dyDescent="0.45">
      <c r="A54" s="60">
        <v>2051</v>
      </c>
      <c r="B54" s="42">
        <f>_xlfn.FORECAST.LINEAR(A54,$B$12:B53,$A$12:A53)</f>
        <v>179993075.69523835</v>
      </c>
      <c r="C54" s="118" t="s">
        <v>361</v>
      </c>
      <c r="D54" s="42">
        <f>_xlfn.FORECAST.LINEAR($A54,$D$12:D53,$A$12:$A53)</f>
        <v>8841238.7571428716</v>
      </c>
      <c r="E54" s="42">
        <f>_xlfn.FORECAST.LINEAR($A54,$E$12:E53,$A$12:$A53)</f>
        <v>98934763.464285374</v>
      </c>
      <c r="F54" s="42">
        <f>_xlfn.FORECAST.LINEAR($A54,$F$12:F53,$A$12:$A53)</f>
        <v>72217073.583333492</v>
      </c>
      <c r="G54" s="39"/>
      <c r="H54" s="39"/>
      <c r="I54" s="39"/>
      <c r="J54" s="39"/>
      <c r="K54" s="39"/>
    </row>
    <row r="55" spans="1:11" s="16" customFormat="1" ht="18" x14ac:dyDescent="0.45">
      <c r="A55" s="60">
        <v>2052</v>
      </c>
      <c r="B55" s="42">
        <f>_xlfn.FORECAST.LINEAR(A55,$B$12:B54,$A$12:A54)</f>
        <v>180361164.96666694</v>
      </c>
      <c r="C55" s="118" t="s">
        <v>361</v>
      </c>
      <c r="D55" s="42">
        <f>_xlfn.FORECAST.LINEAR($A55,$D$12:D54,$A$12:$A54)</f>
        <v>8941766.5500000119</v>
      </c>
      <c r="E55" s="42">
        <f>_xlfn.FORECAST.LINEAR($A55,$E$12:E54,$A$12:$A54)</f>
        <v>99827429.424999714</v>
      </c>
      <c r="F55" s="42">
        <f>_xlfn.FORECAST.LINEAR($A55,$F$12:F54,$A$12:$A54)</f>
        <v>71591969.108333349</v>
      </c>
      <c r="G55" s="39"/>
      <c r="H55" s="39"/>
      <c r="I55" s="39"/>
      <c r="J55" s="39"/>
      <c r="K55" s="39"/>
    </row>
    <row r="56" spans="1:11" s="16" customFormat="1" ht="18" x14ac:dyDescent="0.45">
      <c r="A56" s="60">
        <v>2053</v>
      </c>
      <c r="B56" s="42">
        <f>_xlfn.FORECAST.LINEAR(A56,$B$12:B55,$A$12:A55)</f>
        <v>180729254.23809552</v>
      </c>
      <c r="C56" s="118" t="s">
        <v>361</v>
      </c>
      <c r="D56" s="42">
        <f>_xlfn.FORECAST.LINEAR($A56,$D$12:D55,$A$12:$A55)</f>
        <v>9042294.342857182</v>
      </c>
      <c r="E56" s="42">
        <f>_xlfn.FORECAST.LINEAR($A56,$E$12:E55,$A$12:$A55)</f>
        <v>100720095.38571429</v>
      </c>
      <c r="F56" s="42">
        <f>_xlfn.FORECAST.LINEAR($A56,$F$12:F55,$A$12:$A55)</f>
        <v>70966864.633333445</v>
      </c>
      <c r="G56" s="39"/>
      <c r="H56" s="39"/>
      <c r="I56" s="39"/>
      <c r="J56" s="39"/>
      <c r="K56" s="39"/>
    </row>
    <row r="57" spans="1:11" s="16" customFormat="1" ht="18" x14ac:dyDescent="0.45">
      <c r="A57" s="60">
        <v>2054</v>
      </c>
      <c r="B57" s="42">
        <f>_xlfn.FORECAST.LINEAR(A57,$B$12:B55,$A$12:A55)</f>
        <v>181097343.50952411</v>
      </c>
      <c r="C57" s="118" t="s">
        <v>361</v>
      </c>
      <c r="D57" s="42">
        <f>_xlfn.FORECAST.LINEAR($A57,$D$12:D55,$A$12:$A55)</f>
        <v>9142822.1357143223</v>
      </c>
      <c r="E57" s="42">
        <f>_xlfn.FORECAST.LINEAR($A57,$E$12:E55,$A$12:$A55)</f>
        <v>101612761.34642839</v>
      </c>
      <c r="F57" s="42">
        <f>_xlfn.FORECAST.LINEAR($A57,$F$12:F55,$A$12:$A55)</f>
        <v>70341760.15833354</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18.75" thickTop="1" thickBot="1" x14ac:dyDescent="0.5">
      <c r="A63" s="28"/>
      <c r="B63" s="430" t="s">
        <v>377</v>
      </c>
      <c r="C63" s="431"/>
      <c r="D63" s="431"/>
      <c r="E63" s="431"/>
      <c r="F63" s="438"/>
      <c r="G63" s="300" t="s">
        <v>377</v>
      </c>
      <c r="H63" s="301"/>
      <c r="I63" s="301"/>
      <c r="J63" s="301"/>
      <c r="K63" s="302"/>
    </row>
    <row r="64" spans="1:11" s="16" customFormat="1" ht="42.75" customHeight="1"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 x14ac:dyDescent="0.45">
      <c r="A65" s="149">
        <v>2004</v>
      </c>
      <c r="B65" s="151">
        <v>10.222</v>
      </c>
      <c r="C65" s="160" t="s">
        <v>361</v>
      </c>
      <c r="D65" s="151">
        <v>100</v>
      </c>
      <c r="E65" s="151">
        <v>24.564</v>
      </c>
      <c r="F65" s="307">
        <v>14.41</v>
      </c>
      <c r="G65" s="303"/>
      <c r="H65" s="304"/>
      <c r="I65" s="304"/>
      <c r="J65" s="304"/>
      <c r="K65" s="305"/>
    </row>
    <row r="66" spans="1:11" s="16" customFormat="1" ht="18" x14ac:dyDescent="0.45">
      <c r="A66" s="153">
        <v>2005</v>
      </c>
      <c r="B66" s="127">
        <v>6.9320000000000004</v>
      </c>
      <c r="C66" s="118" t="s">
        <v>361</v>
      </c>
      <c r="D66" s="127">
        <v>56.863999999999997</v>
      </c>
      <c r="E66" s="127">
        <v>14.467000000000001</v>
      </c>
      <c r="F66" s="308">
        <v>10.489000000000001</v>
      </c>
      <c r="G66" s="290">
        <f>IF(ABS(B7 - B6) &gt; SQRT(G7^2 + G6^2), 1, 0)</f>
        <v>0</v>
      </c>
      <c r="H66" s="286" t="e">
        <f>IF(ABS(C7 - C6) &gt; SQRT(H7^2 + H6^2), 1, 0)</f>
        <v>#VALUE!</v>
      </c>
      <c r="I66" s="286">
        <f>IF(ABS(D7 - D6) &gt; SQRT(I7^2 + I6^2), 1, 0)</f>
        <v>0</v>
      </c>
      <c r="J66" s="286">
        <f>IF(ABS(E7 - E6) &gt; SQRT(J7^2 + J6^2), 1, 0)</f>
        <v>0</v>
      </c>
      <c r="K66" s="291">
        <f>IF(ABS(F7 - F6) &gt; SQRT(K7^2 + K6^2), 1, 0)</f>
        <v>0</v>
      </c>
    </row>
    <row r="67" spans="1:11" s="16" customFormat="1" ht="18" x14ac:dyDescent="0.45">
      <c r="A67" s="153">
        <f t="shared" ref="A67:A85" si="5">A8</f>
        <v>2006</v>
      </c>
      <c r="B67" s="127">
        <v>4.6059999999999999</v>
      </c>
      <c r="C67" s="118" t="s">
        <v>361</v>
      </c>
      <c r="D67" s="127">
        <v>38.779000000000003</v>
      </c>
      <c r="E67" s="127">
        <v>10.401999999999999</v>
      </c>
      <c r="F67" s="308">
        <v>6.782</v>
      </c>
      <c r="G67" s="290">
        <f t="shared" ref="G67:G85" si="6">IF(ABS(B8 - B7) &gt; SQRT(G8^2 + G7^2), 1, 0)</f>
        <v>0</v>
      </c>
      <c r="H67" s="286" t="e">
        <f t="shared" ref="H67:H85" si="7">IF(ABS(C8 - C7) &gt; SQRT(H8^2 + H7^2), 1, 0)</f>
        <v>#VALUE!</v>
      </c>
      <c r="I67" s="286">
        <f t="shared" ref="I67:I85" si="8">IF(ABS(D8 - D7) &gt; SQRT(I8^2 + I7^2), 1, 0)</f>
        <v>0</v>
      </c>
      <c r="J67" s="286">
        <f t="shared" ref="J67:J85" si="9">IF(ABS(E8 - E7) &gt; SQRT(J8^2 + J7^2), 1, 0)</f>
        <v>0</v>
      </c>
      <c r="K67" s="291">
        <f t="shared" ref="K67:K85" si="10">IF(ABS(F8 - F7) &gt; SQRT(K8^2 + K7^2), 1, 0)</f>
        <v>0</v>
      </c>
    </row>
    <row r="68" spans="1:11" s="16" customFormat="1" ht="18" x14ac:dyDescent="0.45">
      <c r="A68" s="153">
        <f t="shared" si="5"/>
        <v>2007</v>
      </c>
      <c r="B68" s="127">
        <v>3.5640000000000001</v>
      </c>
      <c r="C68" s="118" t="s">
        <v>361</v>
      </c>
      <c r="D68" s="127">
        <v>32.244999999999997</v>
      </c>
      <c r="E68" s="127">
        <v>8.5519999999999996</v>
      </c>
      <c r="F68" s="308">
        <v>5.3860000000000001</v>
      </c>
      <c r="G68" s="290">
        <f t="shared" si="6"/>
        <v>0</v>
      </c>
      <c r="H68" s="286" t="e">
        <f t="shared" si="7"/>
        <v>#VALUE!</v>
      </c>
      <c r="I68" s="286">
        <f t="shared" si="8"/>
        <v>0</v>
      </c>
      <c r="J68" s="286">
        <f t="shared" si="9"/>
        <v>0</v>
      </c>
      <c r="K68" s="291">
        <f t="shared" si="10"/>
        <v>0</v>
      </c>
    </row>
    <row r="69" spans="1:11" s="16" customFormat="1" ht="18" x14ac:dyDescent="0.45">
      <c r="A69" s="153">
        <f t="shared" si="5"/>
        <v>2008</v>
      </c>
      <c r="B69" s="127">
        <v>3.1880000000000002</v>
      </c>
      <c r="C69" s="118" t="s">
        <v>361</v>
      </c>
      <c r="D69" s="127">
        <v>29.751999999999999</v>
      </c>
      <c r="E69" s="127">
        <v>7.3090000000000002</v>
      </c>
      <c r="F69" s="308">
        <v>4.9749999999999996</v>
      </c>
      <c r="G69" s="290">
        <f t="shared" si="6"/>
        <v>0</v>
      </c>
      <c r="H69" s="286" t="e">
        <f t="shared" si="7"/>
        <v>#VALUE!</v>
      </c>
      <c r="I69" s="286">
        <f t="shared" si="8"/>
        <v>0</v>
      </c>
      <c r="J69" s="286">
        <f t="shared" si="9"/>
        <v>0</v>
      </c>
      <c r="K69" s="291">
        <f t="shared" si="10"/>
        <v>0</v>
      </c>
    </row>
    <row r="70" spans="1:11" s="16" customFormat="1" ht="18" x14ac:dyDescent="0.45">
      <c r="A70" s="153">
        <f t="shared" si="5"/>
        <v>2009</v>
      </c>
      <c r="B70" s="127">
        <v>3.4540000000000002</v>
      </c>
      <c r="C70" s="118" t="s">
        <v>361</v>
      </c>
      <c r="D70" s="127">
        <v>28.608000000000001</v>
      </c>
      <c r="E70" s="127">
        <v>7.93</v>
      </c>
      <c r="F70" s="308">
        <v>5.32</v>
      </c>
      <c r="G70" s="290">
        <f t="shared" si="6"/>
        <v>0</v>
      </c>
      <c r="H70" s="286" t="e">
        <f t="shared" si="7"/>
        <v>#VALUE!</v>
      </c>
      <c r="I70" s="286">
        <f t="shared" si="8"/>
        <v>0</v>
      </c>
      <c r="J70" s="286">
        <f t="shared" si="9"/>
        <v>0</v>
      </c>
      <c r="K70" s="291">
        <f t="shared" si="10"/>
        <v>0</v>
      </c>
    </row>
    <row r="71" spans="1:11" s="16" customFormat="1" ht="18" x14ac:dyDescent="0.45">
      <c r="A71" s="153">
        <f t="shared" si="5"/>
        <v>2010</v>
      </c>
      <c r="B71" s="127">
        <v>3.5720000000000001</v>
      </c>
      <c r="C71" s="118" t="s">
        <v>361</v>
      </c>
      <c r="D71" s="127">
        <v>30.463000000000001</v>
      </c>
      <c r="E71" s="127">
        <v>7.8769999999999998</v>
      </c>
      <c r="F71" s="308">
        <v>5.6180000000000003</v>
      </c>
      <c r="G71" s="290">
        <f t="shared" si="6"/>
        <v>0</v>
      </c>
      <c r="H71" s="286" t="e">
        <f t="shared" si="7"/>
        <v>#VALUE!</v>
      </c>
      <c r="I71" s="286">
        <f t="shared" si="8"/>
        <v>0</v>
      </c>
      <c r="J71" s="286">
        <f t="shared" si="9"/>
        <v>0</v>
      </c>
      <c r="K71" s="291">
        <f t="shared" si="10"/>
        <v>0</v>
      </c>
    </row>
    <row r="72" spans="1:11" s="16" customFormat="1" ht="18" x14ac:dyDescent="0.45">
      <c r="A72" s="153">
        <f t="shared" si="5"/>
        <v>2011</v>
      </c>
      <c r="B72" s="127">
        <v>3.4940000000000002</v>
      </c>
      <c r="C72" s="118" t="s">
        <v>361</v>
      </c>
      <c r="D72" s="127">
        <v>31.195</v>
      </c>
      <c r="E72" s="127">
        <v>7.7539999999999996</v>
      </c>
      <c r="F72" s="308">
        <v>5.57</v>
      </c>
      <c r="G72" s="290">
        <f t="shared" si="6"/>
        <v>0</v>
      </c>
      <c r="H72" s="286" t="e">
        <f t="shared" si="7"/>
        <v>#VALUE!</v>
      </c>
      <c r="I72" s="286">
        <f t="shared" si="8"/>
        <v>0</v>
      </c>
      <c r="J72" s="286">
        <f t="shared" si="9"/>
        <v>0</v>
      </c>
      <c r="K72" s="291">
        <f t="shared" si="10"/>
        <v>0</v>
      </c>
    </row>
    <row r="73" spans="1:11" s="16" customFormat="1" ht="18" x14ac:dyDescent="0.45">
      <c r="A73" s="153">
        <f t="shared" si="5"/>
        <v>2012</v>
      </c>
      <c r="B73" s="127">
        <v>3.5059999999999998</v>
      </c>
      <c r="C73" s="118" t="s">
        <v>361</v>
      </c>
      <c r="D73" s="127">
        <v>31.372</v>
      </c>
      <c r="E73" s="127">
        <v>7.86</v>
      </c>
      <c r="F73" s="308">
        <v>5.5830000000000002</v>
      </c>
      <c r="G73" s="290">
        <f t="shared" si="6"/>
        <v>0</v>
      </c>
      <c r="H73" s="286" t="e">
        <f t="shared" si="7"/>
        <v>#VALUE!</v>
      </c>
      <c r="I73" s="286">
        <f t="shared" si="8"/>
        <v>0</v>
      </c>
      <c r="J73" s="286">
        <f t="shared" si="9"/>
        <v>0</v>
      </c>
      <c r="K73" s="291">
        <f t="shared" si="10"/>
        <v>0</v>
      </c>
    </row>
    <row r="74" spans="1:11" s="16" customFormat="1" ht="18" x14ac:dyDescent="0.45">
      <c r="A74" s="153">
        <f t="shared" si="5"/>
        <v>2013</v>
      </c>
      <c r="B74" s="127">
        <v>3.2869999999999999</v>
      </c>
      <c r="C74" s="118" t="s">
        <v>361</v>
      </c>
      <c r="D74" s="127">
        <v>32.421999999999997</v>
      </c>
      <c r="E74" s="127">
        <v>7.6120000000000001</v>
      </c>
      <c r="F74" s="308">
        <v>5.415</v>
      </c>
      <c r="G74" s="290">
        <f t="shared" si="6"/>
        <v>0</v>
      </c>
      <c r="H74" s="286" t="e">
        <f t="shared" si="7"/>
        <v>#VALUE!</v>
      </c>
      <c r="I74" s="286">
        <f t="shared" si="8"/>
        <v>0</v>
      </c>
      <c r="J74" s="286">
        <f t="shared" si="9"/>
        <v>0</v>
      </c>
      <c r="K74" s="291">
        <f t="shared" si="10"/>
        <v>0</v>
      </c>
    </row>
    <row r="75" spans="1:11" s="16" customFormat="1" ht="18" x14ac:dyDescent="0.45">
      <c r="A75" s="153">
        <f t="shared" si="5"/>
        <v>2014</v>
      </c>
      <c r="B75" s="127">
        <v>3.2690000000000001</v>
      </c>
      <c r="C75" s="118" t="s">
        <v>361</v>
      </c>
      <c r="D75" s="127">
        <v>32.430999999999997</v>
      </c>
      <c r="E75" s="127">
        <v>7.5949999999999998</v>
      </c>
      <c r="F75" s="308">
        <v>5.4020000000000001</v>
      </c>
      <c r="G75" s="290">
        <f t="shared" si="6"/>
        <v>0</v>
      </c>
      <c r="H75" s="286" t="e">
        <f t="shared" si="7"/>
        <v>#VALUE!</v>
      </c>
      <c r="I75" s="286">
        <f t="shared" si="8"/>
        <v>0</v>
      </c>
      <c r="J75" s="286">
        <f t="shared" si="9"/>
        <v>0</v>
      </c>
      <c r="K75" s="291">
        <f t="shared" si="10"/>
        <v>0</v>
      </c>
    </row>
    <row r="76" spans="1:11" s="16" customFormat="1" ht="18" x14ac:dyDescent="0.45">
      <c r="A76" s="153">
        <f t="shared" si="5"/>
        <v>2015</v>
      </c>
      <c r="B76" s="127">
        <v>2.9470000000000001</v>
      </c>
      <c r="C76" s="118" t="s">
        <v>361</v>
      </c>
      <c r="D76" s="127">
        <v>26.99</v>
      </c>
      <c r="E76" s="127">
        <v>6.6929999999999996</v>
      </c>
      <c r="F76" s="308">
        <v>4.95</v>
      </c>
      <c r="G76" s="290">
        <f t="shared" si="6"/>
        <v>0</v>
      </c>
      <c r="H76" s="286" t="e">
        <f t="shared" si="7"/>
        <v>#VALUE!</v>
      </c>
      <c r="I76" s="286">
        <f t="shared" si="8"/>
        <v>0</v>
      </c>
      <c r="J76" s="286">
        <f t="shared" si="9"/>
        <v>0</v>
      </c>
      <c r="K76" s="291">
        <f t="shared" si="10"/>
        <v>0</v>
      </c>
    </row>
    <row r="77" spans="1:11" s="16" customFormat="1" ht="18" x14ac:dyDescent="0.45">
      <c r="A77" s="153">
        <f t="shared" si="5"/>
        <v>2016</v>
      </c>
      <c r="B77" s="127">
        <v>2.7770000000000001</v>
      </c>
      <c r="C77" s="118" t="s">
        <v>361</v>
      </c>
      <c r="D77" s="127">
        <v>25.204999999999998</v>
      </c>
      <c r="E77" s="127">
        <v>6.2009999999999996</v>
      </c>
      <c r="F77" s="308">
        <v>4.6580000000000004</v>
      </c>
      <c r="G77" s="290">
        <f t="shared" si="6"/>
        <v>0</v>
      </c>
      <c r="H77" s="286" t="e">
        <f t="shared" si="7"/>
        <v>#VALUE!</v>
      </c>
      <c r="I77" s="286">
        <f t="shared" si="8"/>
        <v>0</v>
      </c>
      <c r="J77" s="286">
        <f t="shared" si="9"/>
        <v>0</v>
      </c>
      <c r="K77" s="291">
        <f t="shared" si="10"/>
        <v>0</v>
      </c>
    </row>
    <row r="78" spans="1:11" s="16" customFormat="1" ht="18" x14ac:dyDescent="0.45">
      <c r="A78" s="153">
        <f t="shared" si="5"/>
        <v>2017</v>
      </c>
      <c r="B78" s="127">
        <v>2.6230000000000002</v>
      </c>
      <c r="C78" s="118" t="s">
        <v>361</v>
      </c>
      <c r="D78" s="127">
        <v>23.826000000000001</v>
      </c>
      <c r="E78" s="127">
        <v>5.8390000000000004</v>
      </c>
      <c r="F78" s="308">
        <v>4.3650000000000002</v>
      </c>
      <c r="G78" s="290">
        <f t="shared" si="6"/>
        <v>0</v>
      </c>
      <c r="H78" s="286" t="e">
        <f t="shared" si="7"/>
        <v>#VALUE!</v>
      </c>
      <c r="I78" s="286">
        <f t="shared" si="8"/>
        <v>0</v>
      </c>
      <c r="J78" s="286">
        <f t="shared" si="9"/>
        <v>0</v>
      </c>
      <c r="K78" s="291">
        <f t="shared" si="10"/>
        <v>0</v>
      </c>
    </row>
    <row r="79" spans="1:11" s="16" customFormat="1" ht="18" x14ac:dyDescent="0.45">
      <c r="A79" s="153">
        <f t="shared" si="5"/>
        <v>2018</v>
      </c>
      <c r="B79" s="127">
        <v>2.4750000000000001</v>
      </c>
      <c r="C79" s="118" t="s">
        <v>361</v>
      </c>
      <c r="D79" s="127">
        <v>22.879000000000001</v>
      </c>
      <c r="E79" s="127">
        <v>5.5469999999999997</v>
      </c>
      <c r="F79" s="308">
        <v>4.0910000000000002</v>
      </c>
      <c r="G79" s="290">
        <f t="shared" si="6"/>
        <v>0</v>
      </c>
      <c r="H79" s="286" t="e">
        <f t="shared" si="7"/>
        <v>#VALUE!</v>
      </c>
      <c r="I79" s="286">
        <f t="shared" si="8"/>
        <v>0</v>
      </c>
      <c r="J79" s="286">
        <f t="shared" si="9"/>
        <v>0</v>
      </c>
      <c r="K79" s="291">
        <f t="shared" si="10"/>
        <v>0</v>
      </c>
    </row>
    <row r="80" spans="1:11" s="16" customFormat="1" ht="18" x14ac:dyDescent="0.45">
      <c r="A80" s="153">
        <f t="shared" si="5"/>
        <v>2019</v>
      </c>
      <c r="B80" s="127">
        <v>2.3159999999999998</v>
      </c>
      <c r="C80" s="118" t="s">
        <v>361</v>
      </c>
      <c r="D80" s="127">
        <v>22.637</v>
      </c>
      <c r="E80" s="127">
        <v>5.1920000000000002</v>
      </c>
      <c r="F80" s="308">
        <v>3.8730000000000002</v>
      </c>
      <c r="G80" s="290">
        <f t="shared" si="6"/>
        <v>0</v>
      </c>
      <c r="H80" s="286" t="e">
        <f t="shared" si="7"/>
        <v>#VALUE!</v>
      </c>
      <c r="I80" s="286">
        <f t="shared" si="8"/>
        <v>0</v>
      </c>
      <c r="J80" s="286">
        <f t="shared" si="9"/>
        <v>0</v>
      </c>
      <c r="K80" s="291">
        <f t="shared" si="10"/>
        <v>0</v>
      </c>
    </row>
    <row r="81" spans="1:41" s="16" customFormat="1" ht="18" x14ac:dyDescent="0.45">
      <c r="A81" s="153">
        <f t="shared" si="5"/>
        <v>2020</v>
      </c>
      <c r="B81" s="127">
        <v>2.339</v>
      </c>
      <c r="C81" s="118" t="s">
        <v>361</v>
      </c>
      <c r="D81" s="127">
        <v>22.573</v>
      </c>
      <c r="E81" s="127">
        <v>5.0359999999999996</v>
      </c>
      <c r="F81" s="308">
        <v>3.8010000000000002</v>
      </c>
      <c r="G81" s="290">
        <f t="shared" si="6"/>
        <v>0</v>
      </c>
      <c r="H81" s="286" t="e">
        <f t="shared" si="7"/>
        <v>#VALUE!</v>
      </c>
      <c r="I81" s="286">
        <f t="shared" si="8"/>
        <v>0</v>
      </c>
      <c r="J81" s="286">
        <f t="shared" si="9"/>
        <v>0</v>
      </c>
      <c r="K81" s="291">
        <f t="shared" si="10"/>
        <v>0</v>
      </c>
    </row>
    <row r="82" spans="1:41" s="16" customFormat="1" ht="18" x14ac:dyDescent="0.45">
      <c r="A82" s="153">
        <f t="shared" si="5"/>
        <v>2021</v>
      </c>
      <c r="B82" s="127">
        <v>2.38</v>
      </c>
      <c r="C82" s="118" t="s">
        <v>361</v>
      </c>
      <c r="D82" s="127">
        <v>22.16</v>
      </c>
      <c r="E82" s="127">
        <v>4.9859999999999998</v>
      </c>
      <c r="F82" s="308">
        <v>3.972</v>
      </c>
      <c r="G82" s="290">
        <f t="shared" si="6"/>
        <v>0</v>
      </c>
      <c r="H82" s="286" t="e">
        <f t="shared" si="7"/>
        <v>#VALUE!</v>
      </c>
      <c r="I82" s="286">
        <f t="shared" si="8"/>
        <v>0</v>
      </c>
      <c r="J82" s="286">
        <f t="shared" si="9"/>
        <v>0</v>
      </c>
      <c r="K82" s="291">
        <f t="shared" si="10"/>
        <v>0</v>
      </c>
    </row>
    <row r="83" spans="1:41" s="16" customFormat="1" ht="18" x14ac:dyDescent="0.45">
      <c r="A83" s="153">
        <f t="shared" si="5"/>
        <v>2022</v>
      </c>
      <c r="B83" s="127">
        <v>2.4510000000000001</v>
      </c>
      <c r="C83" s="118" t="s">
        <v>361</v>
      </c>
      <c r="D83" s="127">
        <v>22.247</v>
      </c>
      <c r="E83" s="127">
        <v>4.9829999999999997</v>
      </c>
      <c r="F83" s="308">
        <v>4.1130000000000004</v>
      </c>
      <c r="G83" s="290">
        <f t="shared" si="6"/>
        <v>0</v>
      </c>
      <c r="H83" s="286" t="e">
        <f t="shared" si="7"/>
        <v>#VALUE!</v>
      </c>
      <c r="I83" s="286">
        <f t="shared" si="8"/>
        <v>0</v>
      </c>
      <c r="J83" s="286">
        <f t="shared" si="9"/>
        <v>0</v>
      </c>
      <c r="K83" s="291">
        <f t="shared" si="10"/>
        <v>0</v>
      </c>
    </row>
    <row r="84" spans="1:41" s="16" customFormat="1" ht="18" x14ac:dyDescent="0.45">
      <c r="A84" s="153">
        <f t="shared" si="5"/>
        <v>2023</v>
      </c>
      <c r="B84" s="127">
        <v>2.4359999999999999</v>
      </c>
      <c r="C84" s="118" t="s">
        <v>361</v>
      </c>
      <c r="D84" s="127">
        <v>22.218</v>
      </c>
      <c r="E84" s="127">
        <v>4.9649999999999999</v>
      </c>
      <c r="F84" s="308">
        <v>4.069</v>
      </c>
      <c r="G84" s="290">
        <f t="shared" si="6"/>
        <v>0</v>
      </c>
      <c r="H84" s="286" t="e">
        <f t="shared" si="7"/>
        <v>#VALUE!</v>
      </c>
      <c r="I84" s="286">
        <f t="shared" si="8"/>
        <v>0</v>
      </c>
      <c r="J84" s="286">
        <f t="shared" si="9"/>
        <v>0</v>
      </c>
      <c r="K84" s="291">
        <f t="shared" si="10"/>
        <v>0</v>
      </c>
    </row>
    <row r="85" spans="1:41" s="16" customFormat="1" ht="18.399999999999999" thickBot="1" x14ac:dyDescent="0.5">
      <c r="A85" s="154">
        <f t="shared" si="5"/>
        <v>2024</v>
      </c>
      <c r="B85" s="163">
        <v>2.4630000000000001</v>
      </c>
      <c r="C85" s="164" t="s">
        <v>361</v>
      </c>
      <c r="D85" s="163">
        <v>22.209</v>
      </c>
      <c r="E85" s="163">
        <v>4.9139999999999997</v>
      </c>
      <c r="F85" s="309">
        <v>4.1900000000000004</v>
      </c>
      <c r="G85" s="290">
        <f t="shared" si="6"/>
        <v>0</v>
      </c>
      <c r="H85" s="286" t="e">
        <f t="shared" si="7"/>
        <v>#VALUE!</v>
      </c>
      <c r="I85" s="286">
        <f t="shared" si="8"/>
        <v>0</v>
      </c>
      <c r="J85" s="286">
        <f t="shared" si="9"/>
        <v>0</v>
      </c>
      <c r="K85" s="291">
        <f t="shared" si="10"/>
        <v>0</v>
      </c>
    </row>
    <row r="86" spans="1:41" s="16" customFormat="1" x14ac:dyDescent="0.45"/>
    <row r="87" spans="1:41" s="16" customFormat="1" x14ac:dyDescent="0.45"/>
    <row r="88" spans="1:41" s="16" customFormat="1" x14ac:dyDescent="0.45"/>
    <row r="89" spans="1:41" s="16" customFormat="1" ht="14.65" thickBot="1" x14ac:dyDescent="0.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row>
    <row r="90" spans="1:41" s="16" customFormat="1" ht="27.4" thickTop="1" thickBot="1" x14ac:dyDescent="0.9">
      <c r="B90" s="432" t="s">
        <v>438</v>
      </c>
      <c r="C90" s="433"/>
      <c r="D90" s="433"/>
      <c r="E90" s="433"/>
      <c r="F90" s="433"/>
      <c r="G90" s="433"/>
      <c r="H90" s="434"/>
    </row>
    <row r="91" spans="1:41" s="16" customFormat="1" ht="14.65" thickBot="1" x14ac:dyDescent="0.5">
      <c r="B91" s="141"/>
      <c r="C91" s="142"/>
      <c r="D91" s="142"/>
      <c r="E91" s="142"/>
      <c r="F91" s="143"/>
    </row>
    <row r="92" spans="1:41" s="43" customFormat="1" ht="21.4" thickBot="1" x14ac:dyDescent="0.7">
      <c r="A92" s="44"/>
      <c r="B92" s="168" t="s">
        <v>1</v>
      </c>
      <c r="C92" s="169"/>
      <c r="D92" s="169"/>
      <c r="E92" s="169"/>
      <c r="F92" s="170"/>
      <c r="G92" s="171" t="s">
        <v>2</v>
      </c>
      <c r="H92" s="169"/>
      <c r="I92" s="169"/>
      <c r="J92" s="169"/>
      <c r="K92" s="170"/>
      <c r="L92" s="168" t="s">
        <v>3</v>
      </c>
      <c r="M92" s="169"/>
      <c r="N92" s="169"/>
      <c r="O92" s="169"/>
      <c r="P92" s="170"/>
      <c r="Q92" s="168" t="s">
        <v>4</v>
      </c>
      <c r="R92" s="169"/>
      <c r="S92" s="169"/>
      <c r="T92" s="169"/>
      <c r="U92" s="170"/>
      <c r="V92" s="168" t="s">
        <v>5</v>
      </c>
      <c r="W92" s="169"/>
      <c r="X92" s="169"/>
      <c r="Y92" s="169"/>
      <c r="Z92" s="170"/>
    </row>
    <row r="93" spans="1:41" s="16" customFormat="1" ht="57.75" customHeight="1" thickBot="1" x14ac:dyDescent="0.5">
      <c r="A93" s="172" t="s">
        <v>382</v>
      </c>
      <c r="B93" s="181" t="s">
        <v>355</v>
      </c>
      <c r="C93" s="182" t="s">
        <v>378</v>
      </c>
      <c r="D93" s="182" t="s">
        <v>379</v>
      </c>
      <c r="E93" s="182" t="s">
        <v>380</v>
      </c>
      <c r="F93" s="183" t="s">
        <v>359</v>
      </c>
      <c r="G93" s="181" t="s">
        <v>355</v>
      </c>
      <c r="H93" s="182" t="s">
        <v>378</v>
      </c>
      <c r="I93" s="182" t="s">
        <v>379</v>
      </c>
      <c r="J93" s="182" t="s">
        <v>380</v>
      </c>
      <c r="K93" s="183" t="s">
        <v>359</v>
      </c>
      <c r="L93" s="190" t="s">
        <v>355</v>
      </c>
      <c r="M93" s="187" t="s">
        <v>378</v>
      </c>
      <c r="N93" s="187" t="s">
        <v>379</v>
      </c>
      <c r="O93" s="187" t="s">
        <v>380</v>
      </c>
      <c r="P93" s="188" t="s">
        <v>359</v>
      </c>
      <c r="Q93" s="181" t="s">
        <v>355</v>
      </c>
      <c r="R93" s="182" t="s">
        <v>378</v>
      </c>
      <c r="S93" s="182" t="s">
        <v>379</v>
      </c>
      <c r="T93" s="182" t="s">
        <v>380</v>
      </c>
      <c r="U93" s="183" t="s">
        <v>359</v>
      </c>
      <c r="V93" s="173" t="s">
        <v>355</v>
      </c>
      <c r="W93" s="174" t="s">
        <v>378</v>
      </c>
      <c r="X93" s="174" t="s">
        <v>379</v>
      </c>
      <c r="Y93" s="174" t="s">
        <v>380</v>
      </c>
      <c r="Z93" s="175" t="s">
        <v>359</v>
      </c>
    </row>
    <row r="94" spans="1:41" s="16" customFormat="1" ht="18" x14ac:dyDescent="0.45">
      <c r="A94" s="194">
        <v>2004</v>
      </c>
      <c r="B94" s="184">
        <v>49164994</v>
      </c>
      <c r="C94" s="150" t="s">
        <v>361</v>
      </c>
      <c r="D94" s="185">
        <v>906661</v>
      </c>
      <c r="E94" s="185">
        <v>14123858</v>
      </c>
      <c r="F94" s="186">
        <v>34134475</v>
      </c>
      <c r="G94" s="184">
        <v>8380914</v>
      </c>
      <c r="H94" s="150" t="s">
        <v>361</v>
      </c>
      <c r="I94" s="185">
        <v>133768</v>
      </c>
      <c r="J94" s="185">
        <v>2551043</v>
      </c>
      <c r="K94" s="186">
        <v>5696103</v>
      </c>
      <c r="L94" s="191">
        <v>10010094</v>
      </c>
      <c r="M94" s="150" t="s">
        <v>361</v>
      </c>
      <c r="N94" s="185">
        <v>152139</v>
      </c>
      <c r="O94" s="185">
        <v>2915548</v>
      </c>
      <c r="P94" s="186">
        <v>6942406</v>
      </c>
      <c r="Q94" s="184">
        <v>13033760</v>
      </c>
      <c r="R94" s="150" t="s">
        <v>361</v>
      </c>
      <c r="S94" s="185">
        <v>331607</v>
      </c>
      <c r="T94" s="185">
        <v>4042853</v>
      </c>
      <c r="U94" s="186">
        <v>8659299</v>
      </c>
      <c r="V94" s="176">
        <v>93360335</v>
      </c>
      <c r="W94" s="122" t="s">
        <v>361</v>
      </c>
      <c r="X94" s="166">
        <v>2143548</v>
      </c>
      <c r="Y94" s="166">
        <v>28404186</v>
      </c>
      <c r="Z94" s="177">
        <v>62812600</v>
      </c>
    </row>
    <row r="95" spans="1:41" s="16" customFormat="1" ht="18" x14ac:dyDescent="0.45">
      <c r="A95" s="194">
        <v>2005</v>
      </c>
      <c r="B95" s="176">
        <v>57150480</v>
      </c>
      <c r="C95" s="122" t="s">
        <v>361</v>
      </c>
      <c r="D95" s="166">
        <v>1089670</v>
      </c>
      <c r="E95" s="166">
        <v>20559124</v>
      </c>
      <c r="F95" s="177">
        <v>35501686</v>
      </c>
      <c r="G95" s="176">
        <v>9651981</v>
      </c>
      <c r="H95" s="122"/>
      <c r="I95" s="166">
        <v>176521</v>
      </c>
      <c r="J95" s="166">
        <v>3581624</v>
      </c>
      <c r="K95" s="177">
        <v>5893836</v>
      </c>
      <c r="L95" s="192">
        <v>11580817</v>
      </c>
      <c r="M95" s="122" t="s">
        <v>361</v>
      </c>
      <c r="N95" s="166">
        <v>210673</v>
      </c>
      <c r="O95" s="166">
        <v>4188082</v>
      </c>
      <c r="P95" s="177">
        <v>7182062</v>
      </c>
      <c r="Q95" s="176">
        <v>14305898</v>
      </c>
      <c r="R95" s="122" t="s">
        <v>361</v>
      </c>
      <c r="S95" s="166">
        <v>360420</v>
      </c>
      <c r="T95" s="166">
        <v>5739464</v>
      </c>
      <c r="U95" s="177">
        <v>8206015</v>
      </c>
      <c r="V95" s="176">
        <v>105377990</v>
      </c>
      <c r="W95" s="122" t="s">
        <v>361</v>
      </c>
      <c r="X95" s="166">
        <v>2794785</v>
      </c>
      <c r="Y95" s="166">
        <v>39186729</v>
      </c>
      <c r="Z95" s="177">
        <v>63396477</v>
      </c>
    </row>
    <row r="96" spans="1:41" s="16" customFormat="1" ht="18" x14ac:dyDescent="0.45">
      <c r="A96" s="194">
        <v>2006</v>
      </c>
      <c r="B96" s="176">
        <v>46017205</v>
      </c>
      <c r="C96" s="122" t="s">
        <v>361</v>
      </c>
      <c r="D96" s="166">
        <v>1032202</v>
      </c>
      <c r="E96" s="166">
        <v>16355866</v>
      </c>
      <c r="F96" s="177">
        <v>28629137</v>
      </c>
      <c r="G96" s="176">
        <v>7890228</v>
      </c>
      <c r="H96" s="122" t="s">
        <v>361</v>
      </c>
      <c r="I96" s="166">
        <v>161770</v>
      </c>
      <c r="J96" s="166">
        <v>2881430</v>
      </c>
      <c r="K96" s="177">
        <v>4847028</v>
      </c>
      <c r="L96" s="192">
        <v>9509796</v>
      </c>
      <c r="M96" s="122" t="s">
        <v>361</v>
      </c>
      <c r="N96" s="166">
        <v>206954</v>
      </c>
      <c r="O96" s="166">
        <v>3517295</v>
      </c>
      <c r="P96" s="177">
        <v>5785547</v>
      </c>
      <c r="Q96" s="176">
        <v>12904068</v>
      </c>
      <c r="R96" s="122" t="s">
        <v>361</v>
      </c>
      <c r="S96" s="166">
        <v>372628</v>
      </c>
      <c r="T96" s="166">
        <v>4927969</v>
      </c>
      <c r="U96" s="177">
        <v>7603472</v>
      </c>
      <c r="V96" s="176">
        <v>92742796</v>
      </c>
      <c r="W96" s="122" t="s">
        <v>361</v>
      </c>
      <c r="X96" s="166">
        <v>2732597</v>
      </c>
      <c r="Y96" s="166">
        <v>34011789</v>
      </c>
      <c r="Z96" s="177">
        <v>55998410</v>
      </c>
    </row>
    <row r="97" spans="1:26" s="16" customFormat="1" ht="18" x14ac:dyDescent="0.45">
      <c r="A97" s="194">
        <v>2007</v>
      </c>
      <c r="B97" s="176">
        <v>43344896</v>
      </c>
      <c r="C97" s="122" t="s">
        <v>361</v>
      </c>
      <c r="D97" s="166">
        <v>1052475</v>
      </c>
      <c r="E97" s="166">
        <v>14757266</v>
      </c>
      <c r="F97" s="177">
        <v>27535156</v>
      </c>
      <c r="G97" s="176">
        <v>7451642</v>
      </c>
      <c r="H97" s="122" t="s">
        <v>361</v>
      </c>
      <c r="I97" s="166">
        <v>167683</v>
      </c>
      <c r="J97" s="166">
        <v>2581614</v>
      </c>
      <c r="K97" s="177">
        <v>4702346</v>
      </c>
      <c r="L97" s="192">
        <v>9034307</v>
      </c>
      <c r="M97" s="122" t="s">
        <v>361</v>
      </c>
      <c r="N97" s="166">
        <v>218994</v>
      </c>
      <c r="O97" s="166">
        <v>3092127</v>
      </c>
      <c r="P97" s="177">
        <v>5723185</v>
      </c>
      <c r="Q97" s="176">
        <v>11890290</v>
      </c>
      <c r="R97" s="122" t="s">
        <v>361</v>
      </c>
      <c r="S97" s="166">
        <v>398628</v>
      </c>
      <c r="T97" s="166">
        <v>4421258</v>
      </c>
      <c r="U97" s="177">
        <v>7070403</v>
      </c>
      <c r="V97" s="176">
        <v>85494974</v>
      </c>
      <c r="W97" s="122" t="s">
        <v>361</v>
      </c>
      <c r="X97" s="166">
        <v>2873645</v>
      </c>
      <c r="Y97" s="166">
        <v>30375872</v>
      </c>
      <c r="Z97" s="177">
        <v>52245458</v>
      </c>
    </row>
    <row r="98" spans="1:26" s="16" customFormat="1" ht="18" x14ac:dyDescent="0.45">
      <c r="A98" s="194">
        <v>2008</v>
      </c>
      <c r="B98" s="176">
        <v>44038083</v>
      </c>
      <c r="C98" s="122" t="s">
        <v>361</v>
      </c>
      <c r="D98" s="166">
        <v>1044778</v>
      </c>
      <c r="E98" s="166">
        <v>16149655</v>
      </c>
      <c r="F98" s="177">
        <v>26843649</v>
      </c>
      <c r="G98" s="176">
        <v>7572485</v>
      </c>
      <c r="H98" s="122" t="s">
        <v>361</v>
      </c>
      <c r="I98" s="166">
        <v>164998</v>
      </c>
      <c r="J98" s="166">
        <v>2813593</v>
      </c>
      <c r="K98" s="177">
        <v>4593893</v>
      </c>
      <c r="L98" s="192">
        <v>9137596</v>
      </c>
      <c r="M98" s="122" t="s">
        <v>361</v>
      </c>
      <c r="N98" s="166">
        <v>215505</v>
      </c>
      <c r="O98" s="166">
        <v>3360080</v>
      </c>
      <c r="P98" s="177">
        <v>5562011</v>
      </c>
      <c r="Q98" s="176">
        <v>12264759</v>
      </c>
      <c r="R98" s="122" t="s">
        <v>361</v>
      </c>
      <c r="S98" s="166">
        <v>427563</v>
      </c>
      <c r="T98" s="166">
        <v>4999374</v>
      </c>
      <c r="U98" s="177">
        <v>6837821</v>
      </c>
      <c r="V98" s="176">
        <v>87396806</v>
      </c>
      <c r="W98" s="122" t="s">
        <v>361</v>
      </c>
      <c r="X98" s="166">
        <v>2974947</v>
      </c>
      <c r="Y98" s="166">
        <v>33731236</v>
      </c>
      <c r="Z98" s="177">
        <v>50690622</v>
      </c>
    </row>
    <row r="99" spans="1:26" s="16" customFormat="1" ht="18" x14ac:dyDescent="0.45">
      <c r="A99" s="194">
        <v>2009</v>
      </c>
      <c r="B99" s="176">
        <v>44649898</v>
      </c>
      <c r="C99" s="122" t="s">
        <v>361</v>
      </c>
      <c r="D99" s="166">
        <v>1090785</v>
      </c>
      <c r="E99" s="166">
        <v>16257140</v>
      </c>
      <c r="F99" s="177">
        <v>27301972</v>
      </c>
      <c r="G99" s="176">
        <v>7717186</v>
      </c>
      <c r="H99" s="122" t="s">
        <v>361</v>
      </c>
      <c r="I99" s="166">
        <v>173630</v>
      </c>
      <c r="J99" s="166">
        <v>2846398</v>
      </c>
      <c r="K99" s="177">
        <v>4697158</v>
      </c>
      <c r="L99" s="192">
        <v>9254744</v>
      </c>
      <c r="M99" s="122" t="s">
        <v>361</v>
      </c>
      <c r="N99" s="166">
        <v>222991</v>
      </c>
      <c r="O99" s="166">
        <v>3455001</v>
      </c>
      <c r="P99" s="177">
        <v>5576752</v>
      </c>
      <c r="Q99" s="176">
        <v>12113616</v>
      </c>
      <c r="R99" s="122" t="s">
        <v>361</v>
      </c>
      <c r="S99" s="166">
        <v>432520</v>
      </c>
      <c r="T99" s="166">
        <v>4751920</v>
      </c>
      <c r="U99" s="177">
        <v>6929177</v>
      </c>
      <c r="V99" s="176">
        <v>86596752</v>
      </c>
      <c r="W99" s="122" t="s">
        <v>361</v>
      </c>
      <c r="X99" s="166">
        <v>3016716</v>
      </c>
      <c r="Y99" s="166">
        <v>32587165</v>
      </c>
      <c r="Z99" s="177">
        <v>50992871</v>
      </c>
    </row>
    <row r="100" spans="1:26" s="16" customFormat="1" ht="18" x14ac:dyDescent="0.45">
      <c r="A100" s="194">
        <v>2010</v>
      </c>
      <c r="B100" s="176">
        <v>45965749</v>
      </c>
      <c r="C100" s="122" t="s">
        <v>361</v>
      </c>
      <c r="D100" s="166">
        <v>1140497</v>
      </c>
      <c r="E100" s="166">
        <v>17136058</v>
      </c>
      <c r="F100" s="177">
        <v>27689194</v>
      </c>
      <c r="G100" s="176">
        <v>7998108</v>
      </c>
      <c r="H100" s="122" t="s">
        <v>361</v>
      </c>
      <c r="I100" s="166">
        <v>182686</v>
      </c>
      <c r="J100" s="166">
        <v>3021677</v>
      </c>
      <c r="K100" s="177">
        <v>4793745</v>
      </c>
      <c r="L100" s="192">
        <v>9650764</v>
      </c>
      <c r="M100" s="122" t="s">
        <v>361</v>
      </c>
      <c r="N100" s="166">
        <v>224368</v>
      </c>
      <c r="O100" s="166">
        <v>3771143</v>
      </c>
      <c r="P100" s="177">
        <v>5655253</v>
      </c>
      <c r="Q100" s="176">
        <v>11868379</v>
      </c>
      <c r="R100" s="122" t="s">
        <v>361</v>
      </c>
      <c r="S100" s="166">
        <v>410247</v>
      </c>
      <c r="T100" s="166">
        <v>4852945</v>
      </c>
      <c r="U100" s="177">
        <v>6605187</v>
      </c>
      <c r="V100" s="176">
        <v>85272877</v>
      </c>
      <c r="W100" s="122" t="s">
        <v>361</v>
      </c>
      <c r="X100" s="166">
        <v>2865489</v>
      </c>
      <c r="Y100" s="166">
        <v>33480030</v>
      </c>
      <c r="Z100" s="177">
        <v>48927358</v>
      </c>
    </row>
    <row r="101" spans="1:26" s="16" customFormat="1" ht="18" x14ac:dyDescent="0.45">
      <c r="A101" s="194">
        <v>2011</v>
      </c>
      <c r="B101" s="176">
        <v>47174210</v>
      </c>
      <c r="C101" s="122" t="s">
        <v>361</v>
      </c>
      <c r="D101" s="166">
        <v>1101620</v>
      </c>
      <c r="E101" s="166">
        <v>17798056</v>
      </c>
      <c r="F101" s="177">
        <v>28274533</v>
      </c>
      <c r="G101" s="176">
        <v>8245794</v>
      </c>
      <c r="H101" s="122" t="s">
        <v>361</v>
      </c>
      <c r="I101" s="166">
        <v>177602</v>
      </c>
      <c r="J101" s="166">
        <v>3139183</v>
      </c>
      <c r="K101" s="177">
        <v>4929010</v>
      </c>
      <c r="L101" s="192">
        <v>9973493</v>
      </c>
      <c r="M101" s="122" t="s">
        <v>361</v>
      </c>
      <c r="N101" s="166">
        <v>224768</v>
      </c>
      <c r="O101" s="166">
        <v>3905892</v>
      </c>
      <c r="P101" s="177">
        <v>5842832</v>
      </c>
      <c r="Q101" s="176">
        <v>11923056</v>
      </c>
      <c r="R101" s="122" t="s">
        <v>361</v>
      </c>
      <c r="S101" s="166">
        <v>388943</v>
      </c>
      <c r="T101" s="166">
        <v>4965735</v>
      </c>
      <c r="U101" s="177">
        <v>6568379</v>
      </c>
      <c r="V101" s="176">
        <v>85746893</v>
      </c>
      <c r="W101" s="122" t="s">
        <v>361</v>
      </c>
      <c r="X101" s="166">
        <v>2698450</v>
      </c>
      <c r="Y101" s="166">
        <v>34145005</v>
      </c>
      <c r="Z101" s="177">
        <v>48903438</v>
      </c>
    </row>
    <row r="102" spans="1:26" s="16" customFormat="1" ht="18" x14ac:dyDescent="0.45">
      <c r="A102" s="194">
        <v>2012</v>
      </c>
      <c r="B102" s="176">
        <v>47830006</v>
      </c>
      <c r="C102" s="122" t="s">
        <v>361</v>
      </c>
      <c r="D102" s="166">
        <v>1074722</v>
      </c>
      <c r="E102" s="166">
        <v>17987254</v>
      </c>
      <c r="F102" s="177">
        <v>28768029</v>
      </c>
      <c r="G102" s="176">
        <v>8346990</v>
      </c>
      <c r="H102" s="122" t="s">
        <v>361</v>
      </c>
      <c r="I102" s="166">
        <v>172694</v>
      </c>
      <c r="J102" s="166">
        <v>3178084</v>
      </c>
      <c r="K102" s="177">
        <v>4996212</v>
      </c>
      <c r="L102" s="192">
        <v>10075965</v>
      </c>
      <c r="M102" s="122" t="s">
        <v>361</v>
      </c>
      <c r="N102" s="166">
        <v>236547</v>
      </c>
      <c r="O102" s="166">
        <v>3956676</v>
      </c>
      <c r="P102" s="177">
        <v>5882742</v>
      </c>
      <c r="Q102" s="176">
        <v>11874138</v>
      </c>
      <c r="R102" s="122" t="s">
        <v>361</v>
      </c>
      <c r="S102" s="166">
        <v>376503</v>
      </c>
      <c r="T102" s="166">
        <v>4926198</v>
      </c>
      <c r="U102" s="177">
        <v>6571437</v>
      </c>
      <c r="V102" s="176">
        <v>85325491</v>
      </c>
      <c r="W102" s="122" t="s">
        <v>361</v>
      </c>
      <c r="X102" s="166">
        <v>2629643</v>
      </c>
      <c r="Y102" s="166">
        <v>33872768</v>
      </c>
      <c r="Z102" s="177">
        <v>48823079</v>
      </c>
    </row>
    <row r="103" spans="1:26" s="16" customFormat="1" ht="18" x14ac:dyDescent="0.45">
      <c r="A103" s="194">
        <v>2013</v>
      </c>
      <c r="B103" s="176">
        <v>49271860</v>
      </c>
      <c r="C103" s="122" t="s">
        <v>361</v>
      </c>
      <c r="D103" s="166">
        <v>1095351</v>
      </c>
      <c r="E103" s="166">
        <v>18728587</v>
      </c>
      <c r="F103" s="177">
        <v>29447922</v>
      </c>
      <c r="G103" s="176">
        <v>8633176</v>
      </c>
      <c r="H103" s="122" t="s">
        <v>361</v>
      </c>
      <c r="I103" s="166">
        <v>176160</v>
      </c>
      <c r="J103" s="166">
        <v>3305956</v>
      </c>
      <c r="K103" s="177">
        <v>5151061</v>
      </c>
      <c r="L103" s="192">
        <v>10413499</v>
      </c>
      <c r="M103" s="122" t="s">
        <v>361</v>
      </c>
      <c r="N103" s="166">
        <v>238172</v>
      </c>
      <c r="O103" s="166">
        <v>4136238</v>
      </c>
      <c r="P103" s="177">
        <v>6039090</v>
      </c>
      <c r="Q103" s="176">
        <v>12067328</v>
      </c>
      <c r="R103" s="122" t="s">
        <v>361</v>
      </c>
      <c r="S103" s="166">
        <v>372436</v>
      </c>
      <c r="T103" s="166">
        <v>5004922</v>
      </c>
      <c r="U103" s="177">
        <v>6689969</v>
      </c>
      <c r="V103" s="176">
        <v>87273254</v>
      </c>
      <c r="W103" s="122" t="s">
        <v>361</v>
      </c>
      <c r="X103" s="166">
        <v>2603182</v>
      </c>
      <c r="Y103" s="166">
        <v>34460243</v>
      </c>
      <c r="Z103" s="177">
        <v>50209829</v>
      </c>
    </row>
    <row r="104" spans="1:26" s="16" customFormat="1" ht="18" x14ac:dyDescent="0.45">
      <c r="A104" s="194">
        <v>2014</v>
      </c>
      <c r="B104" s="176">
        <v>49848456</v>
      </c>
      <c r="C104" s="122" t="s">
        <v>361</v>
      </c>
      <c r="D104" s="166">
        <v>1107169</v>
      </c>
      <c r="E104" s="166">
        <v>18895702</v>
      </c>
      <c r="F104" s="177">
        <v>29845585</v>
      </c>
      <c r="G104" s="176">
        <v>8746507</v>
      </c>
      <c r="H104" s="122" t="s">
        <v>361</v>
      </c>
      <c r="I104" s="166">
        <v>177486</v>
      </c>
      <c r="J104" s="166">
        <v>3345387</v>
      </c>
      <c r="K104" s="177">
        <v>5223633</v>
      </c>
      <c r="L104" s="192">
        <v>10655945</v>
      </c>
      <c r="M104" s="122" t="s">
        <v>361</v>
      </c>
      <c r="N104" s="166">
        <v>240131</v>
      </c>
      <c r="O104" s="166">
        <v>4243230</v>
      </c>
      <c r="P104" s="177">
        <v>6172584</v>
      </c>
      <c r="Q104" s="176">
        <v>12032381</v>
      </c>
      <c r="R104" s="122" t="s">
        <v>361</v>
      </c>
      <c r="S104" s="166">
        <v>374072</v>
      </c>
      <c r="T104" s="166">
        <v>4996616</v>
      </c>
      <c r="U104" s="177">
        <v>6661694</v>
      </c>
      <c r="V104" s="176">
        <v>86622110</v>
      </c>
      <c r="W104" s="122" t="s">
        <v>361</v>
      </c>
      <c r="X104" s="166">
        <v>2603182</v>
      </c>
      <c r="Y104" s="166">
        <v>34463793</v>
      </c>
      <c r="Z104" s="177">
        <v>49555135</v>
      </c>
    </row>
    <row r="105" spans="1:26" s="16" customFormat="1" ht="18" x14ac:dyDescent="0.45">
      <c r="A105" s="194">
        <v>2015</v>
      </c>
      <c r="B105" s="176">
        <v>50258228</v>
      </c>
      <c r="C105" s="122" t="s">
        <v>361</v>
      </c>
      <c r="D105" s="166">
        <v>1711518</v>
      </c>
      <c r="E105" s="166">
        <v>19049973</v>
      </c>
      <c r="F105" s="177">
        <v>29496737</v>
      </c>
      <c r="G105" s="176">
        <v>8760884</v>
      </c>
      <c r="H105" s="122" t="s">
        <v>361</v>
      </c>
      <c r="I105" s="166">
        <v>270564</v>
      </c>
      <c r="J105" s="166">
        <v>3346269</v>
      </c>
      <c r="K105" s="177">
        <v>5144051</v>
      </c>
      <c r="L105" s="192">
        <v>10912567</v>
      </c>
      <c r="M105" s="122" t="s">
        <v>361</v>
      </c>
      <c r="N105" s="166">
        <v>400214</v>
      </c>
      <c r="O105" s="166">
        <v>4349471</v>
      </c>
      <c r="P105" s="177">
        <v>6162882</v>
      </c>
      <c r="Q105" s="176">
        <v>12114142</v>
      </c>
      <c r="R105" s="122" t="s">
        <v>361</v>
      </c>
      <c r="S105" s="166">
        <v>476402</v>
      </c>
      <c r="T105" s="166">
        <v>5066898</v>
      </c>
      <c r="U105" s="177">
        <v>6570843</v>
      </c>
      <c r="V105" s="176">
        <v>87574512</v>
      </c>
      <c r="W105" s="122" t="s">
        <v>361</v>
      </c>
      <c r="X105" s="166">
        <v>3446583</v>
      </c>
      <c r="Y105" s="166">
        <v>35417163</v>
      </c>
      <c r="Z105" s="177">
        <v>48710766</v>
      </c>
    </row>
    <row r="106" spans="1:26" s="16" customFormat="1" ht="18" x14ac:dyDescent="0.45">
      <c r="A106" s="194">
        <v>2016</v>
      </c>
      <c r="B106" s="176">
        <v>50507975</v>
      </c>
      <c r="C106" s="122" t="s">
        <v>361</v>
      </c>
      <c r="D106" s="166">
        <v>1691688</v>
      </c>
      <c r="E106" s="166">
        <v>19748304</v>
      </c>
      <c r="F106" s="177">
        <v>29067983</v>
      </c>
      <c r="G106" s="176">
        <v>8795096</v>
      </c>
      <c r="H106" s="122" t="s">
        <v>361</v>
      </c>
      <c r="I106" s="166">
        <v>270595</v>
      </c>
      <c r="J106" s="166">
        <v>3457670</v>
      </c>
      <c r="K106" s="177">
        <v>5066831</v>
      </c>
      <c r="L106" s="192">
        <v>10996578</v>
      </c>
      <c r="M106" s="122" t="s">
        <v>361</v>
      </c>
      <c r="N106" s="166">
        <v>393484</v>
      </c>
      <c r="O106" s="166">
        <v>4545379</v>
      </c>
      <c r="P106" s="177">
        <v>6057715</v>
      </c>
      <c r="Q106" s="176">
        <v>12016159</v>
      </c>
      <c r="R106" s="122" t="s">
        <v>361</v>
      </c>
      <c r="S106" s="166">
        <v>459505</v>
      </c>
      <c r="T106" s="166">
        <v>5105767</v>
      </c>
      <c r="U106" s="177">
        <v>6450887</v>
      </c>
      <c r="V106" s="176">
        <v>86970045</v>
      </c>
      <c r="W106" s="122" t="s">
        <v>361</v>
      </c>
      <c r="X106" s="166">
        <v>3347961</v>
      </c>
      <c r="Y106" s="166">
        <v>35359461</v>
      </c>
      <c r="Z106" s="177">
        <v>48262623</v>
      </c>
    </row>
    <row r="107" spans="1:26" s="16" customFormat="1" ht="18" x14ac:dyDescent="0.45">
      <c r="A107" s="194">
        <v>2017</v>
      </c>
      <c r="B107" s="176">
        <v>51078801</v>
      </c>
      <c r="C107" s="122" t="s">
        <v>361</v>
      </c>
      <c r="D107" s="166">
        <v>1647826</v>
      </c>
      <c r="E107" s="166">
        <v>19678824</v>
      </c>
      <c r="F107" s="177">
        <v>29752151</v>
      </c>
      <c r="G107" s="176">
        <v>8923745</v>
      </c>
      <c r="H107" s="122" t="s">
        <v>361</v>
      </c>
      <c r="I107" s="166">
        <v>266934</v>
      </c>
      <c r="J107" s="166">
        <v>3432998</v>
      </c>
      <c r="K107" s="177">
        <v>5223813</v>
      </c>
      <c r="L107" s="192">
        <v>11202937</v>
      </c>
      <c r="M107" s="122" t="s">
        <v>361</v>
      </c>
      <c r="N107" s="166">
        <v>391441</v>
      </c>
      <c r="O107" s="166">
        <v>4429500</v>
      </c>
      <c r="P107" s="177">
        <v>6381996</v>
      </c>
      <c r="Q107" s="176">
        <v>12060309</v>
      </c>
      <c r="R107" s="122" t="s">
        <v>361</v>
      </c>
      <c r="S107" s="166">
        <v>449070</v>
      </c>
      <c r="T107" s="166">
        <v>5093093</v>
      </c>
      <c r="U107" s="177">
        <v>6518145</v>
      </c>
      <c r="V107" s="176">
        <v>87138218</v>
      </c>
      <c r="W107" s="122" t="s">
        <v>361</v>
      </c>
      <c r="X107" s="166">
        <v>3280101</v>
      </c>
      <c r="Y107" s="166">
        <v>35464370</v>
      </c>
      <c r="Z107" s="177">
        <v>48393746</v>
      </c>
    </row>
    <row r="108" spans="1:26" s="16" customFormat="1" ht="18" x14ac:dyDescent="0.45">
      <c r="A108" s="194">
        <v>2018</v>
      </c>
      <c r="B108" s="176">
        <v>50939244</v>
      </c>
      <c r="C108" s="122" t="s">
        <v>361</v>
      </c>
      <c r="D108" s="166">
        <v>1600634</v>
      </c>
      <c r="E108" s="166">
        <v>19696100</v>
      </c>
      <c r="F108" s="177">
        <v>29642510</v>
      </c>
      <c r="G108" s="176">
        <v>8862580</v>
      </c>
      <c r="H108" s="122" t="s">
        <v>361</v>
      </c>
      <c r="I108" s="166">
        <v>262332</v>
      </c>
      <c r="J108" s="166">
        <v>3429472</v>
      </c>
      <c r="K108" s="177">
        <v>5170775</v>
      </c>
      <c r="L108" s="192">
        <v>11186513</v>
      </c>
      <c r="M108" s="122" t="s">
        <v>361</v>
      </c>
      <c r="N108" s="166">
        <v>378685</v>
      </c>
      <c r="O108" s="166">
        <v>4413337</v>
      </c>
      <c r="P108" s="177">
        <v>6394490</v>
      </c>
      <c r="Q108" s="176">
        <v>11889073</v>
      </c>
      <c r="R108" s="122" t="s">
        <v>361</v>
      </c>
      <c r="S108" s="166">
        <v>418886</v>
      </c>
      <c r="T108" s="166">
        <v>4970711</v>
      </c>
      <c r="U108" s="177">
        <v>6499476</v>
      </c>
      <c r="V108" s="176">
        <v>86031741</v>
      </c>
      <c r="W108" s="122" t="s">
        <v>361</v>
      </c>
      <c r="X108" s="166">
        <v>3086562</v>
      </c>
      <c r="Y108" s="166">
        <v>34707400</v>
      </c>
      <c r="Z108" s="177">
        <v>48237780</v>
      </c>
    </row>
    <row r="109" spans="1:26" s="16" customFormat="1" ht="18" x14ac:dyDescent="0.45">
      <c r="A109" s="194">
        <v>2019</v>
      </c>
      <c r="B109" s="176">
        <v>51370700</v>
      </c>
      <c r="C109" s="122" t="s">
        <v>361</v>
      </c>
      <c r="D109" s="166">
        <v>1480593</v>
      </c>
      <c r="E109" s="166">
        <v>20684939</v>
      </c>
      <c r="F109" s="177">
        <v>29205168</v>
      </c>
      <c r="G109" s="176">
        <v>8970008</v>
      </c>
      <c r="H109" s="122" t="s">
        <v>361</v>
      </c>
      <c r="I109" s="166">
        <v>243290</v>
      </c>
      <c r="J109" s="166">
        <v>3613010</v>
      </c>
      <c r="K109" s="177">
        <v>5113708</v>
      </c>
      <c r="L109" s="192">
        <v>11271643</v>
      </c>
      <c r="M109" s="122" t="s">
        <v>361</v>
      </c>
      <c r="N109" s="166">
        <v>353914</v>
      </c>
      <c r="O109" s="166">
        <v>4653793</v>
      </c>
      <c r="P109" s="177">
        <v>6263936</v>
      </c>
      <c r="Q109" s="176">
        <v>11853490</v>
      </c>
      <c r="R109" s="122" t="s">
        <v>361</v>
      </c>
      <c r="S109" s="166">
        <v>380196</v>
      </c>
      <c r="T109" s="166">
        <v>5130187</v>
      </c>
      <c r="U109" s="177">
        <v>6343107</v>
      </c>
      <c r="V109" s="176">
        <v>86304838</v>
      </c>
      <c r="W109" s="122" t="s">
        <v>361</v>
      </c>
      <c r="X109" s="166">
        <v>2820988</v>
      </c>
      <c r="Y109" s="166">
        <v>35996660</v>
      </c>
      <c r="Z109" s="177">
        <v>47487190</v>
      </c>
    </row>
    <row r="110" spans="1:26" s="16" customFormat="1" ht="18" x14ac:dyDescent="0.45">
      <c r="A110" s="194">
        <v>2020</v>
      </c>
      <c r="B110" s="176">
        <v>51471896</v>
      </c>
      <c r="C110" s="122" t="s">
        <v>361</v>
      </c>
      <c r="D110" s="166">
        <v>1577711</v>
      </c>
      <c r="E110" s="166">
        <v>20978709</v>
      </c>
      <c r="F110" s="177">
        <v>28915477</v>
      </c>
      <c r="G110" s="176">
        <v>9009591</v>
      </c>
      <c r="H110" s="122" t="s">
        <v>361</v>
      </c>
      <c r="I110" s="166">
        <v>259281</v>
      </c>
      <c r="J110" s="166">
        <v>3659553</v>
      </c>
      <c r="K110" s="177">
        <v>5090756</v>
      </c>
      <c r="L110" s="192">
        <v>11446207</v>
      </c>
      <c r="M110" s="122" t="s">
        <v>361</v>
      </c>
      <c r="N110" s="166">
        <v>372442</v>
      </c>
      <c r="O110" s="166">
        <v>4703344</v>
      </c>
      <c r="P110" s="177">
        <v>6370422</v>
      </c>
      <c r="Q110" s="176">
        <v>11820507</v>
      </c>
      <c r="R110" s="122" t="s">
        <v>361</v>
      </c>
      <c r="S110" s="166">
        <v>389526</v>
      </c>
      <c r="T110" s="166">
        <v>5071274</v>
      </c>
      <c r="U110" s="177">
        <v>6359707</v>
      </c>
      <c r="V110" s="176">
        <v>86035263</v>
      </c>
      <c r="W110" s="122" t="s">
        <v>361</v>
      </c>
      <c r="X110" s="166">
        <v>2882985</v>
      </c>
      <c r="Y110" s="166">
        <v>35583554</v>
      </c>
      <c r="Z110" s="177">
        <v>47568723</v>
      </c>
    </row>
    <row r="111" spans="1:26" s="16" customFormat="1" ht="18" x14ac:dyDescent="0.45">
      <c r="A111" s="194">
        <v>2021</v>
      </c>
      <c r="B111" s="176">
        <v>51885533</v>
      </c>
      <c r="C111" s="122" t="s">
        <v>361</v>
      </c>
      <c r="D111" s="166">
        <v>1625446</v>
      </c>
      <c r="E111" s="166">
        <v>21770452</v>
      </c>
      <c r="F111" s="177">
        <v>28489635</v>
      </c>
      <c r="G111" s="176">
        <v>9069465</v>
      </c>
      <c r="H111" s="122" t="s">
        <v>361</v>
      </c>
      <c r="I111" s="166">
        <v>267462</v>
      </c>
      <c r="J111" s="166">
        <v>3800408</v>
      </c>
      <c r="K111" s="177">
        <v>5001596</v>
      </c>
      <c r="L111" s="192">
        <v>11750212</v>
      </c>
      <c r="M111" s="122" t="s">
        <v>361</v>
      </c>
      <c r="N111" s="166">
        <v>379783</v>
      </c>
      <c r="O111" s="166">
        <v>4851254</v>
      </c>
      <c r="P111" s="177">
        <v>6519174</v>
      </c>
      <c r="Q111" s="176">
        <v>11717895</v>
      </c>
      <c r="R111" s="122" t="s">
        <v>361</v>
      </c>
      <c r="S111" s="166">
        <v>397931</v>
      </c>
      <c r="T111" s="166">
        <v>5174199</v>
      </c>
      <c r="U111" s="177">
        <v>6145764</v>
      </c>
      <c r="V111" s="176">
        <v>85805261</v>
      </c>
      <c r="W111" s="122" t="s">
        <v>361</v>
      </c>
      <c r="X111" s="166">
        <v>2984759</v>
      </c>
      <c r="Y111" s="166">
        <v>36645121</v>
      </c>
      <c r="Z111" s="177">
        <v>46175381</v>
      </c>
    </row>
    <row r="112" spans="1:26" s="16" customFormat="1" ht="18" x14ac:dyDescent="0.45">
      <c r="A112" s="194">
        <v>2022</v>
      </c>
      <c r="B112" s="176">
        <v>50686337</v>
      </c>
      <c r="C112" s="122" t="s">
        <v>361</v>
      </c>
      <c r="D112" s="166">
        <v>1741431</v>
      </c>
      <c r="E112" s="166">
        <v>22160443</v>
      </c>
      <c r="F112" s="177">
        <v>26784463</v>
      </c>
      <c r="G112" s="176">
        <v>8826815</v>
      </c>
      <c r="H112" s="122" t="s">
        <v>361</v>
      </c>
      <c r="I112" s="166">
        <v>288241</v>
      </c>
      <c r="J112" s="166">
        <v>3867200</v>
      </c>
      <c r="K112" s="177">
        <v>4671374</v>
      </c>
      <c r="L112" s="192">
        <v>11738960</v>
      </c>
      <c r="M112" s="122" t="s">
        <v>361</v>
      </c>
      <c r="N112" s="166">
        <v>387085</v>
      </c>
      <c r="O112" s="166">
        <v>5096832</v>
      </c>
      <c r="P112" s="177">
        <v>6255043</v>
      </c>
      <c r="Q112" s="176">
        <v>11467105</v>
      </c>
      <c r="R112" s="122" t="s">
        <v>361</v>
      </c>
      <c r="S112" s="166">
        <v>414759</v>
      </c>
      <c r="T112" s="166">
        <v>5285334</v>
      </c>
      <c r="U112" s="177">
        <v>5767012</v>
      </c>
      <c r="V112" s="176">
        <v>84109395</v>
      </c>
      <c r="W112" s="122" t="s">
        <v>361</v>
      </c>
      <c r="X112" s="166">
        <v>3090882</v>
      </c>
      <c r="Y112" s="166">
        <v>37470270</v>
      </c>
      <c r="Z112" s="177">
        <v>43548242</v>
      </c>
    </row>
    <row r="113" spans="1:26" s="16" customFormat="1" ht="18" x14ac:dyDescent="0.45">
      <c r="A113" s="194">
        <v>2023</v>
      </c>
      <c r="B113" s="176">
        <v>51163646</v>
      </c>
      <c r="C113" s="122" t="s">
        <v>361</v>
      </c>
      <c r="D113" s="166">
        <v>1763625</v>
      </c>
      <c r="E113" s="166">
        <v>22434127</v>
      </c>
      <c r="F113" s="177">
        <v>26965895</v>
      </c>
      <c r="G113" s="176">
        <v>8892154</v>
      </c>
      <c r="H113" s="122" t="s">
        <v>361</v>
      </c>
      <c r="I113" s="166">
        <v>291223</v>
      </c>
      <c r="J113" s="166">
        <v>3907569</v>
      </c>
      <c r="K113" s="177">
        <v>4693361</v>
      </c>
      <c r="L113" s="192">
        <v>11881223</v>
      </c>
      <c r="M113" s="122" t="s">
        <v>361</v>
      </c>
      <c r="N113" s="166">
        <v>389201</v>
      </c>
      <c r="O113" s="166">
        <v>5165414</v>
      </c>
      <c r="P113" s="177">
        <v>6326607</v>
      </c>
      <c r="Q113" s="176">
        <v>11449141</v>
      </c>
      <c r="R113" s="122" t="s">
        <v>361</v>
      </c>
      <c r="S113" s="166">
        <v>410692</v>
      </c>
      <c r="T113" s="166">
        <v>5263919</v>
      </c>
      <c r="U113" s="177">
        <v>5774529</v>
      </c>
      <c r="V113" s="176">
        <v>84118297</v>
      </c>
      <c r="W113" s="122" t="s">
        <v>361</v>
      </c>
      <c r="X113" s="166">
        <v>3072068</v>
      </c>
      <c r="Y113" s="166">
        <v>37397105</v>
      </c>
      <c r="Z113" s="177">
        <v>43649125</v>
      </c>
    </row>
    <row r="114" spans="1:26" s="16" customFormat="1" ht="18.399999999999999" thickBot="1" x14ac:dyDescent="0.5">
      <c r="A114" s="194">
        <v>2024</v>
      </c>
      <c r="B114" s="178">
        <v>51042550</v>
      </c>
      <c r="C114" s="134" t="s">
        <v>361</v>
      </c>
      <c r="D114" s="179">
        <v>1771927</v>
      </c>
      <c r="E114" s="179">
        <v>23108610</v>
      </c>
      <c r="F114" s="180">
        <v>26162013</v>
      </c>
      <c r="G114" s="178">
        <v>8864307</v>
      </c>
      <c r="H114" s="134" t="s">
        <v>361</v>
      </c>
      <c r="I114" s="179">
        <v>292688</v>
      </c>
      <c r="J114" s="179">
        <v>4027211</v>
      </c>
      <c r="K114" s="180">
        <v>4544409</v>
      </c>
      <c r="L114" s="193">
        <v>12183945</v>
      </c>
      <c r="M114" s="134" t="s">
        <v>361</v>
      </c>
      <c r="N114" s="179">
        <v>390434</v>
      </c>
      <c r="O114" s="179">
        <v>5434562</v>
      </c>
      <c r="P114" s="180">
        <v>6358950</v>
      </c>
      <c r="Q114" s="178">
        <v>11384021</v>
      </c>
      <c r="R114" s="134" t="s">
        <v>361</v>
      </c>
      <c r="S114" s="179">
        <v>410785</v>
      </c>
      <c r="T114" s="179">
        <v>5342275</v>
      </c>
      <c r="U114" s="180">
        <v>5630961</v>
      </c>
      <c r="V114" s="178">
        <v>83524425</v>
      </c>
      <c r="W114" s="134" t="s">
        <v>361</v>
      </c>
      <c r="X114" s="179">
        <v>3074949</v>
      </c>
      <c r="Y114" s="179">
        <v>38004946</v>
      </c>
      <c r="Z114" s="180">
        <v>42444530</v>
      </c>
    </row>
    <row r="115" spans="1:26" s="16" customFormat="1" x14ac:dyDescent="0.45"/>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row r="186" s="16" customFormat="1" x14ac:dyDescent="0.45"/>
    <row r="187" s="16" customFormat="1" x14ac:dyDescent="0.45"/>
    <row r="188" s="16" customFormat="1" x14ac:dyDescent="0.45"/>
  </sheetData>
  <sheetProtection algorithmName="SHA-512" hashValue="HeOjdEivboYm+0waaIABFZzt2nVK8i5ePmr0ZgNpYy8b2Aj+/CHVh+YCskKrpAUDQNa5hxmn9q7IwWb4CEEqIw==" saltValue="YkhKu5EEDguXEtip4f6jPg==" spinCount="100000" sheet="1" objects="1" scenarios="1"/>
  <mergeCells count="5">
    <mergeCell ref="A1:K1"/>
    <mergeCell ref="A3:F3"/>
    <mergeCell ref="G3:K3"/>
    <mergeCell ref="B63:F63"/>
    <mergeCell ref="B90:H90"/>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CBDB-4F31-48D4-A82D-34035760ACFD}">
  <dimension ref="A1:Z153"/>
  <sheetViews>
    <sheetView zoomScale="70" zoomScaleNormal="70" workbookViewId="0">
      <selection activeCell="F19" sqref="F19"/>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439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254">
        <v>2013</v>
      </c>
      <c r="B6" s="208">
        <v>880510703</v>
      </c>
      <c r="C6" s="209">
        <v>405558761</v>
      </c>
      <c r="D6" s="209">
        <v>67306355</v>
      </c>
      <c r="E6" s="209">
        <v>53279632</v>
      </c>
      <c r="F6" s="210">
        <v>354365955</v>
      </c>
      <c r="G6" s="92">
        <f t="shared" ref="G6:G14" si="0">B6*2*B56/100</f>
        <v>25323487.81828</v>
      </c>
      <c r="H6" s="52">
        <f t="shared" ref="H6:H14" si="1">C6*2*C56/100</f>
        <v>18923371.788260002</v>
      </c>
      <c r="I6" s="52">
        <f t="shared" ref="I6:I14" si="2">D6*2*D56/100</f>
        <v>9009628.6802999992</v>
      </c>
      <c r="J6" s="52">
        <f t="shared" ref="J6:J14" si="3">E6*2*E56/100</f>
        <v>8806057.5769599993</v>
      </c>
      <c r="K6" s="53">
        <f t="shared" ref="K6:K14" si="4">F6*2*F56/100</f>
        <v>16513453.502999999</v>
      </c>
    </row>
    <row r="7" spans="1:11" s="16" customFormat="1" ht="18" x14ac:dyDescent="0.55000000000000004">
      <c r="A7" s="255">
        <v>2014</v>
      </c>
      <c r="B7" s="211">
        <v>880393142</v>
      </c>
      <c r="C7" s="80">
        <v>408760561</v>
      </c>
      <c r="D7" s="80">
        <v>65178751</v>
      </c>
      <c r="E7" s="80">
        <v>52858751</v>
      </c>
      <c r="F7" s="212">
        <v>353595078</v>
      </c>
      <c r="G7" s="92">
        <f t="shared" si="0"/>
        <v>24034732.7766</v>
      </c>
      <c r="H7" s="52">
        <f t="shared" si="1"/>
        <v>18018165.528880004</v>
      </c>
      <c r="I7" s="52">
        <f t="shared" si="2"/>
        <v>8411969.6040599998</v>
      </c>
      <c r="J7" s="52">
        <f t="shared" si="3"/>
        <v>8375997.68346</v>
      </c>
      <c r="K7" s="53">
        <f t="shared" si="4"/>
        <v>15494536.317959998</v>
      </c>
    </row>
    <row r="8" spans="1:11" s="16" customFormat="1" ht="18" x14ac:dyDescent="0.55000000000000004">
      <c r="A8" s="254">
        <v>2015</v>
      </c>
      <c r="B8" s="211">
        <v>882643512</v>
      </c>
      <c r="C8" s="80">
        <v>408841054</v>
      </c>
      <c r="D8" s="80">
        <v>65145460</v>
      </c>
      <c r="E8" s="80">
        <v>53923258</v>
      </c>
      <c r="F8" s="212">
        <v>354733740</v>
      </c>
      <c r="G8" s="92">
        <f t="shared" si="0"/>
        <v>24043209.266880002</v>
      </c>
      <c r="H8" s="52">
        <f t="shared" si="1"/>
        <v>18029890.481400002</v>
      </c>
      <c r="I8" s="52">
        <f t="shared" si="2"/>
        <v>8386826.5204000007</v>
      </c>
      <c r="J8" s="52">
        <f t="shared" si="3"/>
        <v>8431440.6208800003</v>
      </c>
      <c r="K8" s="53">
        <f t="shared" si="4"/>
        <v>15537337.812000001</v>
      </c>
    </row>
    <row r="9" spans="1:11" s="16" customFormat="1" ht="18" x14ac:dyDescent="0.55000000000000004">
      <c r="A9" s="255">
        <v>2016</v>
      </c>
      <c r="B9" s="211">
        <v>884744871</v>
      </c>
      <c r="C9" s="80">
        <v>407408695</v>
      </c>
      <c r="D9" s="80">
        <v>64965103</v>
      </c>
      <c r="E9" s="80">
        <v>54571395</v>
      </c>
      <c r="F9" s="212">
        <v>357799678</v>
      </c>
      <c r="G9" s="92">
        <f t="shared" si="0"/>
        <v>24047365.593779996</v>
      </c>
      <c r="H9" s="52">
        <f t="shared" si="1"/>
        <v>17983019.797299996</v>
      </c>
      <c r="I9" s="52">
        <f t="shared" si="2"/>
        <v>8358410.1519799996</v>
      </c>
      <c r="J9" s="52">
        <f t="shared" si="3"/>
        <v>8509863.3363000005</v>
      </c>
      <c r="K9" s="53">
        <f t="shared" si="4"/>
        <v>15542818.012320001</v>
      </c>
    </row>
    <row r="10" spans="1:11" s="16" customFormat="1" ht="18" x14ac:dyDescent="0.55000000000000004">
      <c r="A10" s="254">
        <v>2017</v>
      </c>
      <c r="B10" s="211">
        <v>893332030</v>
      </c>
      <c r="C10" s="80">
        <v>401628938</v>
      </c>
      <c r="D10" s="80">
        <v>63729261</v>
      </c>
      <c r="E10" s="80">
        <v>55914549</v>
      </c>
      <c r="F10" s="212">
        <v>372059281</v>
      </c>
      <c r="G10" s="92">
        <f t="shared" si="0"/>
        <v>23583965.592000004</v>
      </c>
      <c r="H10" s="52">
        <f t="shared" si="1"/>
        <v>17583314.905640002</v>
      </c>
      <c r="I10" s="52">
        <f t="shared" si="2"/>
        <v>8212152.5724599995</v>
      </c>
      <c r="J10" s="52">
        <f t="shared" si="3"/>
        <v>8644389.2754000016</v>
      </c>
      <c r="K10" s="53">
        <f t="shared" si="4"/>
        <v>15499989.646460002</v>
      </c>
    </row>
    <row r="11" spans="1:11" s="16" customFormat="1" ht="18" x14ac:dyDescent="0.55000000000000004">
      <c r="A11" s="255">
        <v>2018</v>
      </c>
      <c r="B11" s="211">
        <v>893321551</v>
      </c>
      <c r="C11" s="80">
        <v>399424241</v>
      </c>
      <c r="D11" s="80">
        <v>63377817</v>
      </c>
      <c r="E11" s="80">
        <v>55324278</v>
      </c>
      <c r="F11" s="212">
        <v>375195215</v>
      </c>
      <c r="G11" s="92">
        <f t="shared" si="0"/>
        <v>23494356.791300002</v>
      </c>
      <c r="H11" s="52">
        <f t="shared" si="1"/>
        <v>17534724.179899998</v>
      </c>
      <c r="I11" s="52">
        <f t="shared" si="2"/>
        <v>8206159.7451600004</v>
      </c>
      <c r="J11" s="52">
        <f t="shared" si="3"/>
        <v>8583008.4889199995</v>
      </c>
      <c r="K11" s="53">
        <f t="shared" si="4"/>
        <v>15360492.1021</v>
      </c>
    </row>
    <row r="12" spans="1:11" s="16" customFormat="1" ht="18" x14ac:dyDescent="0.55000000000000004">
      <c r="A12" s="254">
        <v>2019</v>
      </c>
      <c r="B12" s="216">
        <v>886514028</v>
      </c>
      <c r="C12" s="117">
        <v>404732746</v>
      </c>
      <c r="D12" s="117">
        <v>64540452</v>
      </c>
      <c r="E12" s="117">
        <v>57611298</v>
      </c>
      <c r="F12" s="217">
        <v>359629532</v>
      </c>
      <c r="G12" s="92">
        <f t="shared" si="0"/>
        <v>21613212.002639998</v>
      </c>
      <c r="H12" s="52">
        <f t="shared" si="1"/>
        <v>17006869.986919999</v>
      </c>
      <c r="I12" s="52">
        <f t="shared" si="2"/>
        <v>8249560.5746400002</v>
      </c>
      <c r="J12" s="52">
        <f t="shared" si="3"/>
        <v>8670500.3490000013</v>
      </c>
      <c r="K12" s="53">
        <f t="shared" si="4"/>
        <v>14241329.4672</v>
      </c>
    </row>
    <row r="13" spans="1:11" s="16" customFormat="1" ht="18" x14ac:dyDescent="0.55000000000000004">
      <c r="A13" s="255">
        <v>2020</v>
      </c>
      <c r="B13" s="216">
        <v>880285385</v>
      </c>
      <c r="C13" s="117">
        <v>403550997</v>
      </c>
      <c r="D13" s="117">
        <v>64114764</v>
      </c>
      <c r="E13" s="117">
        <v>58960781</v>
      </c>
      <c r="F13" s="217">
        <v>353658844</v>
      </c>
      <c r="G13" s="92">
        <f t="shared" si="0"/>
        <v>21602203.347899999</v>
      </c>
      <c r="H13" s="52">
        <f t="shared" si="1"/>
        <v>17070207.173100002</v>
      </c>
      <c r="I13" s="52">
        <f t="shared" si="2"/>
        <v>8122058.3035199996</v>
      </c>
      <c r="J13" s="52">
        <f t="shared" si="3"/>
        <v>8802844.6032999996</v>
      </c>
      <c r="K13" s="53">
        <f t="shared" si="4"/>
        <v>14188792.821279997</v>
      </c>
    </row>
    <row r="14" spans="1:11" s="16" customFormat="1" ht="18.399999999999999" thickBot="1" x14ac:dyDescent="0.6">
      <c r="A14" s="254">
        <v>2021</v>
      </c>
      <c r="B14" s="213">
        <v>878750261</v>
      </c>
      <c r="C14" s="214">
        <v>404125163</v>
      </c>
      <c r="D14" s="214">
        <v>64791695</v>
      </c>
      <c r="E14" s="214">
        <v>59808050</v>
      </c>
      <c r="F14" s="215">
        <v>350025353</v>
      </c>
      <c r="G14" s="92">
        <f t="shared" si="0"/>
        <v>21634831.425820004</v>
      </c>
      <c r="H14" s="52">
        <f t="shared" si="1"/>
        <v>17134906.911200002</v>
      </c>
      <c r="I14" s="52">
        <f t="shared" si="2"/>
        <v>8097666.0411</v>
      </c>
      <c r="J14" s="52">
        <f t="shared" si="3"/>
        <v>8965226.6950000003</v>
      </c>
      <c r="K14" s="53">
        <f t="shared" si="4"/>
        <v>14260032.88122</v>
      </c>
    </row>
    <row r="15" spans="1:11" s="16" customFormat="1" ht="24.75" customHeight="1" thickBot="1" x14ac:dyDescent="0.6">
      <c r="A15" s="96" t="s">
        <v>373</v>
      </c>
      <c r="B15" s="97"/>
      <c r="C15" s="97"/>
      <c r="D15" s="97"/>
      <c r="E15" s="97"/>
      <c r="F15" s="98"/>
      <c r="G15" s="57"/>
      <c r="H15" s="57"/>
      <c r="I15" s="57"/>
      <c r="J15" s="57"/>
      <c r="K15" s="57"/>
    </row>
    <row r="16" spans="1:11" s="16" customFormat="1" ht="18" x14ac:dyDescent="0.45">
      <c r="A16" s="60">
        <v>2022</v>
      </c>
      <c r="B16" s="42">
        <f>_xlfn.FORECAST.LINEAR($A16,B$9:B15,$A$9:$A15)</f>
        <v>878565970.19999981</v>
      </c>
      <c r="C16" s="42">
        <f>_xlfn.FORECAST.LINEAR($A16,C$9:C15,$A$9:$A15)</f>
        <v>402944165.5333333</v>
      </c>
      <c r="D16" s="42">
        <f>_xlfn.FORECAST.LINEAR($A16,D$9:D15,$A$9:$A15)</f>
        <v>64398392.400000006</v>
      </c>
      <c r="E16" s="42">
        <f>_xlfn.FORECAST.LINEAR($A16,E$9:E15,$A$9:$A15)</f>
        <v>60792624.266666651</v>
      </c>
      <c r="F16" s="42">
        <f>_xlfn.FORECAST.LINEAR($A16,F$9:F15,$A$9:$A15)</f>
        <v>350430788.60000038</v>
      </c>
      <c r="G16" s="39"/>
      <c r="H16" s="39"/>
      <c r="I16" s="39"/>
      <c r="J16" s="39"/>
      <c r="K16" s="39"/>
    </row>
    <row r="17" spans="1:11" s="16" customFormat="1" ht="18" x14ac:dyDescent="0.45">
      <c r="A17" s="60">
        <v>2023</v>
      </c>
      <c r="B17" s="42">
        <f>_xlfn.FORECAST.LINEAR(A17,$B$6:B16,$A$6:A16)</f>
        <v>882722931.81333327</v>
      </c>
      <c r="C17" s="42">
        <f>_xlfn.FORECAST.LINEAR($A17,C$9:C16,$A$9:$A16)</f>
        <v>402791509.01904762</v>
      </c>
      <c r="D17" s="42">
        <f>_xlfn.FORECAST.LINEAR($A17,D$9:D16,$A$9:$A16)</f>
        <v>64439881.085714281</v>
      </c>
      <c r="E17" s="42">
        <f>_xlfn.FORECAST.LINEAR($A17,E$9:E16,$A$9:$A16)</f>
        <v>61867166.866666794</v>
      </c>
      <c r="F17" s="42">
        <f>_xlfn.FORECAST.LINEAR($A17,F$9:F16,$A$9:$A16)</f>
        <v>347298256.62857151</v>
      </c>
      <c r="G17" s="39"/>
      <c r="H17" s="39"/>
      <c r="I17" s="39"/>
      <c r="J17" s="39"/>
      <c r="K17" s="39"/>
    </row>
    <row r="18" spans="1:11" s="16" customFormat="1" ht="18" x14ac:dyDescent="0.45">
      <c r="A18" s="60">
        <v>2024</v>
      </c>
      <c r="B18" s="42">
        <f>_xlfn.FORECAST.LINEAR(A18,$B$6:B17,$A$6:A17)</f>
        <v>882507802.0848484</v>
      </c>
      <c r="C18" s="42">
        <f>_xlfn.FORECAST.LINEAR($A18,C$9:C17,$A$9:$A17)</f>
        <v>402638852.50476187</v>
      </c>
      <c r="D18" s="42">
        <f>_xlfn.FORECAST.LINEAR($A18,D$9:D17,$A$9:$A17)</f>
        <v>64481369.771428563</v>
      </c>
      <c r="E18" s="42">
        <f>_xlfn.FORECAST.LINEAR($A18,E$9:E17,$A$9:$A17)</f>
        <v>62941709.466666937</v>
      </c>
      <c r="F18" s="42">
        <f>_xlfn.FORECAST.LINEAR($A18,F$9:F17,$A$9:$A17)</f>
        <v>344165724.65714264</v>
      </c>
      <c r="G18" s="39"/>
      <c r="H18" s="39"/>
      <c r="I18" s="39"/>
      <c r="J18" s="39"/>
      <c r="K18" s="39"/>
    </row>
    <row r="19" spans="1:11" s="16" customFormat="1" ht="18" x14ac:dyDescent="0.45">
      <c r="A19" s="60">
        <v>2025</v>
      </c>
      <c r="B19" s="42">
        <f>_xlfn.FORECAST.LINEAR(A19,$B$6:B18,$A$6:A18)</f>
        <v>882292672.35636353</v>
      </c>
      <c r="C19" s="42">
        <f>_xlfn.FORECAST.LINEAR($A19,C$9:C18,$A$9:$A18)</f>
        <v>402486195.99047613</v>
      </c>
      <c r="D19" s="42">
        <f>_xlfn.FORECAST.LINEAR($A19,D$9:D18,$A$9:$A18)</f>
        <v>64522858.457142852</v>
      </c>
      <c r="E19" s="42">
        <f>_xlfn.FORECAST.LINEAR($A19,E$9:E18,$A$9:$A18)</f>
        <v>64016252.066666603</v>
      </c>
      <c r="F19" s="42">
        <f>_xlfn.FORECAST.LINEAR($A19,F$9:F18,$A$9:$A18)</f>
        <v>341033192.68571472</v>
      </c>
      <c r="G19" s="39"/>
      <c r="H19" s="39"/>
      <c r="I19" s="39"/>
      <c r="J19" s="39"/>
      <c r="K19" s="39"/>
    </row>
    <row r="20" spans="1:11" s="16" customFormat="1" ht="18" x14ac:dyDescent="0.45">
      <c r="A20" s="60">
        <v>2026</v>
      </c>
      <c r="B20" s="42">
        <f>_xlfn.FORECAST.LINEAR(A20,$B$6:B19,$A$6:A19)</f>
        <v>882077542.62787867</v>
      </c>
      <c r="C20" s="42">
        <f>_xlfn.FORECAST.LINEAR($A20,C$9:C19,$A$9:$A19)</f>
        <v>402333539.47619033</v>
      </c>
      <c r="D20" s="42">
        <f>_xlfn.FORECAST.LINEAR($A20,D$9:D19,$A$9:$A19)</f>
        <v>64564347.142857134</v>
      </c>
      <c r="E20" s="42">
        <f>_xlfn.FORECAST.LINEAR($A20,E$9:E19,$A$9:$A19)</f>
        <v>65090794.666666985</v>
      </c>
      <c r="F20" s="42">
        <f>_xlfn.FORECAST.LINEAR($A20,F$9:F19,$A$9:$A19)</f>
        <v>337900660.7142868</v>
      </c>
      <c r="G20" s="39"/>
      <c r="H20" s="39"/>
      <c r="I20" s="39"/>
      <c r="J20" s="39"/>
      <c r="K20" s="39"/>
    </row>
    <row r="21" spans="1:11" s="16" customFormat="1" ht="18" x14ac:dyDescent="0.45">
      <c r="A21" s="60">
        <v>2027</v>
      </c>
      <c r="B21" s="42">
        <f>_xlfn.FORECAST.LINEAR(A21,$B$6:B20,$A$6:A20)</f>
        <v>881862412.89939392</v>
      </c>
      <c r="C21" s="42">
        <f>_xlfn.FORECAST.LINEAR($A21,C$9:C20,$A$9:$A20)</f>
        <v>402180882.96190476</v>
      </c>
      <c r="D21" s="42">
        <f>_xlfn.FORECAST.LINEAR($A21,D$9:D20,$A$9:$A20)</f>
        <v>64605835.828571424</v>
      </c>
      <c r="E21" s="42">
        <f>_xlfn.FORECAST.LINEAR($A21,E$9:E20,$A$9:$A20)</f>
        <v>66165337.266667128</v>
      </c>
      <c r="F21" s="42">
        <f>_xlfn.FORECAST.LINEAR($A21,F$9:F20,$A$9:$A20)</f>
        <v>334768128.74285698</v>
      </c>
      <c r="G21" s="39"/>
      <c r="H21" s="39"/>
      <c r="I21" s="39"/>
      <c r="J21" s="39"/>
      <c r="K21" s="39"/>
    </row>
    <row r="22" spans="1:11" s="16" customFormat="1" ht="18" x14ac:dyDescent="0.45">
      <c r="A22" s="60">
        <v>2028</v>
      </c>
      <c r="B22" s="42">
        <f>_xlfn.FORECAST.LINEAR(A22,$B$6:B21,$A$6:A21)</f>
        <v>881647283.17090893</v>
      </c>
      <c r="C22" s="42">
        <f>_xlfn.FORECAST.LINEAR($A22,C$9:C21,$A$9:$A21)</f>
        <v>402028226.4476189</v>
      </c>
      <c r="D22" s="42">
        <f>_xlfn.FORECAST.LINEAR($A22,D$9:D21,$A$9:$A21)</f>
        <v>64647324.514285691</v>
      </c>
      <c r="E22" s="42">
        <f>_xlfn.FORECAST.LINEAR($A22,E$9:E21,$A$9:$A21)</f>
        <v>67239879.866667271</v>
      </c>
      <c r="F22" s="42">
        <f>_xlfn.FORECAST.LINEAR($A22,F$9:F21,$A$9:$A21)</f>
        <v>331635596.77142906</v>
      </c>
      <c r="G22" s="39"/>
      <c r="H22" s="39"/>
      <c r="I22" s="39"/>
      <c r="J22" s="39"/>
      <c r="K22" s="39"/>
    </row>
    <row r="23" spans="1:11" s="16" customFormat="1" ht="18" x14ac:dyDescent="0.45">
      <c r="A23" s="60">
        <v>2029</v>
      </c>
      <c r="B23" s="42">
        <f>_xlfn.FORECAST.LINEAR(A23,$B$6:B22,$A$6:A22)</f>
        <v>881432153.44242406</v>
      </c>
      <c r="C23" s="42">
        <f>_xlfn.FORECAST.LINEAR($A23,C$9:C22,$A$9:$A22)</f>
        <v>401875569.93333328</v>
      </c>
      <c r="D23" s="42">
        <f>_xlfn.FORECAST.LINEAR($A23,D$9:D22,$A$9:$A22)</f>
        <v>64688813.199999981</v>
      </c>
      <c r="E23" s="42">
        <f>_xlfn.FORECAST.LINEAR($A23,E$9:E22,$A$9:$A22)</f>
        <v>68314422.466667652</v>
      </c>
      <c r="F23" s="42">
        <f>_xlfn.FORECAST.LINEAR($A23,F$9:F22,$A$9:$A22)</f>
        <v>328503064.80000019</v>
      </c>
      <c r="G23" s="39"/>
      <c r="H23" s="39"/>
      <c r="I23" s="39"/>
      <c r="J23" s="39"/>
      <c r="K23" s="39"/>
    </row>
    <row r="24" spans="1:11" s="16" customFormat="1" ht="18" x14ac:dyDescent="0.45">
      <c r="A24" s="60">
        <v>2030</v>
      </c>
      <c r="B24" s="42">
        <f>_xlfn.FORECAST.LINEAR(A24,$B$6:B23,$A$6:A23)</f>
        <v>881217023.71393907</v>
      </c>
      <c r="C24" s="42">
        <f>_xlfn.FORECAST.LINEAR($A24,C$9:C23,$A$9:$A23)</f>
        <v>401722913.41904747</v>
      </c>
      <c r="D24" s="42">
        <f>_xlfn.FORECAST.LINEAR($A24,D$9:D23,$A$9:$A23)</f>
        <v>64730301.88571424</v>
      </c>
      <c r="E24" s="42">
        <f>_xlfn.FORECAST.LINEAR($A24,E$9:E23,$A$9:$A23)</f>
        <v>69388965.066667318</v>
      </c>
      <c r="F24" s="42">
        <f>_xlfn.FORECAST.LINEAR($A24,F$9:F23,$A$9:$A23)</f>
        <v>325370532.82857132</v>
      </c>
      <c r="G24" s="39"/>
      <c r="H24" s="39"/>
      <c r="I24" s="39"/>
      <c r="J24" s="39"/>
      <c r="K24" s="39"/>
    </row>
    <row r="25" spans="1:11" s="16" customFormat="1" ht="18" x14ac:dyDescent="0.45">
      <c r="A25" s="60">
        <v>2031</v>
      </c>
      <c r="B25" s="42">
        <f>_xlfn.FORECAST.LINEAR(A25,$B$6:B24,$A$6:A24)</f>
        <v>881001893.98545456</v>
      </c>
      <c r="C25" s="42">
        <f>_xlfn.FORECAST.LINEAR($A25,C$9:C24,$A$9:$A24)</f>
        <v>401570256.90476167</v>
      </c>
      <c r="D25" s="42">
        <f>_xlfn.FORECAST.LINEAR($A25,D$9:D24,$A$9:$A24)</f>
        <v>64771790.571428537</v>
      </c>
      <c r="E25" s="42">
        <f>_xlfn.FORECAST.LINEAR($A25,E$9:E24,$A$9:$A24)</f>
        <v>70463507.666666985</v>
      </c>
      <c r="F25" s="42">
        <f>_xlfn.FORECAST.LINEAR($A25,F$9:F24,$A$9:$A24)</f>
        <v>322238000.85714245</v>
      </c>
      <c r="G25" s="39"/>
      <c r="H25" s="39"/>
      <c r="I25" s="39"/>
      <c r="J25" s="39"/>
      <c r="K25" s="39"/>
    </row>
    <row r="26" spans="1:11" s="16" customFormat="1" ht="18" x14ac:dyDescent="0.45">
      <c r="A26" s="60">
        <v>2032</v>
      </c>
      <c r="B26" s="42">
        <f>_xlfn.FORECAST.LINEAR(A26,$B$6:B25,$A$6:A25)</f>
        <v>880786764.25696945</v>
      </c>
      <c r="C26" s="42">
        <f>_xlfn.FORECAST.LINEAR($A26,C$9:C25,$A$9:$A25)</f>
        <v>401417600.39047593</v>
      </c>
      <c r="D26" s="42">
        <f>_xlfn.FORECAST.LINEAR($A26,D$9:D25,$A$9:$A25)</f>
        <v>64813279.257142819</v>
      </c>
      <c r="E26" s="42">
        <f>_xlfn.FORECAST.LINEAR($A26,E$9:E25,$A$9:$A25)</f>
        <v>71538050.266667366</v>
      </c>
      <c r="F26" s="42">
        <f>_xlfn.FORECAST.LINEAR($A26,F$9:F25,$A$9:$A25)</f>
        <v>319105468.88571453</v>
      </c>
      <c r="G26" s="39"/>
      <c r="H26" s="39"/>
      <c r="I26" s="39"/>
      <c r="J26" s="39"/>
      <c r="K26" s="39"/>
    </row>
    <row r="27" spans="1:11" s="16" customFormat="1" ht="18" x14ac:dyDescent="0.45">
      <c r="A27" s="60">
        <v>2033</v>
      </c>
      <c r="B27" s="42">
        <f>_xlfn.FORECAST.LINEAR(A27,$B$6:B26,$A$6:A26)</f>
        <v>880571634.52848458</v>
      </c>
      <c r="C27" s="42">
        <f>_xlfn.FORECAST.LINEAR($A27,C$9:C26,$A$9:$A26)</f>
        <v>401264943.87619025</v>
      </c>
      <c r="D27" s="42">
        <f>_xlfn.FORECAST.LINEAR($A27,D$9:D26,$A$9:$A26)</f>
        <v>64854767.942857102</v>
      </c>
      <c r="E27" s="42">
        <f>_xlfn.FORECAST.LINEAR($A27,E$9:E26,$A$9:$A26)</f>
        <v>72612592.866667032</v>
      </c>
      <c r="F27" s="42">
        <f>_xlfn.FORECAST.LINEAR($A27,F$9:F26,$A$9:$A26)</f>
        <v>315972936.91428566</v>
      </c>
      <c r="G27" s="39"/>
      <c r="H27" s="39"/>
      <c r="I27" s="39"/>
      <c r="J27" s="39"/>
      <c r="K27" s="39"/>
    </row>
    <row r="28" spans="1:11" s="16" customFormat="1" ht="18" x14ac:dyDescent="0.45">
      <c r="A28" s="60">
        <v>2034</v>
      </c>
      <c r="B28" s="42">
        <f>_xlfn.FORECAST.LINEAR(A28,$B$6:B27,$A$6:A27)</f>
        <v>880356504.79999971</v>
      </c>
      <c r="C28" s="42">
        <f>_xlfn.FORECAST.LINEAR($A28,C$9:C27,$A$9:$A27)</f>
        <v>401112287.36190456</v>
      </c>
      <c r="D28" s="42">
        <f>_xlfn.FORECAST.LINEAR($A28,D$9:D27,$A$9:$A27)</f>
        <v>64896256.628571376</v>
      </c>
      <c r="E28" s="42">
        <f>_xlfn.FORECAST.LINEAR($A28,E$9:E27,$A$9:$A27)</f>
        <v>73687135.466667175</v>
      </c>
      <c r="F28" s="42">
        <f>_xlfn.FORECAST.LINEAR($A28,F$9:F27,$A$9:$A27)</f>
        <v>312840404.94285774</v>
      </c>
      <c r="G28" s="39"/>
      <c r="H28" s="39"/>
      <c r="I28" s="39"/>
      <c r="J28" s="39"/>
      <c r="K28" s="39"/>
    </row>
    <row r="29" spans="1:11" s="16" customFormat="1" ht="18" x14ac:dyDescent="0.45">
      <c r="A29" s="60">
        <v>2035</v>
      </c>
      <c r="B29" s="42">
        <f>_xlfn.FORECAST.LINEAR(A29,$B$6:B28,$A$6:A28)</f>
        <v>880141375.07151484</v>
      </c>
      <c r="C29" s="42">
        <f>_xlfn.FORECAST.LINEAR($A29,C$9:C28,$A$9:$A28)</f>
        <v>400959630.84761882</v>
      </c>
      <c r="D29" s="42">
        <f>_xlfn.FORECAST.LINEAR($A29,D$9:D28,$A$9:$A28)</f>
        <v>64937745.314285666</v>
      </c>
      <c r="E29" s="42">
        <f>_xlfn.FORECAST.LINEAR($A29,E$9:E28,$A$9:$A28)</f>
        <v>74761678.066667318</v>
      </c>
      <c r="F29" s="42">
        <f>_xlfn.FORECAST.LINEAR($A29,F$9:F28,$A$9:$A28)</f>
        <v>309707872.97142887</v>
      </c>
      <c r="G29" s="39"/>
      <c r="H29" s="39"/>
      <c r="I29" s="39"/>
      <c r="J29" s="39"/>
      <c r="K29" s="39"/>
    </row>
    <row r="30" spans="1:11" s="16" customFormat="1" ht="18" x14ac:dyDescent="0.45">
      <c r="A30" s="60">
        <v>2036</v>
      </c>
      <c r="B30" s="42">
        <f>_xlfn.FORECAST.LINEAR(A30,$B$6:B29,$A$6:A29)</f>
        <v>879926245.34302986</v>
      </c>
      <c r="C30" s="42">
        <f>_xlfn.FORECAST.LINEAR($A30,C$9:C29,$A$9:$A29)</f>
        <v>400806974.33333308</v>
      </c>
      <c r="D30" s="42">
        <f>_xlfn.FORECAST.LINEAR($A30,D$9:D29,$A$9:$A29)</f>
        <v>64979233.999999933</v>
      </c>
      <c r="E30" s="42">
        <f>_xlfn.FORECAST.LINEAR($A30,E$9:E29,$A$9:$A29)</f>
        <v>75836220.6666677</v>
      </c>
      <c r="F30" s="42">
        <f>_xlfn.FORECAST.LINEAR($A30,F$9:F29,$A$9:$A29)</f>
        <v>306575341</v>
      </c>
      <c r="G30" s="39"/>
      <c r="H30" s="39"/>
      <c r="I30" s="39"/>
      <c r="J30" s="39"/>
      <c r="K30" s="39"/>
    </row>
    <row r="31" spans="1:11" s="16" customFormat="1" ht="18" x14ac:dyDescent="0.45">
      <c r="A31" s="60">
        <v>2037</v>
      </c>
      <c r="B31" s="42">
        <f>_xlfn.FORECAST.LINEAR(A31,$B$6:B30,$A$6:A30)</f>
        <v>879711115.61454511</v>
      </c>
      <c r="C31" s="42">
        <f>_xlfn.FORECAST.LINEAR($A31,C$9:C30,$A$9:$A30)</f>
        <v>400654317.81904727</v>
      </c>
      <c r="D31" s="42">
        <f>_xlfn.FORECAST.LINEAR($A31,D$9:D30,$A$9:$A30)</f>
        <v>65020722.68571423</v>
      </c>
      <c r="E31" s="42">
        <f>_xlfn.FORECAST.LINEAR($A31,E$9:E30,$A$9:$A30)</f>
        <v>76910763.266667843</v>
      </c>
      <c r="F31" s="42">
        <f>_xlfn.FORECAST.LINEAR($A31,F$9:F30,$A$9:$A30)</f>
        <v>303442809.02857113</v>
      </c>
      <c r="G31" s="39"/>
      <c r="H31" s="39"/>
      <c r="I31" s="39"/>
      <c r="J31" s="39"/>
      <c r="K31" s="39"/>
    </row>
    <row r="32" spans="1:11" s="16" customFormat="1" ht="18" x14ac:dyDescent="0.45">
      <c r="A32" s="60">
        <v>2038</v>
      </c>
      <c r="B32" s="42">
        <f>_xlfn.FORECAST.LINEAR(A32,$B$6:B31,$A$6:A31)</f>
        <v>879495985.88606</v>
      </c>
      <c r="C32" s="42">
        <f>_xlfn.FORECAST.LINEAR($A32,C$9:C31,$A$9:$A31)</f>
        <v>400501661.30476159</v>
      </c>
      <c r="D32" s="42">
        <f>_xlfn.FORECAST.LINEAR($A32,D$9:D31,$A$9:$A31)</f>
        <v>65062211.371428512</v>
      </c>
      <c r="E32" s="42">
        <f>_xlfn.FORECAST.LINEAR($A32,E$9:E31,$A$9:$A31)</f>
        <v>77985305.866667509</v>
      </c>
      <c r="F32" s="42">
        <f>_xlfn.FORECAST.LINEAR($A32,F$9:F31,$A$9:$A31)</f>
        <v>300310277.05714321</v>
      </c>
      <c r="G32" s="39"/>
      <c r="H32" s="39"/>
      <c r="I32" s="39"/>
      <c r="J32" s="39"/>
      <c r="K32" s="39"/>
    </row>
    <row r="33" spans="1:11" s="16" customFormat="1" ht="18" x14ac:dyDescent="0.45">
      <c r="A33" s="60">
        <v>2039</v>
      </c>
      <c r="B33" s="42">
        <f>_xlfn.FORECAST.LINEAR(A33,$B$6:B32,$A$6:A32)</f>
        <v>879280856.15757513</v>
      </c>
      <c r="C33" s="42">
        <f>_xlfn.FORECAST.LINEAR($A33,C$9:C32,$A$9:$A32)</f>
        <v>400349004.79047585</v>
      </c>
      <c r="D33" s="42">
        <f>_xlfn.FORECAST.LINEAR($A33,D$9:D32,$A$9:$A32)</f>
        <v>65103700.057142787</v>
      </c>
      <c r="E33" s="42">
        <f>_xlfn.FORECAST.LINEAR($A33,E$9:E32,$A$9:$A32)</f>
        <v>79059848.466667414</v>
      </c>
      <c r="F33" s="42">
        <f>_xlfn.FORECAST.LINEAR($A33,F$9:F32,$A$9:$A32)</f>
        <v>297177745.08571434</v>
      </c>
      <c r="G33" s="39"/>
      <c r="H33" s="39"/>
      <c r="I33" s="39"/>
      <c r="J33" s="39"/>
      <c r="K33" s="39"/>
    </row>
    <row r="34" spans="1:11" s="16" customFormat="1" ht="18" x14ac:dyDescent="0.45">
      <c r="A34" s="60">
        <v>2040</v>
      </c>
      <c r="B34" s="42">
        <f>_xlfn.FORECAST.LINEAR(A34,$B$6:B33,$A$6:A33)</f>
        <v>879065726.42909026</v>
      </c>
      <c r="C34" s="42">
        <f>_xlfn.FORECAST.LINEAR($A34,C$9:C33,$A$9:$A33)</f>
        <v>400196348.2761901</v>
      </c>
      <c r="D34" s="42">
        <f>_xlfn.FORECAST.LINEAR($A34,D$9:D33,$A$9:$A33)</f>
        <v>65145188.742857076</v>
      </c>
      <c r="E34" s="42">
        <f>_xlfn.FORECAST.LINEAR($A34,E$9:E33,$A$9:$A33)</f>
        <v>80134391.066668034</v>
      </c>
      <c r="F34" s="42">
        <f>_xlfn.FORECAST.LINEAR($A34,F$9:F33,$A$9:$A33)</f>
        <v>294045213.11428547</v>
      </c>
      <c r="G34" s="39"/>
      <c r="H34" s="39"/>
      <c r="I34" s="39"/>
      <c r="J34" s="39"/>
      <c r="K34" s="39"/>
    </row>
    <row r="35" spans="1:11" s="16" customFormat="1" ht="18" x14ac:dyDescent="0.45">
      <c r="A35" s="60">
        <v>2041</v>
      </c>
      <c r="B35" s="42">
        <f>_xlfn.FORECAST.LINEAR(A35,$B$6:B34,$A$6:A34)</f>
        <v>878850596.70060515</v>
      </c>
      <c r="C35" s="42">
        <f>_xlfn.FORECAST.LINEAR($A35,C$9:C34,$A$9:$A34)</f>
        <v>400043691.76190436</v>
      </c>
      <c r="D35" s="42">
        <f>_xlfn.FORECAST.LINEAR($A35,D$9:D34,$A$9:$A34)</f>
        <v>65186677.428571336</v>
      </c>
      <c r="E35" s="42">
        <f>_xlfn.FORECAST.LINEAR($A35,E$9:E34,$A$9:$A34)</f>
        <v>81208933.6666677</v>
      </c>
      <c r="F35" s="42">
        <f>_xlfn.FORECAST.LINEAR($A35,F$9:F34,$A$9:$A34)</f>
        <v>290912681.14285755</v>
      </c>
      <c r="G35" s="39"/>
      <c r="H35" s="39"/>
      <c r="I35" s="39"/>
      <c r="J35" s="39"/>
      <c r="K35" s="39"/>
    </row>
    <row r="36" spans="1:11" s="16" customFormat="1" ht="18" x14ac:dyDescent="0.45">
      <c r="A36" s="60">
        <v>2042</v>
      </c>
      <c r="B36" s="42">
        <f>_xlfn.FORECAST.LINEAR(A36,$B$6:B35,$A$6:A35)</f>
        <v>878635466.97212029</v>
      </c>
      <c r="C36" s="42">
        <f>_xlfn.FORECAST.LINEAR($A36,C$9:C35,$A$9:$A35)</f>
        <v>399891035.24761862</v>
      </c>
      <c r="D36" s="42">
        <f>_xlfn.FORECAST.LINEAR($A36,D$9:D35,$A$9:$A35)</f>
        <v>65228166.114285626</v>
      </c>
      <c r="E36" s="42">
        <f>_xlfn.FORECAST.LINEAR($A36,E$9:E35,$A$9:$A35)</f>
        <v>82283476.266667604</v>
      </c>
      <c r="F36" s="42">
        <f>_xlfn.FORECAST.LINEAR($A36,F$9:F35,$A$9:$A35)</f>
        <v>287780149.17142868</v>
      </c>
      <c r="G36" s="39"/>
      <c r="H36" s="39"/>
      <c r="I36" s="39"/>
      <c r="J36" s="39"/>
      <c r="K36" s="39"/>
    </row>
    <row r="37" spans="1:11" s="16" customFormat="1" ht="18" x14ac:dyDescent="0.45">
      <c r="A37" s="60">
        <v>2043</v>
      </c>
      <c r="B37" s="42">
        <f>_xlfn.FORECAST.LINEAR(A37,$B$6:B36,$A$6:A36)</f>
        <v>878420337.24363542</v>
      </c>
      <c r="C37" s="42">
        <f>_xlfn.FORECAST.LINEAR($A37,C$9:C36,$A$9:$A36)</f>
        <v>399738378.73333287</v>
      </c>
      <c r="D37" s="42">
        <f>_xlfn.FORECAST.LINEAR($A37,D$9:D36,$A$9:$A36)</f>
        <v>65269654.799999908</v>
      </c>
      <c r="E37" s="42">
        <f>_xlfn.FORECAST.LINEAR($A37,E$9:E36,$A$9:$A36)</f>
        <v>83358018.866667747</v>
      </c>
      <c r="F37" s="42">
        <f>_xlfn.FORECAST.LINEAR($A37,F$9:F36,$A$9:$A36)</f>
        <v>284647617.19999981</v>
      </c>
      <c r="G37" s="39"/>
      <c r="H37" s="39"/>
      <c r="I37" s="39"/>
      <c r="J37" s="39"/>
      <c r="K37" s="39"/>
    </row>
    <row r="38" spans="1:11" s="16" customFormat="1" ht="18" x14ac:dyDescent="0.45">
      <c r="A38" s="60">
        <v>2044</v>
      </c>
      <c r="B38" s="42">
        <f>_xlfn.FORECAST.LINEAR(A38,$B$6:B37,$A$6:A37)</f>
        <v>878205207.51515067</v>
      </c>
      <c r="C38" s="42">
        <f>_xlfn.FORECAST.LINEAR($A38,C$9:C37,$A$9:$A37)</f>
        <v>399585722.21904707</v>
      </c>
      <c r="D38" s="42">
        <f>_xlfn.FORECAST.LINEAR($A38,D$9:D37,$A$9:$A37)</f>
        <v>65311143.48571419</v>
      </c>
      <c r="E38" s="42">
        <f>_xlfn.FORECAST.LINEAR($A38,E$9:E37,$A$9:$A37)</f>
        <v>84432561.466667891</v>
      </c>
      <c r="F38" s="42">
        <f>_xlfn.FORECAST.LINEAR($A38,F$9:F37,$A$9:$A37)</f>
        <v>281515085.22857189</v>
      </c>
      <c r="G38" s="39"/>
      <c r="H38" s="39"/>
      <c r="I38" s="39"/>
      <c r="J38" s="39"/>
      <c r="K38" s="39"/>
    </row>
    <row r="39" spans="1:11" s="16" customFormat="1" ht="18" x14ac:dyDescent="0.45">
      <c r="A39" s="60">
        <v>2045</v>
      </c>
      <c r="B39" s="42">
        <f>_xlfn.FORECAST.LINEAR(A39,$B$6:B38,$A$6:A38)</f>
        <v>877990077.78666556</v>
      </c>
      <c r="C39" s="42">
        <f>_xlfn.FORECAST.LINEAR($A39,C$9:C38,$A$9:$A38)</f>
        <v>399433065.70476133</v>
      </c>
      <c r="D39" s="42">
        <f>_xlfn.FORECAST.LINEAR($A39,D$9:D38,$A$9:$A38)</f>
        <v>65352632.171428479</v>
      </c>
      <c r="E39" s="42">
        <f>_xlfn.FORECAST.LINEAR($A39,E$9:E38,$A$9:$A38)</f>
        <v>85507104.066667557</v>
      </c>
      <c r="F39" s="42">
        <f>_xlfn.FORECAST.LINEAR($A39,F$9:F38,$A$9:$A38)</f>
        <v>278382553.25714302</v>
      </c>
      <c r="G39" s="39"/>
      <c r="H39" s="39"/>
      <c r="I39" s="39"/>
      <c r="J39" s="39"/>
      <c r="K39" s="39"/>
    </row>
    <row r="40" spans="1:11" s="16" customFormat="1" ht="18" x14ac:dyDescent="0.45">
      <c r="A40" s="60">
        <v>2046</v>
      </c>
      <c r="B40" s="42">
        <f>_xlfn.FORECAST.LINEAR(A40,$B$6:B39,$A$6:A39)</f>
        <v>877774948.05818057</v>
      </c>
      <c r="C40" s="42">
        <f>_xlfn.FORECAST.LINEAR($A40,C$9:C39,$A$9:$A39)</f>
        <v>399280409.19047558</v>
      </c>
      <c r="D40" s="42">
        <f>_xlfn.FORECAST.LINEAR($A40,D$9:D39,$A$9:$A39)</f>
        <v>65394120.857142761</v>
      </c>
      <c r="E40" s="42">
        <f>_xlfn.FORECAST.LINEAR($A40,E$9:E39,$A$9:$A39)</f>
        <v>86581646.666667938</v>
      </c>
      <c r="F40" s="42">
        <f>_xlfn.FORECAST.LINEAR($A40,F$9:F39,$A$9:$A39)</f>
        <v>275250021.28571415</v>
      </c>
      <c r="G40" s="39"/>
      <c r="H40" s="39"/>
      <c r="I40" s="39"/>
      <c r="J40" s="39"/>
      <c r="K40" s="39"/>
    </row>
    <row r="41" spans="1:11" s="16" customFormat="1" ht="18" x14ac:dyDescent="0.45">
      <c r="A41" s="60">
        <v>2047</v>
      </c>
      <c r="B41" s="42">
        <f>_xlfn.FORECAST.LINEAR(A41,$B$6:B40,$A$6:A40)</f>
        <v>877559818.3296957</v>
      </c>
      <c r="C41" s="42">
        <f>_xlfn.FORECAST.LINEAR($A41,C$9:C40,$A$9:$A40)</f>
        <v>399127752.6761899</v>
      </c>
      <c r="D41" s="42">
        <f>_xlfn.FORECAST.LINEAR($A41,D$9:D40,$A$9:$A40)</f>
        <v>65435609.542857036</v>
      </c>
      <c r="E41" s="42">
        <f>_xlfn.FORECAST.LINEAR($A41,E$9:E40,$A$9:$A40)</f>
        <v>87656189.266668081</v>
      </c>
      <c r="F41" s="42">
        <f>_xlfn.FORECAST.LINEAR($A41,F$9:F40,$A$9:$A40)</f>
        <v>272117489.31428623</v>
      </c>
      <c r="G41" s="39"/>
      <c r="H41" s="39"/>
      <c r="I41" s="39"/>
      <c r="J41" s="39"/>
      <c r="K41" s="39"/>
    </row>
    <row r="42" spans="1:11" s="16" customFormat="1" ht="18" x14ac:dyDescent="0.45">
      <c r="A42" s="60">
        <v>2048</v>
      </c>
      <c r="B42" s="42">
        <f>_xlfn.FORECAST.LINEAR(A42,$B$6:B41,$A$6:A41)</f>
        <v>877344688.60121107</v>
      </c>
      <c r="C42" s="42">
        <f>_xlfn.FORECAST.LINEAR($A42,C$9:C41,$A$9:$A41)</f>
        <v>398975096.16190416</v>
      </c>
      <c r="D42" s="42">
        <f>_xlfn.FORECAST.LINEAR($A42,D$9:D41,$A$9:$A41)</f>
        <v>65477098.228571311</v>
      </c>
      <c r="E42" s="42">
        <f>_xlfn.FORECAST.LINEAR($A42,E$9:E41,$A$9:$A41)</f>
        <v>88730731.866667747</v>
      </c>
      <c r="F42" s="42">
        <f>_xlfn.FORECAST.LINEAR($A42,F$9:F41,$A$9:$A41)</f>
        <v>268984957.34285736</v>
      </c>
      <c r="G42" s="39"/>
      <c r="H42" s="39"/>
      <c r="I42" s="39"/>
      <c r="J42" s="39"/>
      <c r="K42" s="39"/>
    </row>
    <row r="43" spans="1:11" s="16" customFormat="1" ht="18" x14ac:dyDescent="0.45">
      <c r="A43" s="60">
        <v>2049</v>
      </c>
      <c r="B43" s="42">
        <f>_xlfn.FORECAST.LINEAR(A43,$B$6:B42,$A$6:A42)</f>
        <v>877129558.8727262</v>
      </c>
      <c r="C43" s="42">
        <f>_xlfn.FORECAST.LINEAR($A43,C$9:C42,$A$9:$A42)</f>
        <v>398822439.64761835</v>
      </c>
      <c r="D43" s="42">
        <f>_xlfn.FORECAST.LINEAR($A43,D$9:D42,$A$9:$A42)</f>
        <v>65518586.914285593</v>
      </c>
      <c r="E43" s="42">
        <f>_xlfn.FORECAST.LINEAR($A43,E$9:E42,$A$9:$A42)</f>
        <v>89805274.466668129</v>
      </c>
      <c r="F43" s="42">
        <f>_xlfn.FORECAST.LINEAR($A43,F$9:F42,$A$9:$A42)</f>
        <v>265852425.37142849</v>
      </c>
      <c r="G43" s="39"/>
      <c r="H43" s="39"/>
      <c r="I43" s="39"/>
      <c r="J43" s="39"/>
      <c r="K43" s="39"/>
    </row>
    <row r="44" spans="1:11" s="16" customFormat="1" ht="18" x14ac:dyDescent="0.45">
      <c r="A44" s="60">
        <v>2050</v>
      </c>
      <c r="B44" s="42">
        <f>_xlfn.FORECAST.LINEAR(A44,$B$6:B43,$A$6:A43)</f>
        <v>876914429.14424133</v>
      </c>
      <c r="C44" s="42">
        <f>_xlfn.FORECAST.LINEAR($A44,C$9:C43,$A$9:$A43)</f>
        <v>398669783.13333267</v>
      </c>
      <c r="D44" s="42">
        <f>_xlfn.FORECAST.LINEAR($A44,D$9:D43,$A$9:$A43)</f>
        <v>65560075.599999875</v>
      </c>
      <c r="E44" s="42">
        <f>_xlfn.FORECAST.LINEAR($A44,E$9:E43,$A$9:$A43)</f>
        <v>90879817.066668272</v>
      </c>
      <c r="F44" s="42">
        <f>_xlfn.FORECAST.LINEAR($A44,F$9:F43,$A$9:$A43)</f>
        <v>262719893.40000057</v>
      </c>
      <c r="G44" s="39"/>
      <c r="H44" s="39"/>
      <c r="I44" s="39"/>
      <c r="J44" s="39"/>
      <c r="K44" s="39"/>
    </row>
    <row r="45" spans="1:11" s="16" customFormat="1" ht="18" x14ac:dyDescent="0.45">
      <c r="A45" s="60">
        <v>2051</v>
      </c>
      <c r="B45" s="42">
        <f>_xlfn.FORECAST.LINEAR(A45,$B$6:B44,$A$6:A44)</f>
        <v>876699299.41575634</v>
      </c>
      <c r="C45" s="42">
        <f>_xlfn.FORECAST.LINEAR($A45,C$9:C44,$A$9:$A44)</f>
        <v>398517126.61904699</v>
      </c>
      <c r="D45" s="42">
        <f>_xlfn.FORECAST.LINEAR($A45,D$9:D44,$A$9:$A44)</f>
        <v>65601564.285714149</v>
      </c>
      <c r="E45" s="42">
        <f>_xlfn.FORECAST.LINEAR($A45,E$9:E44,$A$9:$A44)</f>
        <v>91954359.666667938</v>
      </c>
      <c r="F45" s="42">
        <f>_xlfn.FORECAST.LINEAR($A45,F$9:F44,$A$9:$A44)</f>
        <v>259587361.4285717</v>
      </c>
      <c r="G45" s="39"/>
      <c r="H45" s="39"/>
      <c r="I45" s="39"/>
      <c r="J45" s="39"/>
      <c r="K45" s="39"/>
    </row>
    <row r="46" spans="1:11" s="16" customFormat="1" ht="18" x14ac:dyDescent="0.45">
      <c r="A46" s="60">
        <v>2052</v>
      </c>
      <c r="B46" s="42">
        <f>_xlfn.FORECAST.LINEAR(A46,$B$6:B45,$A$6:A45)</f>
        <v>876484169.6872716</v>
      </c>
      <c r="C46" s="42">
        <f>_xlfn.FORECAST.LINEAR($A46,C$9:C45,$A$9:$A45)</f>
        <v>398364470.10476118</v>
      </c>
      <c r="D46" s="42">
        <f>_xlfn.FORECAST.LINEAR($A46,D$9:D45,$A$9:$A45)</f>
        <v>65643052.971428446</v>
      </c>
      <c r="E46" s="42">
        <f>_xlfn.FORECAST.LINEAR($A46,E$9:E45,$A$9:$A45)</f>
        <v>93028902.26666832</v>
      </c>
      <c r="F46" s="42">
        <f>_xlfn.FORECAST.LINEAR($A46,F$9:F45,$A$9:$A45)</f>
        <v>256454829.45714283</v>
      </c>
      <c r="G46" s="39"/>
      <c r="H46" s="39"/>
      <c r="I46" s="39"/>
      <c r="J46" s="39"/>
      <c r="K46" s="39"/>
    </row>
    <row r="47" spans="1:11" s="16" customFormat="1" ht="18" x14ac:dyDescent="0.45">
      <c r="A47" s="60">
        <v>2053</v>
      </c>
      <c r="B47" s="42">
        <f>_xlfn.FORECAST.LINEAR(A47,$B$6:B46,$A$6:A46)</f>
        <v>876269039.95878649</v>
      </c>
      <c r="C47" s="42">
        <f>_xlfn.FORECAST.LINEAR($A47,C$9:C46,$A$9:$A46)</f>
        <v>398211813.59047544</v>
      </c>
      <c r="D47" s="42">
        <f>_xlfn.FORECAST.LINEAR($A47,D$9:D46,$A$9:$A46)</f>
        <v>65684541.657142721</v>
      </c>
      <c r="E47" s="42">
        <f>_xlfn.FORECAST.LINEAR($A47,E$9:E46,$A$9:$A46)</f>
        <v>94103444.866667986</v>
      </c>
      <c r="F47" s="42">
        <f>_xlfn.FORECAST.LINEAR($A47,F$9:F46,$A$9:$A46)</f>
        <v>253322297.48571491</v>
      </c>
      <c r="G47" s="39"/>
      <c r="H47" s="39"/>
      <c r="I47" s="39"/>
      <c r="J47" s="39"/>
      <c r="K47" s="39"/>
    </row>
    <row r="48" spans="1:11" s="16" customFormat="1" ht="18" x14ac:dyDescent="0.45">
      <c r="A48" s="60">
        <v>2054</v>
      </c>
      <c r="B48" s="42">
        <f>_xlfn.FORECAST.LINEAR(A48,$B$6:B47,$A$6:A47)</f>
        <v>876053910.23030162</v>
      </c>
      <c r="C48" s="42">
        <f>_xlfn.FORECAST.LINEAR($A48,C$9:C47,$A$9:$A47)</f>
        <v>398059157.07618976</v>
      </c>
      <c r="D48" s="42">
        <f>_xlfn.FORECAST.LINEAR($A48,D$9:D47,$A$9:$A47)</f>
        <v>65726030.342856996</v>
      </c>
      <c r="E48" s="42">
        <f>_xlfn.FORECAST.LINEAR($A48,E$9:E47,$A$9:$A47)</f>
        <v>95177987.466668129</v>
      </c>
      <c r="F48" s="42">
        <f>_xlfn.FORECAST.LINEAR($A48,F$9:F47,$A$9:$A47)</f>
        <v>250189765.51428604</v>
      </c>
      <c r="G48" s="39"/>
      <c r="H48" s="39"/>
      <c r="I48" s="39"/>
      <c r="J48" s="39"/>
      <c r="K48" s="39"/>
    </row>
    <row r="49" spans="1:11" s="16" customFormat="1" x14ac:dyDescent="0.45"/>
    <row r="50" spans="1:11" s="16" customFormat="1" x14ac:dyDescent="0.45"/>
    <row r="51" spans="1:11" s="16" customFormat="1" x14ac:dyDescent="0.45"/>
    <row r="52" spans="1:11" s="16" customFormat="1" ht="23.25" x14ac:dyDescent="0.45">
      <c r="A52" s="17" t="s">
        <v>374</v>
      </c>
    </row>
    <row r="53" spans="1:11" s="16" customFormat="1" ht="23.65" thickBot="1" x14ac:dyDescent="0.5">
      <c r="A53" s="18" t="s">
        <v>375</v>
      </c>
      <c r="G53" s="17" t="s">
        <v>376</v>
      </c>
    </row>
    <row r="54" spans="1:11" s="16" customFormat="1" ht="18.75" thickTop="1" thickBot="1" x14ac:dyDescent="0.5">
      <c r="A54" s="28"/>
      <c r="B54" s="430" t="s">
        <v>377</v>
      </c>
      <c r="C54" s="431"/>
      <c r="D54" s="431"/>
      <c r="E54" s="431"/>
      <c r="F54" s="438"/>
      <c r="G54" s="300" t="s">
        <v>377</v>
      </c>
      <c r="H54" s="301"/>
      <c r="I54" s="301"/>
      <c r="J54" s="301"/>
      <c r="K54" s="302"/>
    </row>
    <row r="55" spans="1:11" s="16" customFormat="1" ht="42.75" customHeight="1" thickBot="1" x14ac:dyDescent="0.5">
      <c r="A55" s="19" t="s">
        <v>365</v>
      </c>
      <c r="B55" s="158" t="s">
        <v>355</v>
      </c>
      <c r="C55" s="158" t="s">
        <v>378</v>
      </c>
      <c r="D55" s="158" t="s">
        <v>379</v>
      </c>
      <c r="E55" s="158" t="s">
        <v>380</v>
      </c>
      <c r="F55" s="159" t="s">
        <v>359</v>
      </c>
      <c r="G55" s="181" t="s">
        <v>355</v>
      </c>
      <c r="H55" s="182" t="s">
        <v>378</v>
      </c>
      <c r="I55" s="182" t="s">
        <v>379</v>
      </c>
      <c r="J55" s="182" t="s">
        <v>380</v>
      </c>
      <c r="K55" s="183" t="s">
        <v>359</v>
      </c>
    </row>
    <row r="56" spans="1:11" s="16" customFormat="1" ht="18" x14ac:dyDescent="0.45">
      <c r="A56" s="40">
        <v>2013</v>
      </c>
      <c r="B56" s="244">
        <v>1.4379999999999999</v>
      </c>
      <c r="C56" s="245">
        <v>2.3330000000000002</v>
      </c>
      <c r="D56" s="245">
        <v>6.6929999999999996</v>
      </c>
      <c r="E56" s="245">
        <v>8.2639999999999993</v>
      </c>
      <c r="F56" s="313">
        <v>2.33</v>
      </c>
      <c r="G56" s="353"/>
      <c r="H56" s="351"/>
      <c r="I56" s="351"/>
      <c r="J56" s="351"/>
      <c r="K56" s="352"/>
    </row>
    <row r="57" spans="1:11" s="16" customFormat="1" ht="18" x14ac:dyDescent="0.45">
      <c r="A57" s="40">
        <v>2014</v>
      </c>
      <c r="B57" s="234">
        <v>1.365</v>
      </c>
      <c r="C57" s="71">
        <v>2.2040000000000002</v>
      </c>
      <c r="D57" s="71">
        <v>6.4530000000000003</v>
      </c>
      <c r="E57" s="71">
        <v>7.923</v>
      </c>
      <c r="F57" s="295">
        <v>2.1909999999999998</v>
      </c>
      <c r="G57" s="336">
        <f>IF(ABS(B7 - B6) &gt; SQRT(G7^2 + G6^2), 1, 0)</f>
        <v>0</v>
      </c>
      <c r="H57" s="337">
        <f>IF(ABS(C7 - C6) &gt; SQRT(H7^2 + H6^2), 1, 0)</f>
        <v>0</v>
      </c>
      <c r="I57" s="337">
        <f>IF(ABS(D7 - D6) &gt; SQRT(I7^2 + I6^2), 1, 0)</f>
        <v>0</v>
      </c>
      <c r="J57" s="337">
        <f>IF(ABS(E7 - E6) &gt; SQRT(J7^2 + J6^2), 1, 0)</f>
        <v>0</v>
      </c>
      <c r="K57" s="338">
        <f>IF(ABS(F7 - F6) &gt; SQRT(K7^2 + K6^2), 1, 0)</f>
        <v>0</v>
      </c>
    </row>
    <row r="58" spans="1:11" s="16" customFormat="1" ht="18" x14ac:dyDescent="0.45">
      <c r="A58" s="40">
        <v>2015</v>
      </c>
      <c r="B58" s="234">
        <v>1.3620000000000001</v>
      </c>
      <c r="C58" s="71">
        <v>2.2050000000000001</v>
      </c>
      <c r="D58" s="71">
        <v>6.4370000000000003</v>
      </c>
      <c r="E58" s="71">
        <v>7.8179999999999996</v>
      </c>
      <c r="F58" s="295">
        <v>2.19</v>
      </c>
      <c r="G58" s="336">
        <f t="shared" ref="G58:G64" si="5">IF(ABS(B8 - B7) &gt; SQRT(G8^2 + G7^2), 1, 0)</f>
        <v>0</v>
      </c>
      <c r="H58" s="337">
        <f t="shared" ref="H58:H64" si="6">IF(ABS(C8 - C7) &gt; SQRT(H8^2 + H7^2), 1, 0)</f>
        <v>0</v>
      </c>
      <c r="I58" s="337">
        <f t="shared" ref="I58:I64" si="7">IF(ABS(D8 - D7) &gt; SQRT(I8^2 + I7^2), 1, 0)</f>
        <v>0</v>
      </c>
      <c r="J58" s="337">
        <f t="shared" ref="J58:J64" si="8">IF(ABS(E8 - E7) &gt; SQRT(J8^2 + J7^2), 1, 0)</f>
        <v>0</v>
      </c>
      <c r="K58" s="338">
        <f t="shared" ref="K58:K64" si="9">IF(ABS(F8 - F7) &gt; SQRT(K8^2 + K7^2), 1, 0)</f>
        <v>0</v>
      </c>
    </row>
    <row r="59" spans="1:11" s="16" customFormat="1" ht="18" x14ac:dyDescent="0.45">
      <c r="A59" s="40">
        <v>2016</v>
      </c>
      <c r="B59" s="234">
        <v>1.359</v>
      </c>
      <c r="C59" s="71">
        <v>2.2069999999999999</v>
      </c>
      <c r="D59" s="71">
        <v>6.4329999999999998</v>
      </c>
      <c r="E59" s="71">
        <v>7.7969999999999997</v>
      </c>
      <c r="F59" s="295">
        <v>2.1720000000000002</v>
      </c>
      <c r="G59" s="336">
        <f t="shared" si="5"/>
        <v>0</v>
      </c>
      <c r="H59" s="337">
        <f t="shared" si="6"/>
        <v>0</v>
      </c>
      <c r="I59" s="337">
        <f t="shared" si="7"/>
        <v>0</v>
      </c>
      <c r="J59" s="337">
        <f t="shared" si="8"/>
        <v>0</v>
      </c>
      <c r="K59" s="338">
        <f t="shared" si="9"/>
        <v>0</v>
      </c>
    </row>
    <row r="60" spans="1:11" s="16" customFormat="1" ht="18" x14ac:dyDescent="0.45">
      <c r="A60" s="40">
        <v>2017</v>
      </c>
      <c r="B60" s="234">
        <v>1.32</v>
      </c>
      <c r="C60" s="71">
        <v>2.1890000000000001</v>
      </c>
      <c r="D60" s="71">
        <v>6.4429999999999996</v>
      </c>
      <c r="E60" s="71">
        <v>7.73</v>
      </c>
      <c r="F60" s="295">
        <v>2.0830000000000002</v>
      </c>
      <c r="G60" s="336">
        <f t="shared" si="5"/>
        <v>0</v>
      </c>
      <c r="H60" s="337">
        <f t="shared" si="6"/>
        <v>0</v>
      </c>
      <c r="I60" s="337">
        <f t="shared" si="7"/>
        <v>0</v>
      </c>
      <c r="J60" s="337">
        <f t="shared" si="8"/>
        <v>0</v>
      </c>
      <c r="K60" s="338">
        <f t="shared" si="9"/>
        <v>0</v>
      </c>
    </row>
    <row r="61" spans="1:11" s="16" customFormat="1" ht="18" x14ac:dyDescent="0.45">
      <c r="A61" s="40">
        <v>2018</v>
      </c>
      <c r="B61" s="234">
        <v>1.3149999999999999</v>
      </c>
      <c r="C61" s="71">
        <v>2.1949999999999998</v>
      </c>
      <c r="D61" s="71">
        <v>6.4740000000000002</v>
      </c>
      <c r="E61" s="71">
        <v>7.7569999999999997</v>
      </c>
      <c r="F61" s="295">
        <v>2.0470000000000002</v>
      </c>
      <c r="G61" s="336">
        <f t="shared" si="5"/>
        <v>0</v>
      </c>
      <c r="H61" s="337">
        <f t="shared" si="6"/>
        <v>0</v>
      </c>
      <c r="I61" s="337">
        <f t="shared" si="7"/>
        <v>0</v>
      </c>
      <c r="J61" s="337">
        <f t="shared" si="8"/>
        <v>0</v>
      </c>
      <c r="K61" s="338">
        <f t="shared" si="9"/>
        <v>0</v>
      </c>
    </row>
    <row r="62" spans="1:11" s="16" customFormat="1" ht="18" x14ac:dyDescent="0.45">
      <c r="A62" s="40">
        <v>2019</v>
      </c>
      <c r="B62" s="258">
        <v>1.2190000000000001</v>
      </c>
      <c r="C62" s="259">
        <v>2.101</v>
      </c>
      <c r="D62" s="259">
        <v>6.391</v>
      </c>
      <c r="E62" s="259">
        <v>7.5250000000000004</v>
      </c>
      <c r="F62" s="316">
        <v>1.98</v>
      </c>
      <c r="G62" s="336">
        <f t="shared" si="5"/>
        <v>0</v>
      </c>
      <c r="H62" s="337">
        <f t="shared" si="6"/>
        <v>0</v>
      </c>
      <c r="I62" s="337">
        <f t="shared" si="7"/>
        <v>0</v>
      </c>
      <c r="J62" s="337">
        <f t="shared" si="8"/>
        <v>0</v>
      </c>
      <c r="K62" s="338">
        <f t="shared" si="9"/>
        <v>0</v>
      </c>
    </row>
    <row r="63" spans="1:11" s="16" customFormat="1" ht="18" x14ac:dyDescent="0.45">
      <c r="A63" s="40">
        <v>2020</v>
      </c>
      <c r="B63" s="258">
        <v>1.2270000000000001</v>
      </c>
      <c r="C63" s="259">
        <v>2.1150000000000002</v>
      </c>
      <c r="D63" s="259">
        <v>6.3339999999999996</v>
      </c>
      <c r="E63" s="259">
        <v>7.4649999999999999</v>
      </c>
      <c r="F63" s="316">
        <v>2.0059999999999998</v>
      </c>
      <c r="G63" s="336">
        <f t="shared" si="5"/>
        <v>0</v>
      </c>
      <c r="H63" s="337">
        <f t="shared" si="6"/>
        <v>0</v>
      </c>
      <c r="I63" s="337">
        <f t="shared" si="7"/>
        <v>0</v>
      </c>
      <c r="J63" s="337">
        <f t="shared" si="8"/>
        <v>0</v>
      </c>
      <c r="K63" s="338">
        <f t="shared" si="9"/>
        <v>0</v>
      </c>
    </row>
    <row r="64" spans="1:11" s="16" customFormat="1" ht="18.399999999999999" thickBot="1" x14ac:dyDescent="0.5">
      <c r="A64" s="40">
        <v>2021</v>
      </c>
      <c r="B64" s="236">
        <v>1.2310000000000001</v>
      </c>
      <c r="C64" s="238">
        <v>2.12</v>
      </c>
      <c r="D64" s="238">
        <v>6.2489999999999997</v>
      </c>
      <c r="E64" s="238">
        <v>7.4950000000000001</v>
      </c>
      <c r="F64" s="314">
        <v>2.0369999999999999</v>
      </c>
      <c r="G64" s="336">
        <f t="shared" si="5"/>
        <v>0</v>
      </c>
      <c r="H64" s="337">
        <f t="shared" si="6"/>
        <v>0</v>
      </c>
      <c r="I64" s="337">
        <f t="shared" si="7"/>
        <v>0</v>
      </c>
      <c r="J64" s="337">
        <f t="shared" si="8"/>
        <v>0</v>
      </c>
      <c r="K64" s="338">
        <f t="shared" si="9"/>
        <v>0</v>
      </c>
    </row>
    <row r="65" spans="1:26" s="16" customFormat="1" x14ac:dyDescent="0.45"/>
    <row r="66" spans="1:26" s="16" customFormat="1" x14ac:dyDescent="0.45"/>
    <row r="67" spans="1:26" s="16" customFormat="1" x14ac:dyDescent="0.45"/>
    <row r="68" spans="1:26" s="34" customFormat="1" ht="14.65" thickBot="1" x14ac:dyDescent="0.5"/>
    <row r="69" spans="1:26" s="16" customFormat="1" ht="27.4" thickTop="1" thickBot="1" x14ac:dyDescent="0.9">
      <c r="B69" s="432" t="s">
        <v>440</v>
      </c>
      <c r="C69" s="433"/>
      <c r="D69" s="433"/>
      <c r="E69" s="433"/>
      <c r="F69" s="433"/>
      <c r="G69" s="433"/>
      <c r="H69" s="434"/>
    </row>
    <row r="70" spans="1:26" s="16" customFormat="1" ht="14.65" thickBot="1" x14ac:dyDescent="0.5"/>
    <row r="71" spans="1:26" s="43" customFormat="1" ht="21.4" thickBot="1" x14ac:dyDescent="0.7">
      <c r="A71" s="44"/>
      <c r="B71" s="45" t="s">
        <v>1</v>
      </c>
      <c r="C71" s="46"/>
      <c r="D71" s="46"/>
      <c r="E71" s="46"/>
      <c r="F71" s="47"/>
      <c r="G71" s="45" t="s">
        <v>2</v>
      </c>
      <c r="H71" s="46"/>
      <c r="I71" s="46"/>
      <c r="J71" s="46"/>
      <c r="K71" s="47"/>
      <c r="L71" s="45" t="s">
        <v>3</v>
      </c>
      <c r="M71" s="46"/>
      <c r="N71" s="46"/>
      <c r="O71" s="46"/>
      <c r="P71" s="47"/>
      <c r="Q71" s="45" t="s">
        <v>4</v>
      </c>
      <c r="R71" s="46"/>
      <c r="S71" s="46"/>
      <c r="T71" s="46"/>
      <c r="U71" s="47"/>
      <c r="V71" s="45" t="s">
        <v>5</v>
      </c>
      <c r="W71" s="46"/>
      <c r="X71" s="46"/>
      <c r="Y71" s="46"/>
      <c r="Z71" s="47"/>
    </row>
    <row r="72" spans="1:26" s="16" customFormat="1" ht="18.399999999999999" thickBot="1" x14ac:dyDescent="0.5">
      <c r="A72" s="19" t="s">
        <v>382</v>
      </c>
      <c r="B72" s="94" t="s">
        <v>355</v>
      </c>
      <c r="C72" s="94" t="s">
        <v>378</v>
      </c>
      <c r="D72" s="94" t="s">
        <v>379</v>
      </c>
      <c r="E72" s="94" t="s">
        <v>380</v>
      </c>
      <c r="F72" s="126" t="s">
        <v>359</v>
      </c>
      <c r="G72" s="94" t="s">
        <v>355</v>
      </c>
      <c r="H72" s="94" t="s">
        <v>378</v>
      </c>
      <c r="I72" s="94" t="s">
        <v>379</v>
      </c>
      <c r="J72" s="94" t="s">
        <v>380</v>
      </c>
      <c r="K72" s="126" t="s">
        <v>359</v>
      </c>
      <c r="L72" s="94" t="s">
        <v>355</v>
      </c>
      <c r="M72" s="94" t="s">
        <v>378</v>
      </c>
      <c r="N72" s="94" t="s">
        <v>379</v>
      </c>
      <c r="O72" s="94" t="s">
        <v>380</v>
      </c>
      <c r="P72" s="126" t="s">
        <v>359</v>
      </c>
      <c r="Q72" s="94" t="s">
        <v>355</v>
      </c>
      <c r="R72" s="94" t="s">
        <v>378</v>
      </c>
      <c r="S72" s="94" t="s">
        <v>379</v>
      </c>
      <c r="T72" s="94" t="s">
        <v>380</v>
      </c>
      <c r="U72" s="126" t="s">
        <v>359</v>
      </c>
      <c r="V72" s="94" t="s">
        <v>355</v>
      </c>
      <c r="W72" s="94" t="s">
        <v>378</v>
      </c>
      <c r="X72" s="94" t="s">
        <v>379</v>
      </c>
      <c r="Y72" s="94" t="s">
        <v>380</v>
      </c>
      <c r="Z72" s="126" t="s">
        <v>359</v>
      </c>
    </row>
    <row r="73" spans="1:26" s="85" customFormat="1" ht="18" x14ac:dyDescent="0.55000000000000004">
      <c r="A73" s="40">
        <v>2010</v>
      </c>
      <c r="B73" s="208">
        <v>147052524</v>
      </c>
      <c r="C73" s="209">
        <v>80266164</v>
      </c>
      <c r="D73" s="209">
        <v>5463961</v>
      </c>
      <c r="E73" s="209">
        <v>6571745</v>
      </c>
      <c r="F73" s="249">
        <v>54750654</v>
      </c>
      <c r="G73" s="250">
        <v>26884869</v>
      </c>
      <c r="H73" s="209">
        <v>14929747</v>
      </c>
      <c r="I73" s="209">
        <v>908653</v>
      </c>
      <c r="J73" s="209">
        <v>1159959</v>
      </c>
      <c r="K73" s="249">
        <v>9886510</v>
      </c>
      <c r="L73" s="250">
        <v>38203587</v>
      </c>
      <c r="M73" s="209">
        <v>24187812</v>
      </c>
      <c r="N73" s="209">
        <v>792954</v>
      </c>
      <c r="O73" s="209">
        <v>1269827</v>
      </c>
      <c r="P73" s="249">
        <v>11952993</v>
      </c>
      <c r="Q73" s="250">
        <v>42723971</v>
      </c>
      <c r="R73" s="209">
        <v>22089161</v>
      </c>
      <c r="S73" s="209">
        <v>1779667</v>
      </c>
      <c r="T73" s="209">
        <v>2038317</v>
      </c>
      <c r="U73" s="249">
        <v>16816827</v>
      </c>
      <c r="V73" s="250">
        <v>625645752</v>
      </c>
      <c r="W73" s="209">
        <v>264085877</v>
      </c>
      <c r="X73" s="209">
        <v>58361119</v>
      </c>
      <c r="Y73" s="209">
        <v>42239784</v>
      </c>
      <c r="Z73" s="210">
        <v>260958972</v>
      </c>
    </row>
    <row r="74" spans="1:26" s="85" customFormat="1" ht="18" x14ac:dyDescent="0.55000000000000004">
      <c r="A74" s="40">
        <v>2016</v>
      </c>
      <c r="B74" s="211">
        <v>147338187</v>
      </c>
      <c r="C74" s="80">
        <v>80499741</v>
      </c>
      <c r="D74" s="80">
        <v>5357647</v>
      </c>
      <c r="E74" s="80">
        <v>6595744</v>
      </c>
      <c r="F74" s="81">
        <v>54885055</v>
      </c>
      <c r="G74" s="79">
        <v>26943096</v>
      </c>
      <c r="H74" s="80">
        <v>14972758</v>
      </c>
      <c r="I74" s="80">
        <v>891702</v>
      </c>
      <c r="J74" s="80">
        <v>1163602</v>
      </c>
      <c r="K74" s="81">
        <v>9915034</v>
      </c>
      <c r="L74" s="79">
        <v>38604119</v>
      </c>
      <c r="M74" s="80">
        <v>24106648</v>
      </c>
      <c r="N74" s="80">
        <v>798981</v>
      </c>
      <c r="O74" s="80">
        <v>1325696</v>
      </c>
      <c r="P74" s="81">
        <v>12372794</v>
      </c>
      <c r="Q74" s="79">
        <v>42724432</v>
      </c>
      <c r="R74" s="80">
        <v>22106091</v>
      </c>
      <c r="S74" s="80">
        <v>1737229</v>
      </c>
      <c r="T74" s="80">
        <v>2079745</v>
      </c>
      <c r="U74" s="81">
        <v>16801367</v>
      </c>
      <c r="V74" s="79">
        <v>624783306</v>
      </c>
      <c r="W74" s="80">
        <v>267075324</v>
      </c>
      <c r="X74" s="80">
        <v>56393191</v>
      </c>
      <c r="Y74" s="80">
        <v>41693964</v>
      </c>
      <c r="Z74" s="212">
        <v>259620827</v>
      </c>
    </row>
    <row r="75" spans="1:26" s="85" customFormat="1" ht="18" x14ac:dyDescent="0.55000000000000004">
      <c r="A75" s="40">
        <v>2017</v>
      </c>
      <c r="B75" s="211">
        <v>147690206</v>
      </c>
      <c r="C75" s="80">
        <v>80277766</v>
      </c>
      <c r="D75" s="80">
        <v>5367852</v>
      </c>
      <c r="E75" s="80">
        <v>6692388</v>
      </c>
      <c r="F75" s="81">
        <v>55352199</v>
      </c>
      <c r="G75" s="79">
        <v>26994294</v>
      </c>
      <c r="H75" s="80">
        <v>14926880</v>
      </c>
      <c r="I75" s="80">
        <v>890481</v>
      </c>
      <c r="J75" s="80">
        <v>1178967</v>
      </c>
      <c r="K75" s="81">
        <v>9997965</v>
      </c>
      <c r="L75" s="79">
        <v>39137859</v>
      </c>
      <c r="M75" s="80">
        <v>24285477</v>
      </c>
      <c r="N75" s="80">
        <v>799200</v>
      </c>
      <c r="O75" s="80">
        <v>1350964</v>
      </c>
      <c r="P75" s="81">
        <v>12702218</v>
      </c>
      <c r="Q75" s="79">
        <v>42819779</v>
      </c>
      <c r="R75" s="80">
        <v>22080952</v>
      </c>
      <c r="S75" s="80">
        <v>1737662</v>
      </c>
      <c r="T75" s="80">
        <v>2098397</v>
      </c>
      <c r="U75" s="81">
        <v>16902768</v>
      </c>
      <c r="V75" s="79">
        <v>626001374</v>
      </c>
      <c r="W75" s="80">
        <v>267269979</v>
      </c>
      <c r="X75" s="80">
        <v>56350264</v>
      </c>
      <c r="Y75" s="80">
        <v>42602542</v>
      </c>
      <c r="Z75" s="212">
        <v>259778589</v>
      </c>
    </row>
    <row r="76" spans="1:26" s="85" customFormat="1" ht="18" x14ac:dyDescent="0.55000000000000004">
      <c r="A76" s="40">
        <v>2018</v>
      </c>
      <c r="B76" s="211">
        <v>147266427</v>
      </c>
      <c r="C76" s="80">
        <v>79394188</v>
      </c>
      <c r="D76" s="80">
        <v>5350710</v>
      </c>
      <c r="E76" s="80">
        <v>6863669</v>
      </c>
      <c r="F76" s="81">
        <v>55657860</v>
      </c>
      <c r="G76" s="79">
        <v>26891517</v>
      </c>
      <c r="H76" s="80">
        <v>14750397</v>
      </c>
      <c r="I76" s="80">
        <v>887359</v>
      </c>
      <c r="J76" s="80">
        <v>1203557</v>
      </c>
      <c r="K76" s="81">
        <v>10050204</v>
      </c>
      <c r="L76" s="79">
        <v>39563071</v>
      </c>
      <c r="M76" s="80">
        <v>24340053</v>
      </c>
      <c r="N76" s="80">
        <v>820320</v>
      </c>
      <c r="O76" s="80">
        <v>1382811</v>
      </c>
      <c r="P76" s="81">
        <v>13019887</v>
      </c>
      <c r="Q76" s="79">
        <v>42738636</v>
      </c>
      <c r="R76" s="80">
        <v>21907761</v>
      </c>
      <c r="S76" s="80">
        <v>1724212</v>
      </c>
      <c r="T76" s="80">
        <v>2125131</v>
      </c>
      <c r="U76" s="81">
        <v>16981531</v>
      </c>
      <c r="V76" s="79">
        <v>628285220</v>
      </c>
      <c r="W76" s="80">
        <v>267016295</v>
      </c>
      <c r="X76" s="80">
        <v>56182502</v>
      </c>
      <c r="Y76" s="80">
        <v>42996226</v>
      </c>
      <c r="Z76" s="212">
        <v>262090196</v>
      </c>
    </row>
    <row r="77" spans="1:26" s="85" customFormat="1" ht="18" x14ac:dyDescent="0.55000000000000004">
      <c r="A77" s="40">
        <v>2019</v>
      </c>
      <c r="B77" s="211">
        <v>147467442</v>
      </c>
      <c r="C77" s="80">
        <v>77280301</v>
      </c>
      <c r="D77" s="80">
        <v>5226252</v>
      </c>
      <c r="E77" s="80">
        <v>7121958</v>
      </c>
      <c r="F77" s="81">
        <v>57838931</v>
      </c>
      <c r="G77" s="79">
        <v>26898138</v>
      </c>
      <c r="H77" s="80">
        <v>14348955</v>
      </c>
      <c r="I77" s="80">
        <v>861037</v>
      </c>
      <c r="J77" s="80">
        <v>1250935</v>
      </c>
      <c r="K77" s="81">
        <v>10437211</v>
      </c>
      <c r="L77" s="79">
        <v>40443826</v>
      </c>
      <c r="M77" s="80">
        <v>24370275</v>
      </c>
      <c r="N77" s="80">
        <v>829475</v>
      </c>
      <c r="O77" s="80">
        <v>1425084</v>
      </c>
      <c r="P77" s="81">
        <v>13818993</v>
      </c>
      <c r="Q77" s="79">
        <v>43097805</v>
      </c>
      <c r="R77" s="80">
        <v>21533164</v>
      </c>
      <c r="S77" s="80">
        <v>1690024</v>
      </c>
      <c r="T77" s="80">
        <v>2157316</v>
      </c>
      <c r="U77" s="81">
        <v>17717301</v>
      </c>
      <c r="V77" s="79">
        <v>635424818</v>
      </c>
      <c r="W77" s="80">
        <v>264096244</v>
      </c>
      <c r="X77" s="80">
        <v>55122472</v>
      </c>
      <c r="Y77" s="80">
        <v>43959256</v>
      </c>
      <c r="Z77" s="212">
        <v>272246846</v>
      </c>
    </row>
    <row r="78" spans="1:26" s="85" customFormat="1" ht="18" x14ac:dyDescent="0.55000000000000004">
      <c r="A78" s="40">
        <v>2020</v>
      </c>
      <c r="B78" s="211">
        <v>146877783</v>
      </c>
      <c r="C78" s="80">
        <v>76763587</v>
      </c>
      <c r="D78" s="80">
        <v>5199069</v>
      </c>
      <c r="E78" s="80">
        <v>7139086</v>
      </c>
      <c r="F78" s="81">
        <v>57776041</v>
      </c>
      <c r="G78" s="79">
        <v>26800768</v>
      </c>
      <c r="H78" s="80">
        <v>14256496</v>
      </c>
      <c r="I78" s="80">
        <v>856755</v>
      </c>
      <c r="J78" s="80">
        <v>1252301</v>
      </c>
      <c r="K78" s="81">
        <v>10435217</v>
      </c>
      <c r="L78" s="79">
        <v>40562942</v>
      </c>
      <c r="M78" s="80">
        <v>24294860</v>
      </c>
      <c r="N78" s="80">
        <v>845945</v>
      </c>
      <c r="O78" s="80">
        <v>1473880</v>
      </c>
      <c r="P78" s="81">
        <v>13948258</v>
      </c>
      <c r="Q78" s="79">
        <v>43007369</v>
      </c>
      <c r="R78" s="80">
        <v>21456748</v>
      </c>
      <c r="S78" s="80">
        <v>1670558</v>
      </c>
      <c r="T78" s="80">
        <v>2141639</v>
      </c>
      <c r="U78" s="81">
        <v>17738424</v>
      </c>
      <c r="V78" s="79">
        <v>636072688</v>
      </c>
      <c r="W78" s="80">
        <v>262652550</v>
      </c>
      <c r="X78" s="80">
        <v>54805490</v>
      </c>
      <c r="Y78" s="80">
        <v>43317373</v>
      </c>
      <c r="Z78" s="212">
        <v>275297275</v>
      </c>
    </row>
    <row r="79" spans="1:26" s="85" customFormat="1" ht="18.399999999999999" thickBot="1" x14ac:dyDescent="0.6">
      <c r="A79" s="40">
        <v>2021</v>
      </c>
      <c r="B79" s="213">
        <v>145445577</v>
      </c>
      <c r="C79" s="214">
        <v>77233559</v>
      </c>
      <c r="D79" s="214">
        <v>5390929</v>
      </c>
      <c r="E79" s="214">
        <v>7481800</v>
      </c>
      <c r="F79" s="252">
        <v>55339289</v>
      </c>
      <c r="G79" s="221">
        <v>26544393</v>
      </c>
      <c r="H79" s="214">
        <v>14336284</v>
      </c>
      <c r="I79" s="214">
        <v>892337</v>
      </c>
      <c r="J79" s="214">
        <v>1313831</v>
      </c>
      <c r="K79" s="252">
        <v>10001941</v>
      </c>
      <c r="L79" s="221">
        <v>41145658</v>
      </c>
      <c r="M79" s="214">
        <v>24885536</v>
      </c>
      <c r="N79" s="214">
        <v>891707</v>
      </c>
      <c r="O79" s="214">
        <v>1552390</v>
      </c>
      <c r="P79" s="252">
        <v>13816025</v>
      </c>
      <c r="Q79" s="221">
        <v>42604445</v>
      </c>
      <c r="R79" s="214">
        <v>21693569</v>
      </c>
      <c r="S79" s="214">
        <v>1727113</v>
      </c>
      <c r="T79" s="214">
        <v>2254370</v>
      </c>
      <c r="U79" s="252">
        <v>16929392</v>
      </c>
      <c r="V79" s="221">
        <v>630773956</v>
      </c>
      <c r="W79" s="214">
        <v>266583799</v>
      </c>
      <c r="X79" s="214">
        <v>55638367</v>
      </c>
      <c r="Y79" s="214">
        <v>45008906</v>
      </c>
      <c r="Z79" s="215">
        <v>263542884</v>
      </c>
    </row>
    <row r="80" spans="1:26" s="16" customFormat="1" x14ac:dyDescent="0.45"/>
    <row r="81" s="16" customFormat="1" x14ac:dyDescent="0.45"/>
    <row r="82" s="16" customFormat="1" x14ac:dyDescent="0.45"/>
    <row r="83" s="16" customFormat="1" x14ac:dyDescent="0.45"/>
    <row r="84" s="16" customFormat="1" x14ac:dyDescent="0.45"/>
    <row r="85" s="16" customFormat="1" x14ac:dyDescent="0.45"/>
    <row r="86" s="16" customFormat="1" x14ac:dyDescent="0.45"/>
    <row r="87" s="16" customFormat="1" x14ac:dyDescent="0.45"/>
    <row r="88" s="16" customFormat="1" x14ac:dyDescent="0.45"/>
    <row r="89" s="16" customFormat="1" x14ac:dyDescent="0.45"/>
    <row r="90" s="16" customFormat="1" x14ac:dyDescent="0.45"/>
    <row r="91" s="16" customFormat="1" x14ac:dyDescent="0.45"/>
    <row r="92" s="16" customFormat="1" x14ac:dyDescent="0.45"/>
    <row r="93" s="16" customFormat="1" x14ac:dyDescent="0.45"/>
    <row r="94" s="16" customFormat="1" x14ac:dyDescent="0.45"/>
    <row r="95" s="16" customFormat="1" x14ac:dyDescent="0.45"/>
    <row r="9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sheetData>
  <sheetProtection algorithmName="SHA-512" hashValue="UhatUL+MUrr0F20nTWurTTO2iUpKMHA6KlCX50E21isWOxjULHi+FzksYDQncg8Mo3ES3sXiAQBzlSHEoB2RcA==" saltValue="MsDBUOACbcFif13dWlbOrQ==" spinCount="100000" sheet="1" objects="1" scenarios="1"/>
  <mergeCells count="5">
    <mergeCell ref="A1:K1"/>
    <mergeCell ref="A3:F3"/>
    <mergeCell ref="G3:K3"/>
    <mergeCell ref="B54:F54"/>
    <mergeCell ref="B69:H69"/>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E4FD-DFA2-4A73-98F6-13544F556E55}">
  <dimension ref="A1:AO184"/>
  <sheetViews>
    <sheetView zoomScale="55" zoomScaleNormal="55" workbookViewId="0">
      <selection activeCell="AB34" sqref="AB34"/>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441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254">
        <v>2005</v>
      </c>
      <c r="B6" s="208">
        <v>1608128559</v>
      </c>
      <c r="C6" s="209">
        <v>1098277</v>
      </c>
      <c r="D6" s="209">
        <v>9641141</v>
      </c>
      <c r="E6" s="209">
        <v>155483926</v>
      </c>
      <c r="F6" s="210">
        <v>1441905215</v>
      </c>
      <c r="G6" s="92">
        <f t="shared" ref="G6:K25" si="0">B6*2*B64/100</f>
        <v>48211694.198820002</v>
      </c>
      <c r="H6" s="52">
        <f t="shared" si="0"/>
        <v>1821031.1281599998</v>
      </c>
      <c r="I6" s="52">
        <f t="shared" si="0"/>
        <v>6133115.4357399996</v>
      </c>
      <c r="J6" s="52">
        <f t="shared" si="0"/>
        <v>24815234.589600001</v>
      </c>
      <c r="K6" s="53">
        <f t="shared" si="0"/>
        <v>48159634.180999994</v>
      </c>
    </row>
    <row r="7" spans="1:11" s="16" customFormat="1" ht="18" x14ac:dyDescent="0.55000000000000004">
      <c r="A7" s="255">
        <v>2006</v>
      </c>
      <c r="B7" s="211">
        <v>1627217201</v>
      </c>
      <c r="C7" s="80">
        <v>2522405</v>
      </c>
      <c r="D7" s="80">
        <v>9616542</v>
      </c>
      <c r="E7" s="80">
        <v>157930330</v>
      </c>
      <c r="F7" s="212">
        <v>1457147925</v>
      </c>
      <c r="G7" s="92">
        <f t="shared" si="0"/>
        <v>30168606.906540003</v>
      </c>
      <c r="H7" s="52">
        <f>C7*2*C65/100</f>
        <v>3001359.2613999997</v>
      </c>
      <c r="I7" s="52">
        <f t="shared" si="0"/>
        <v>5227744.5620400002</v>
      </c>
      <c r="J7" s="52">
        <f t="shared" si="0"/>
        <v>17710307.2062</v>
      </c>
      <c r="K7" s="53">
        <f t="shared" si="0"/>
        <v>30920678.968499999</v>
      </c>
    </row>
    <row r="8" spans="1:11" s="16" customFormat="1" ht="18" x14ac:dyDescent="0.55000000000000004">
      <c r="A8" s="255">
        <v>2007</v>
      </c>
      <c r="B8" s="211">
        <v>1631621294</v>
      </c>
      <c r="C8" s="80">
        <v>1940550</v>
      </c>
      <c r="D8" s="80">
        <v>8294314</v>
      </c>
      <c r="E8" s="80">
        <v>155842638</v>
      </c>
      <c r="F8" s="212">
        <v>1465543792</v>
      </c>
      <c r="G8" s="92">
        <f t="shared" si="0"/>
        <v>27672297.14624</v>
      </c>
      <c r="H8" s="52">
        <f t="shared" si="0"/>
        <v>298961.13300000003</v>
      </c>
      <c r="I8" s="52">
        <f t="shared" si="0"/>
        <v>4326314.1823999994</v>
      </c>
      <c r="J8" s="52">
        <f t="shared" si="0"/>
        <v>15228942.58536</v>
      </c>
      <c r="K8" s="53">
        <f t="shared" si="0"/>
        <v>28314306.061440002</v>
      </c>
    </row>
    <row r="9" spans="1:11" s="16" customFormat="1" ht="18" x14ac:dyDescent="0.55000000000000004">
      <c r="A9" s="255">
        <v>2008</v>
      </c>
      <c r="B9" s="211">
        <v>1634487321</v>
      </c>
      <c r="C9" s="80">
        <v>1981671</v>
      </c>
      <c r="D9" s="80">
        <v>9550924</v>
      </c>
      <c r="E9" s="80">
        <v>155922973</v>
      </c>
      <c r="F9" s="212">
        <v>1467031752</v>
      </c>
      <c r="G9" s="92">
        <f t="shared" si="0"/>
        <v>28145871.667619999</v>
      </c>
      <c r="H9" s="52">
        <f t="shared" si="0"/>
        <v>1820798.9482199999</v>
      </c>
      <c r="I9" s="52">
        <f t="shared" si="0"/>
        <v>6222809.0229599997</v>
      </c>
      <c r="J9" s="52">
        <f t="shared" si="0"/>
        <v>16799141.111019999</v>
      </c>
      <c r="K9" s="53">
        <f t="shared" si="0"/>
        <v>26846681.061600003</v>
      </c>
    </row>
    <row r="10" spans="1:11" s="16" customFormat="1" ht="18" x14ac:dyDescent="0.55000000000000004">
      <c r="A10" s="255">
        <v>2009</v>
      </c>
      <c r="B10" s="211">
        <v>1637880520</v>
      </c>
      <c r="C10" s="80">
        <v>2017464</v>
      </c>
      <c r="D10" s="80">
        <v>8944251</v>
      </c>
      <c r="E10" s="80">
        <v>165228758</v>
      </c>
      <c r="F10" s="212">
        <v>1461690048</v>
      </c>
      <c r="G10" s="92">
        <f t="shared" si="0"/>
        <v>28007756.891999997</v>
      </c>
      <c r="H10" s="52">
        <f t="shared" si="0"/>
        <v>374643.06480000005</v>
      </c>
      <c r="I10" s="52">
        <f t="shared" si="0"/>
        <v>4818268.0137</v>
      </c>
      <c r="J10" s="52">
        <f t="shared" si="0"/>
        <v>15624031.356480001</v>
      </c>
      <c r="K10" s="53">
        <f t="shared" si="0"/>
        <v>27742877.11104</v>
      </c>
    </row>
    <row r="11" spans="1:11" s="16" customFormat="1" ht="18" x14ac:dyDescent="0.55000000000000004">
      <c r="A11" s="255">
        <v>2010</v>
      </c>
      <c r="B11" s="211">
        <v>1636595039</v>
      </c>
      <c r="C11" s="80">
        <v>2056188</v>
      </c>
      <c r="D11" s="80">
        <v>9036527</v>
      </c>
      <c r="E11" s="80">
        <v>170246536</v>
      </c>
      <c r="F11" s="212">
        <v>1455255789</v>
      </c>
      <c r="G11" s="92">
        <f t="shared" si="0"/>
        <v>28509485.579380002</v>
      </c>
      <c r="H11" s="52">
        <f t="shared" si="0"/>
        <v>364233.14231999998</v>
      </c>
      <c r="I11" s="52">
        <f t="shared" si="0"/>
        <v>4767671.6452000001</v>
      </c>
      <c r="J11" s="52">
        <f t="shared" si="0"/>
        <v>16003174.384000001</v>
      </c>
      <c r="K11" s="53">
        <f t="shared" si="0"/>
        <v>28261067.42238</v>
      </c>
    </row>
    <row r="12" spans="1:11" s="16" customFormat="1" ht="18" x14ac:dyDescent="0.55000000000000004">
      <c r="A12" s="255">
        <v>2011</v>
      </c>
      <c r="B12" s="211">
        <v>1654052309</v>
      </c>
      <c r="C12" s="80">
        <v>2129365</v>
      </c>
      <c r="D12" s="80">
        <v>9263967</v>
      </c>
      <c r="E12" s="80">
        <v>170755736</v>
      </c>
      <c r="F12" s="212">
        <v>1471903241</v>
      </c>
      <c r="G12" s="92">
        <f t="shared" si="0"/>
        <v>28548942.85334</v>
      </c>
      <c r="H12" s="52">
        <f t="shared" si="0"/>
        <v>383498.63650000008</v>
      </c>
      <c r="I12" s="52">
        <f t="shared" si="0"/>
        <v>4774092.7537799999</v>
      </c>
      <c r="J12" s="52">
        <f t="shared" si="0"/>
        <v>16054454.29872</v>
      </c>
      <c r="K12" s="53">
        <f t="shared" si="0"/>
        <v>28348856.421659999</v>
      </c>
    </row>
    <row r="13" spans="1:11" s="16" customFormat="1" ht="18" x14ac:dyDescent="0.55000000000000004">
      <c r="A13" s="255">
        <v>2012</v>
      </c>
      <c r="B13" s="211">
        <v>1664211665</v>
      </c>
      <c r="C13" s="80">
        <v>2029129</v>
      </c>
      <c r="D13" s="80">
        <v>10136374</v>
      </c>
      <c r="E13" s="80">
        <v>173010013</v>
      </c>
      <c r="F13" s="212">
        <v>1479036150</v>
      </c>
      <c r="G13" s="92">
        <f t="shared" si="0"/>
        <v>29156988.3708</v>
      </c>
      <c r="H13" s="52">
        <f t="shared" si="0"/>
        <v>434558.26663999999</v>
      </c>
      <c r="I13" s="52">
        <f t="shared" si="0"/>
        <v>5631363.9394399999</v>
      </c>
      <c r="J13" s="52">
        <f t="shared" si="0"/>
        <v>16612421.44826</v>
      </c>
      <c r="K13" s="53">
        <f t="shared" si="0"/>
        <v>28574978.417999998</v>
      </c>
    </row>
    <row r="14" spans="1:11" s="16" customFormat="1" ht="18" x14ac:dyDescent="0.55000000000000004">
      <c r="A14" s="255">
        <v>2013</v>
      </c>
      <c r="B14" s="211">
        <v>1662725210</v>
      </c>
      <c r="C14" s="80">
        <v>1694416</v>
      </c>
      <c r="D14" s="80">
        <v>10196895</v>
      </c>
      <c r="E14" s="80">
        <v>176769073</v>
      </c>
      <c r="F14" s="212">
        <v>1474064826</v>
      </c>
      <c r="G14" s="92">
        <f t="shared" si="0"/>
        <v>24907623.645799998</v>
      </c>
      <c r="H14" s="52">
        <f t="shared" si="0"/>
        <v>733377.1331199999</v>
      </c>
      <c r="I14" s="52">
        <f t="shared" si="0"/>
        <v>5704754.8766999999</v>
      </c>
      <c r="J14" s="52">
        <f t="shared" si="0"/>
        <v>16909729.52318</v>
      </c>
      <c r="K14" s="53">
        <f t="shared" si="0"/>
        <v>24469476.111599997</v>
      </c>
    </row>
    <row r="15" spans="1:11" s="16" customFormat="1" ht="18" x14ac:dyDescent="0.55000000000000004">
      <c r="A15" s="255">
        <v>2014</v>
      </c>
      <c r="B15" s="211">
        <v>1667038908</v>
      </c>
      <c r="C15" s="80">
        <v>1787140</v>
      </c>
      <c r="D15" s="80">
        <v>10417134</v>
      </c>
      <c r="E15" s="80">
        <v>180094263</v>
      </c>
      <c r="F15" s="212">
        <v>1474740371</v>
      </c>
      <c r="G15" s="92">
        <f t="shared" si="0"/>
        <v>25038924.398159999</v>
      </c>
      <c r="H15" s="52">
        <f t="shared" si="0"/>
        <v>674716.83559999999</v>
      </c>
      <c r="I15" s="52">
        <f t="shared" si="0"/>
        <v>5834845.0960800005</v>
      </c>
      <c r="J15" s="52">
        <f t="shared" si="0"/>
        <v>17062130.47662</v>
      </c>
      <c r="K15" s="53">
        <f t="shared" si="0"/>
        <v>24628164.195699997</v>
      </c>
    </row>
    <row r="16" spans="1:11" s="16" customFormat="1" ht="18" x14ac:dyDescent="0.55000000000000004">
      <c r="A16" s="255">
        <v>2015</v>
      </c>
      <c r="B16" s="211">
        <v>1672199095</v>
      </c>
      <c r="C16" s="80">
        <v>1781079</v>
      </c>
      <c r="D16" s="80">
        <v>9567051</v>
      </c>
      <c r="E16" s="80">
        <v>181172778</v>
      </c>
      <c r="F16" s="212">
        <v>1479678187</v>
      </c>
      <c r="G16" s="92">
        <f t="shared" si="0"/>
        <v>24982654.4793</v>
      </c>
      <c r="H16" s="52">
        <f t="shared" si="0"/>
        <v>612085.60913999996</v>
      </c>
      <c r="I16" s="52">
        <f t="shared" si="0"/>
        <v>4954010.34882</v>
      </c>
      <c r="J16" s="52">
        <f t="shared" si="0"/>
        <v>16809210.342840001</v>
      </c>
      <c r="K16" s="53">
        <f t="shared" si="0"/>
        <v>25036154.924039997</v>
      </c>
    </row>
    <row r="17" spans="1:11" s="16" customFormat="1" ht="18" x14ac:dyDescent="0.55000000000000004">
      <c r="A17" s="255">
        <v>2016</v>
      </c>
      <c r="B17" s="211">
        <v>1679508912</v>
      </c>
      <c r="C17" s="80">
        <v>1905718</v>
      </c>
      <c r="D17" s="80">
        <v>9843159</v>
      </c>
      <c r="E17" s="80">
        <v>183813518</v>
      </c>
      <c r="F17" s="212">
        <v>1483946517</v>
      </c>
      <c r="G17" s="92">
        <f t="shared" si="0"/>
        <v>25159043.501760002</v>
      </c>
      <c r="H17" s="52">
        <f t="shared" si="0"/>
        <v>614289.14012</v>
      </c>
      <c r="I17" s="52">
        <f t="shared" si="0"/>
        <v>5034972.6916800002</v>
      </c>
      <c r="J17" s="52">
        <f t="shared" si="0"/>
        <v>16863052.141320001</v>
      </c>
      <c r="K17" s="53">
        <f t="shared" si="0"/>
        <v>25345806.510359999</v>
      </c>
    </row>
    <row r="18" spans="1:11" s="16" customFormat="1" ht="18" x14ac:dyDescent="0.55000000000000004">
      <c r="A18" s="255">
        <v>2017</v>
      </c>
      <c r="B18" s="211">
        <v>1679494576</v>
      </c>
      <c r="C18" s="80">
        <v>1928326</v>
      </c>
      <c r="D18" s="80">
        <v>10142260</v>
      </c>
      <c r="E18" s="80">
        <v>184615574</v>
      </c>
      <c r="F18" s="212">
        <v>1482808416</v>
      </c>
      <c r="G18" s="92">
        <f t="shared" si="0"/>
        <v>25293188.31456</v>
      </c>
      <c r="H18" s="52">
        <f t="shared" si="0"/>
        <v>622347.93324000004</v>
      </c>
      <c r="I18" s="52">
        <f t="shared" si="0"/>
        <v>5052873.932</v>
      </c>
      <c r="J18" s="52">
        <f t="shared" si="0"/>
        <v>17017863.61132</v>
      </c>
      <c r="K18" s="53">
        <f t="shared" si="0"/>
        <v>25563617.091839999</v>
      </c>
    </row>
    <row r="19" spans="1:11" s="16" customFormat="1" ht="18" x14ac:dyDescent="0.55000000000000004">
      <c r="A19" s="255">
        <v>2018</v>
      </c>
      <c r="B19" s="211">
        <v>1682034483</v>
      </c>
      <c r="C19" s="80">
        <v>1943949</v>
      </c>
      <c r="D19" s="80">
        <v>10293293</v>
      </c>
      <c r="E19" s="80">
        <v>184854365</v>
      </c>
      <c r="F19" s="212">
        <v>1484942875</v>
      </c>
      <c r="G19" s="92">
        <f t="shared" si="0"/>
        <v>25735127.589900002</v>
      </c>
      <c r="H19" s="52">
        <f t="shared" si="0"/>
        <v>625873.8200399999</v>
      </c>
      <c r="I19" s="52">
        <f t="shared" si="0"/>
        <v>5159616.0491800001</v>
      </c>
      <c r="J19" s="52">
        <f t="shared" si="0"/>
        <v>17050966.627599999</v>
      </c>
      <c r="K19" s="53">
        <f t="shared" si="0"/>
        <v>26075596.885000002</v>
      </c>
    </row>
    <row r="20" spans="1:11" s="16" customFormat="1" ht="18" x14ac:dyDescent="0.55000000000000004">
      <c r="A20" s="255">
        <v>2019</v>
      </c>
      <c r="B20" s="211">
        <v>1676282932</v>
      </c>
      <c r="C20" s="80">
        <v>1967312</v>
      </c>
      <c r="D20" s="80">
        <v>10470769</v>
      </c>
      <c r="E20" s="80">
        <v>186426540</v>
      </c>
      <c r="F20" s="212">
        <v>1477418311</v>
      </c>
      <c r="G20" s="92">
        <f t="shared" si="0"/>
        <v>27591617.06072</v>
      </c>
      <c r="H20" s="52">
        <f t="shared" si="0"/>
        <v>621631.24575999996</v>
      </c>
      <c r="I20" s="52">
        <f t="shared" si="0"/>
        <v>5035602.2274799999</v>
      </c>
      <c r="J20" s="52">
        <f t="shared" si="0"/>
        <v>17319025.566</v>
      </c>
      <c r="K20" s="53">
        <f t="shared" si="0"/>
        <v>27834560.979239997</v>
      </c>
    </row>
    <row r="21" spans="1:11" s="16" customFormat="1" ht="18" x14ac:dyDescent="0.55000000000000004">
      <c r="A21" s="255">
        <v>2020</v>
      </c>
      <c r="B21" s="211">
        <v>1684328120</v>
      </c>
      <c r="C21" s="80">
        <v>1926928</v>
      </c>
      <c r="D21" s="80">
        <v>11093225</v>
      </c>
      <c r="E21" s="80">
        <v>190510045</v>
      </c>
      <c r="F21" s="212">
        <v>1480797922</v>
      </c>
      <c r="G21" s="92">
        <f t="shared" si="0"/>
        <v>27959846.791999999</v>
      </c>
      <c r="H21" s="52">
        <f t="shared" si="0"/>
        <v>612878.71967999998</v>
      </c>
      <c r="I21" s="52">
        <f t="shared" si="0"/>
        <v>5737637.8345000008</v>
      </c>
      <c r="J21" s="52">
        <f t="shared" si="0"/>
        <v>18132746.083100002</v>
      </c>
      <c r="K21" s="53">
        <f t="shared" si="0"/>
        <v>28431320.102399997</v>
      </c>
    </row>
    <row r="22" spans="1:11" s="16" customFormat="1" ht="18" x14ac:dyDescent="0.55000000000000004">
      <c r="A22" s="255">
        <v>2021</v>
      </c>
      <c r="B22" s="211">
        <v>1687351563</v>
      </c>
      <c r="C22" s="80">
        <v>1953750</v>
      </c>
      <c r="D22" s="80">
        <v>11164666</v>
      </c>
      <c r="E22" s="80">
        <v>195321613</v>
      </c>
      <c r="F22" s="212">
        <v>1478911534</v>
      </c>
      <c r="G22" s="92">
        <f t="shared" si="0"/>
        <v>28448747.35218</v>
      </c>
      <c r="H22" s="52">
        <f t="shared" si="0"/>
        <v>633171.30000000005</v>
      </c>
      <c r="I22" s="52">
        <f t="shared" si="0"/>
        <v>5777937.9483200004</v>
      </c>
      <c r="J22" s="52">
        <f t="shared" si="0"/>
        <v>18551646.80274</v>
      </c>
      <c r="K22" s="53">
        <f t="shared" si="0"/>
        <v>28838774.912999999</v>
      </c>
    </row>
    <row r="23" spans="1:11" s="16" customFormat="1" ht="18" x14ac:dyDescent="0.55000000000000004">
      <c r="A23" s="255">
        <v>2022</v>
      </c>
      <c r="B23" s="211">
        <v>1694065305</v>
      </c>
      <c r="C23" s="80">
        <v>2014681</v>
      </c>
      <c r="D23" s="80">
        <v>11330975</v>
      </c>
      <c r="E23" s="80">
        <v>196090779</v>
      </c>
      <c r="F23" s="212">
        <v>1484628869</v>
      </c>
      <c r="G23" s="92">
        <f t="shared" si="0"/>
        <v>28934635.409400001</v>
      </c>
      <c r="H23" s="52">
        <f t="shared" si="0"/>
        <v>664320.91293999995</v>
      </c>
      <c r="I23" s="52">
        <f t="shared" si="0"/>
        <v>5467195.4375</v>
      </c>
      <c r="J23" s="52">
        <f t="shared" si="0"/>
        <v>17636404.663259998</v>
      </c>
      <c r="K23" s="53">
        <f t="shared" si="0"/>
        <v>28831492.635979999</v>
      </c>
    </row>
    <row r="24" spans="1:11" s="16" customFormat="1" ht="18" x14ac:dyDescent="0.55000000000000004">
      <c r="A24" s="255">
        <v>2023</v>
      </c>
      <c r="B24" s="211">
        <v>1701322304</v>
      </c>
      <c r="C24" s="80">
        <v>2031857</v>
      </c>
      <c r="D24" s="80">
        <v>10835629</v>
      </c>
      <c r="E24" s="80">
        <v>200574520</v>
      </c>
      <c r="F24" s="212">
        <v>1487880298</v>
      </c>
      <c r="G24" s="92">
        <f t="shared" si="0"/>
        <v>29398849.413119998</v>
      </c>
      <c r="H24" s="52">
        <f t="shared" si="0"/>
        <v>670065.8014600001</v>
      </c>
      <c r="I24" s="52">
        <f t="shared" si="0"/>
        <v>5410662.9848599993</v>
      </c>
      <c r="J24" s="52">
        <f t="shared" si="0"/>
        <v>17907293.145600002</v>
      </c>
      <c r="K24" s="53">
        <f t="shared" si="0"/>
        <v>29132696.234839998</v>
      </c>
    </row>
    <row r="25" spans="1:11" s="16" customFormat="1" ht="18.399999999999999" thickBot="1" x14ac:dyDescent="0.6">
      <c r="A25" s="256">
        <v>2024</v>
      </c>
      <c r="B25" s="213">
        <v>1711162073</v>
      </c>
      <c r="C25" s="214">
        <v>2053689</v>
      </c>
      <c r="D25" s="214">
        <v>10357535</v>
      </c>
      <c r="E25" s="214">
        <v>203557873</v>
      </c>
      <c r="F25" s="215">
        <v>1495192975</v>
      </c>
      <c r="G25" s="112">
        <f t="shared" si="0"/>
        <v>29568880.621440001</v>
      </c>
      <c r="H25" s="55">
        <f t="shared" si="0"/>
        <v>683919.5107799999</v>
      </c>
      <c r="I25" s="55">
        <f t="shared" si="0"/>
        <v>5382396.638100001</v>
      </c>
      <c r="J25" s="55">
        <f t="shared" si="0"/>
        <v>17949733.241139997</v>
      </c>
      <c r="K25" s="56">
        <f t="shared" si="0"/>
        <v>29216070.7315</v>
      </c>
    </row>
    <row r="26" spans="1:11" s="16" customFormat="1" ht="24.75" customHeight="1" thickBot="1" x14ac:dyDescent="0.6">
      <c r="A26" s="96" t="s">
        <v>373</v>
      </c>
      <c r="B26" s="97"/>
      <c r="C26" s="97"/>
      <c r="D26" s="97"/>
      <c r="E26" s="97"/>
      <c r="F26" s="98"/>
      <c r="G26" s="57"/>
      <c r="H26" s="57"/>
      <c r="I26" s="57"/>
      <c r="J26" s="57"/>
      <c r="K26" s="57"/>
    </row>
    <row r="27" spans="1:11" s="16" customFormat="1" ht="18" x14ac:dyDescent="0.45">
      <c r="A27" s="60">
        <v>2025</v>
      </c>
      <c r="B27" s="61">
        <f>_xlfn.FORECAST.LINEAR(A27,$B$11:B25,$A$11:A25)</f>
        <v>1708708367.2476196</v>
      </c>
      <c r="C27" s="61">
        <f>_xlfn.FORECAST.LINEAR($A27,$C$11:C25,$A$11:$A25)</f>
        <v>1980976.5428571431</v>
      </c>
      <c r="D27" s="61">
        <f>_xlfn.FORECAST.LINEAR($A27,$D$11:D25,$A$11:$A25)</f>
        <v>11213972.314285696</v>
      </c>
      <c r="E27" s="61">
        <f>_xlfn.FORECAST.LINEAR($A27,$E$11:E25,$A$11:$A25)</f>
        <v>203601884.68571377</v>
      </c>
      <c r="F27" s="61">
        <f>_xlfn.FORECAST.LINEAR($A27,$F$11:F25,$A$11:$A25)</f>
        <v>1491911532.9238095</v>
      </c>
      <c r="G27" s="39"/>
      <c r="H27" s="39"/>
      <c r="I27" s="39"/>
      <c r="J27" s="39"/>
      <c r="K27" s="39"/>
    </row>
    <row r="28" spans="1:11" s="16" customFormat="1" ht="18" x14ac:dyDescent="0.45">
      <c r="A28" s="40">
        <v>2026</v>
      </c>
      <c r="B28" s="42">
        <f>_xlfn.FORECAST.LINEAR(A28,$B$11:B27,$A$11:A27)</f>
        <v>1712693809.0369043</v>
      </c>
      <c r="C28" s="42">
        <f>_xlfn.FORECAST.LINEAR($A28,$C$11:C27,$A$11:A27)</f>
        <v>1985235.8857142869</v>
      </c>
      <c r="D28" s="42">
        <f>_xlfn.FORECAST.LINEAR($A28,$D$11:D27,$A$11:$A27)</f>
        <v>11331140.028571427</v>
      </c>
      <c r="E28" s="42">
        <f>_xlfn.FORECAST.LINEAR($A28,$E$11:E27,$A$11:$A27)</f>
        <v>205903676.72142792</v>
      </c>
      <c r="F28" s="42">
        <f>_xlfn.FORECAST.LINEAR($A28,$F$11:F27,$A$11:$A27)</f>
        <v>1493473755.5309522</v>
      </c>
      <c r="G28" s="39"/>
      <c r="H28" s="39"/>
      <c r="I28" s="39"/>
      <c r="J28" s="39"/>
      <c r="K28" s="39"/>
    </row>
    <row r="29" spans="1:11" s="16" customFormat="1" ht="18" x14ac:dyDescent="0.45">
      <c r="A29" s="40">
        <v>2027</v>
      </c>
      <c r="B29" s="42">
        <f>_xlfn.FORECAST.LINEAR(A29,$B$11:B28,$A$11:A28)</f>
        <v>1716679250.8261909</v>
      </c>
      <c r="C29" s="42">
        <f>_xlfn.FORECAST.LINEAR($A29,$C$11:C28,$A$11:A28)</f>
        <v>1989495.2285714298</v>
      </c>
      <c r="D29" s="42">
        <f>_xlfn.FORECAST.LINEAR($A29,$D$11:D28,$A$11:$A28)</f>
        <v>11448307.742857158</v>
      </c>
      <c r="E29" s="42">
        <f>_xlfn.FORECAST.LINEAR($A29,$E$11:E28,$A$11:$A28)</f>
        <v>208205468.75714207</v>
      </c>
      <c r="F29" s="42">
        <f>_xlfn.FORECAST.LINEAR($A29,$F$11:F28,$A$11:$A28)</f>
        <v>1495035978.1380954</v>
      </c>
      <c r="G29" s="39"/>
      <c r="H29" s="39"/>
      <c r="I29" s="39"/>
      <c r="J29" s="39"/>
      <c r="K29" s="39"/>
    </row>
    <row r="30" spans="1:11" s="16" customFormat="1" ht="18" x14ac:dyDescent="0.45">
      <c r="A30" s="40">
        <v>2028</v>
      </c>
      <c r="B30" s="42">
        <f>_xlfn.FORECAST.LINEAR(A30,$B$11:B29,$A$11:A29)</f>
        <v>1720664692.6154766</v>
      </c>
      <c r="C30" s="42">
        <f>_xlfn.FORECAST.LINEAR($A30,$C$11:C29,$A$11:A29)</f>
        <v>1993754.5714285709</v>
      </c>
      <c r="D30" s="42">
        <f>_xlfn.FORECAST.LINEAR($A30,$D$11:D29,$A$11:$A29)</f>
        <v>11565475.45714283</v>
      </c>
      <c r="E30" s="42">
        <f>_xlfn.FORECAST.LINEAR($A30,$E$11:E29,$A$11:$A29)</f>
        <v>210507260.79285717</v>
      </c>
      <c r="F30" s="42">
        <f>_xlfn.FORECAST.LINEAR($A30,$F$11:F29,$A$11:$A29)</f>
        <v>1496598200.7452381</v>
      </c>
      <c r="G30" s="39"/>
      <c r="H30" s="39"/>
      <c r="I30" s="39"/>
      <c r="J30" s="39"/>
      <c r="K30" s="39"/>
    </row>
    <row r="31" spans="1:11" s="16" customFormat="1" ht="18" x14ac:dyDescent="0.45">
      <c r="A31" s="40">
        <v>2029</v>
      </c>
      <c r="B31" s="42">
        <f>_xlfn.FORECAST.LINEAR(A31,$B$11:B30,$A$11:A30)</f>
        <v>1724650134.4047623</v>
      </c>
      <c r="C31" s="42">
        <f>_xlfn.FORECAST.LINEAR($A31,$C$11:C30,$A$11:A30)</f>
        <v>1998013.9142857147</v>
      </c>
      <c r="D31" s="42">
        <f>_xlfn.FORECAST.LINEAR($A31,$D$11:D30,$A$11:$A30)</f>
        <v>11682643.171428561</v>
      </c>
      <c r="E31" s="42">
        <f>_xlfn.FORECAST.LINEAR($A31,$E$11:E30,$A$11:$A30)</f>
        <v>212809052.82857132</v>
      </c>
      <c r="F31" s="42">
        <f>_xlfn.FORECAST.LINEAR($A31,$F$11:F30,$A$11:$A30)</f>
        <v>1498160423.3523812</v>
      </c>
      <c r="G31" s="39"/>
      <c r="H31" s="39"/>
      <c r="I31" s="39"/>
      <c r="J31" s="39"/>
      <c r="K31" s="39"/>
    </row>
    <row r="32" spans="1:11" s="16" customFormat="1" ht="18" x14ac:dyDescent="0.45">
      <c r="A32" s="40">
        <v>2030</v>
      </c>
      <c r="B32" s="42">
        <f>_xlfn.FORECAST.LINEAR(A32,$B$11:B31,$A$11:A31)</f>
        <v>1728635576.1940479</v>
      </c>
      <c r="C32" s="42">
        <f>_xlfn.FORECAST.LINEAR($A32,$C$11:C31,$A$11:A31)</f>
        <v>2002273.2571428567</v>
      </c>
      <c r="D32" s="42">
        <f>_xlfn.FORECAST.LINEAR($A32,$D$11:D31,$A$11:$A31)</f>
        <v>11799810.885714293</v>
      </c>
      <c r="E32" s="42">
        <f>_xlfn.FORECAST.LINEAR($A32,$E$11:E31,$A$11:$A31)</f>
        <v>215110844.86428547</v>
      </c>
      <c r="F32" s="42">
        <f>_xlfn.FORECAST.LINEAR($A32,$F$11:F31,$A$11:$A31)</f>
        <v>1499722645.9595239</v>
      </c>
      <c r="G32" s="39"/>
      <c r="H32" s="39"/>
      <c r="I32" s="39"/>
      <c r="J32" s="39"/>
      <c r="K32" s="39"/>
    </row>
    <row r="33" spans="1:11" s="16" customFormat="1" ht="18" x14ac:dyDescent="0.45">
      <c r="A33" s="40">
        <v>2031</v>
      </c>
      <c r="B33" s="42">
        <f>_xlfn.FORECAST.LINEAR(A33,$B$11:B32,$A$11:A32)</f>
        <v>1732621017.9833336</v>
      </c>
      <c r="C33" s="42">
        <f>_xlfn.FORECAST.LINEAR($A33,$C$11:C32,$A$11:A32)</f>
        <v>2006532.5999999987</v>
      </c>
      <c r="D33" s="42">
        <f>_xlfn.FORECAST.LINEAR($A33,$D$11:D32,$A$11:$A32)</f>
        <v>11916978.599999994</v>
      </c>
      <c r="E33" s="42">
        <f>_xlfn.FORECAST.LINEAR($A33,$E$11:E32,$A$11:$A32)</f>
        <v>217412636.89999962</v>
      </c>
      <c r="F33" s="42">
        <f>_xlfn.FORECAST.LINEAR($A33,$F$11:F32,$A$11:$A32)</f>
        <v>1501284868.5666666</v>
      </c>
      <c r="G33" s="39"/>
      <c r="H33" s="39"/>
      <c r="I33" s="39"/>
      <c r="J33" s="39"/>
      <c r="K33" s="39"/>
    </row>
    <row r="34" spans="1:11" s="16" customFormat="1" ht="18" x14ac:dyDescent="0.45">
      <c r="A34" s="40">
        <v>2032</v>
      </c>
      <c r="B34" s="42">
        <f>_xlfn.FORECAST.LINEAR(A34,$B$11:B33,$A$11:A33)</f>
        <v>1736606459.7726192</v>
      </c>
      <c r="C34" s="42">
        <f>_xlfn.FORECAST.LINEAR($A34,$C$11:C33,$A$11:A33)</f>
        <v>2010791.9428571425</v>
      </c>
      <c r="D34" s="42">
        <f>_xlfn.FORECAST.LINEAR($A34,$D$11:D33,$A$11:$A33)</f>
        <v>12034146.314285696</v>
      </c>
      <c r="E34" s="42">
        <f>_xlfn.FORECAST.LINEAR($A34,$E$11:E33,$A$11:$A33)</f>
        <v>219714428.93571377</v>
      </c>
      <c r="F34" s="42">
        <f>_xlfn.FORECAST.LINEAR($A34,$F$11:F33,$A$11:$A33)</f>
        <v>1502847091.1738095</v>
      </c>
      <c r="G34" s="39"/>
      <c r="H34" s="39"/>
      <c r="I34" s="39"/>
      <c r="J34" s="39"/>
      <c r="K34" s="39"/>
    </row>
    <row r="35" spans="1:11" s="16" customFormat="1" ht="18" x14ac:dyDescent="0.45">
      <c r="A35" s="40">
        <v>2033</v>
      </c>
      <c r="B35" s="42">
        <f>_xlfn.FORECAST.LINEAR(A35,$B$11:B34,$A$11:A34)</f>
        <v>1740591901.5619049</v>
      </c>
      <c r="C35" s="42">
        <f>_xlfn.FORECAST.LINEAR($A35,$C$11:C34,$A$11:A34)</f>
        <v>2015051.2857142845</v>
      </c>
      <c r="D35" s="42">
        <f>_xlfn.FORECAST.LINEAR($A35,$D$11:D34,$A$11:$A34)</f>
        <v>12151314.028571427</v>
      </c>
      <c r="E35" s="42">
        <f>_xlfn.FORECAST.LINEAR($A35,$E$11:E34,$A$11:$A34)</f>
        <v>222016220.97142792</v>
      </c>
      <c r="F35" s="42">
        <f>_xlfn.FORECAST.LINEAR($A35,$F$11:F34,$A$11:$A34)</f>
        <v>1504409313.7809522</v>
      </c>
      <c r="G35" s="39"/>
      <c r="H35" s="39"/>
      <c r="I35" s="39"/>
      <c r="J35" s="39"/>
      <c r="K35" s="39"/>
    </row>
    <row r="36" spans="1:11" s="16" customFormat="1" ht="18" x14ac:dyDescent="0.45">
      <c r="A36" s="40">
        <v>2034</v>
      </c>
      <c r="B36" s="42">
        <f>_xlfn.FORECAST.LINEAR(A36,$B$11:B35,$A$11:A35)</f>
        <v>1744577343.3511906</v>
      </c>
      <c r="C36" s="42">
        <f>_xlfn.FORECAST.LINEAR($A36,$C$11:C35,$A$11:A35)</f>
        <v>2019310.6285714284</v>
      </c>
      <c r="D36" s="42">
        <f>_xlfn.FORECAST.LINEAR($A36,$D$11:D35,$A$11:$A35)</f>
        <v>12268481.742857158</v>
      </c>
      <c r="E36" s="42">
        <f>_xlfn.FORECAST.LINEAR($A36,$E$11:E35,$A$11:$A35)</f>
        <v>224318013.00714207</v>
      </c>
      <c r="F36" s="42">
        <f>_xlfn.FORECAST.LINEAR($A36,$F$11:F35,$A$11:$A35)</f>
        <v>1505971536.3880951</v>
      </c>
      <c r="G36" s="39"/>
      <c r="H36" s="39"/>
      <c r="I36" s="39"/>
      <c r="J36" s="39"/>
      <c r="K36" s="39"/>
    </row>
    <row r="37" spans="1:11" s="16" customFormat="1" ht="18" x14ac:dyDescent="0.45">
      <c r="A37" s="40">
        <v>2035</v>
      </c>
      <c r="B37" s="42">
        <f>_xlfn.FORECAST.LINEAR(A37,$B$11:B36,$A$11:A36)</f>
        <v>1748562785.1404762</v>
      </c>
      <c r="C37" s="42">
        <f>_xlfn.FORECAST.LINEAR($A37,$C$11:C36,$A$11:A36)</f>
        <v>2023569.9714285703</v>
      </c>
      <c r="D37" s="42">
        <f>_xlfn.FORECAST.LINEAR($A37,$D$11:D36,$A$11:$A36)</f>
        <v>12385649.45714286</v>
      </c>
      <c r="E37" s="42">
        <f>_xlfn.FORECAST.LINEAR($A37,$E$11:E36,$A$11:$A36)</f>
        <v>226619805.04285717</v>
      </c>
      <c r="F37" s="42">
        <f>_xlfn.FORECAST.LINEAR($A37,$F$11:F36,$A$11:$A36)</f>
        <v>1507533758.9952378</v>
      </c>
      <c r="G37" s="39"/>
      <c r="H37" s="39"/>
      <c r="I37" s="39"/>
      <c r="J37" s="39"/>
      <c r="K37" s="39"/>
    </row>
    <row r="38" spans="1:11" s="16" customFormat="1" ht="18" x14ac:dyDescent="0.45">
      <c r="A38" s="40">
        <v>2036</v>
      </c>
      <c r="B38" s="42">
        <f>_xlfn.FORECAST.LINEAR(A38,$B$11:B37,$A$11:A37)</f>
        <v>1752548226.9297619</v>
      </c>
      <c r="C38" s="42">
        <f>_xlfn.FORECAST.LINEAR($A38,$C$11:C37,$A$11:A37)</f>
        <v>2027829.3142857142</v>
      </c>
      <c r="D38" s="42">
        <f>_xlfn.FORECAST.LINEAR($A38,$D$11:D37,$A$11:$A37)</f>
        <v>12502817.171428561</v>
      </c>
      <c r="E38" s="42">
        <f>_xlfn.FORECAST.LINEAR($A38,$E$11:E37,$A$11:$A37)</f>
        <v>228921597.07857227</v>
      </c>
      <c r="F38" s="42">
        <f>_xlfn.FORECAST.LINEAR($A38,$F$11:F37,$A$11:$A37)</f>
        <v>1509095981.602381</v>
      </c>
      <c r="G38" s="39"/>
      <c r="H38" s="39"/>
      <c r="I38" s="39"/>
      <c r="J38" s="39"/>
      <c r="K38" s="39"/>
    </row>
    <row r="39" spans="1:11" s="16" customFormat="1" ht="18" x14ac:dyDescent="0.45">
      <c r="A39" s="40">
        <v>2037</v>
      </c>
      <c r="B39" s="42">
        <f>_xlfn.FORECAST.LINEAR(A39,$B$11:B38,$A$11:A38)</f>
        <v>1756533668.7190475</v>
      </c>
      <c r="C39" s="42">
        <f>_xlfn.FORECAST.LINEAR($A39,$C$11:C38,$A$11:A38)</f>
        <v>2032088.6571428562</v>
      </c>
      <c r="D39" s="42">
        <f>_xlfn.FORECAST.LINEAR($A39,$D$11:D38,$A$11:$A38)</f>
        <v>12619984.885714293</v>
      </c>
      <c r="E39" s="42">
        <f>_xlfn.FORECAST.LINEAR($A39,$E$11:E38,$A$11:$A38)</f>
        <v>231223389.11428547</v>
      </c>
      <c r="F39" s="42">
        <f>_xlfn.FORECAST.LINEAR($A39,$F$11:F38,$A$11:$A38)</f>
        <v>1510658204.2095234</v>
      </c>
      <c r="G39" s="39"/>
      <c r="H39" s="39"/>
      <c r="I39" s="39"/>
      <c r="J39" s="39"/>
      <c r="K39" s="39"/>
    </row>
    <row r="40" spans="1:11" s="16" customFormat="1" ht="18" x14ac:dyDescent="0.45">
      <c r="A40" s="40">
        <v>2038</v>
      </c>
      <c r="B40" s="42">
        <f>_xlfn.FORECAST.LINEAR(A40,$B$11:B39,$A$11:A39)</f>
        <v>1760519110.5083332</v>
      </c>
      <c r="C40" s="42">
        <f>_xlfn.FORECAST.LINEAR($A40,$C$11:C39,$A$11:A39)</f>
        <v>2036347.9999999981</v>
      </c>
      <c r="D40" s="42">
        <f>_xlfn.FORECAST.LINEAR($A40,$D$11:D39,$A$11:$A39)</f>
        <v>12737152.599999994</v>
      </c>
      <c r="E40" s="42">
        <f>_xlfn.FORECAST.LINEAR($A40,$E$11:E39,$A$11:$A39)</f>
        <v>233525181.15000057</v>
      </c>
      <c r="F40" s="42">
        <f>_xlfn.FORECAST.LINEAR($A40,$F$11:F39,$A$11:$A39)</f>
        <v>1512220426.8166668</v>
      </c>
      <c r="G40" s="39"/>
      <c r="H40" s="39"/>
      <c r="I40" s="39"/>
      <c r="J40" s="39"/>
      <c r="K40" s="39"/>
    </row>
    <row r="41" spans="1:11" s="16" customFormat="1" ht="18" x14ac:dyDescent="0.45">
      <c r="A41" s="40">
        <v>2039</v>
      </c>
      <c r="B41" s="42">
        <f>_xlfn.FORECAST.LINEAR(A41,$B$11:B40,$A$11:A40)</f>
        <v>1764504552.2976189</v>
      </c>
      <c r="C41" s="42">
        <f>_xlfn.FORECAST.LINEAR($A41,$C$11:C40,$A$11:A40)</f>
        <v>2040607.342857142</v>
      </c>
      <c r="D41" s="42">
        <f>_xlfn.FORECAST.LINEAR($A41,$D$11:D40,$A$11:$A40)</f>
        <v>12854320.314285696</v>
      </c>
      <c r="E41" s="42">
        <f>_xlfn.FORECAST.LINEAR($A41,$E$11:E40,$A$11:$A40)</f>
        <v>235826973.18571377</v>
      </c>
      <c r="F41" s="42">
        <f>_xlfn.FORECAST.LINEAR($A41,$F$11:F40,$A$11:$A40)</f>
        <v>1513782649.4238088</v>
      </c>
      <c r="G41" s="39"/>
      <c r="H41" s="39"/>
      <c r="I41" s="39"/>
      <c r="J41" s="39"/>
      <c r="K41" s="39"/>
    </row>
    <row r="42" spans="1:11" s="16" customFormat="1" ht="18" x14ac:dyDescent="0.45">
      <c r="A42" s="40">
        <v>2040</v>
      </c>
      <c r="B42" s="42">
        <f>_xlfn.FORECAST.LINEAR(A42,$B$11:B41,$A$11:A41)</f>
        <v>1768489994.0869045</v>
      </c>
      <c r="C42" s="42">
        <f>_xlfn.FORECAST.LINEAR($A42,$C$11:C41,$A$11:A41)</f>
        <v>2044866.685714284</v>
      </c>
      <c r="D42" s="42">
        <f>_xlfn.FORECAST.LINEAR($A42,$D$11:D41,$A$11:$A41)</f>
        <v>12971488.028571427</v>
      </c>
      <c r="E42" s="42">
        <f>_xlfn.FORECAST.LINEAR($A42,$E$11:E41,$A$11:$A41)</f>
        <v>238128765.22142887</v>
      </c>
      <c r="F42" s="42">
        <f>_xlfn.FORECAST.LINEAR($A42,$F$11:F41,$A$11:$A41)</f>
        <v>1515344872.030952</v>
      </c>
      <c r="G42" s="39"/>
      <c r="H42" s="39"/>
      <c r="I42" s="39"/>
      <c r="J42" s="39"/>
      <c r="K42" s="39"/>
    </row>
    <row r="43" spans="1:11" s="16" customFormat="1" ht="18" x14ac:dyDescent="0.45">
      <c r="A43" s="40">
        <v>2041</v>
      </c>
      <c r="B43" s="42">
        <f>_xlfn.FORECAST.LINEAR(A43,$B$11:B42,$A$11:A42)</f>
        <v>1772475435.8761902</v>
      </c>
      <c r="C43" s="42">
        <f>_xlfn.FORECAST.LINEAR($A43,$C$11:C42,$A$11:A42)</f>
        <v>2049126.0285714278</v>
      </c>
      <c r="D43" s="42">
        <f>_xlfn.FORECAST.LINEAR($A43,$D$11:D42,$A$11:$A42)</f>
        <v>13088655.742857158</v>
      </c>
      <c r="E43" s="42">
        <f>_xlfn.FORECAST.LINEAR($A43,$E$11:E42,$A$11:$A42)</f>
        <v>240430557.25714207</v>
      </c>
      <c r="F43" s="42">
        <f>_xlfn.FORECAST.LINEAR($A43,$F$11:F42,$A$11:$A42)</f>
        <v>1516907094.6380947</v>
      </c>
      <c r="G43" s="39"/>
      <c r="H43" s="39"/>
      <c r="I43" s="39"/>
      <c r="J43" s="39"/>
      <c r="K43" s="39"/>
    </row>
    <row r="44" spans="1:11" s="16" customFormat="1" ht="18" x14ac:dyDescent="0.45">
      <c r="A44" s="40">
        <v>2042</v>
      </c>
      <c r="B44" s="42">
        <f>_xlfn.FORECAST.LINEAR(A44,$B$11:B43,$A$11:A43)</f>
        <v>1776460877.6654758</v>
      </c>
      <c r="C44" s="42">
        <f>_xlfn.FORECAST.LINEAR($A44,$C$11:C43,$A$11:A43)</f>
        <v>2053385.3714285698</v>
      </c>
      <c r="D44" s="42">
        <f>_xlfn.FORECAST.LINEAR($A44,$D$11:D43,$A$11:$A43)</f>
        <v>13205823.45714283</v>
      </c>
      <c r="E44" s="42">
        <f>_xlfn.FORECAST.LINEAR($A44,$E$11:E43,$A$11:$A43)</f>
        <v>242732349.29285717</v>
      </c>
      <c r="F44" s="42">
        <f>_xlfn.FORECAST.LINEAR($A44,$F$11:F43,$A$11:$A43)</f>
        <v>1518469317.2452376</v>
      </c>
      <c r="G44" s="39"/>
      <c r="H44" s="39"/>
      <c r="I44" s="39"/>
      <c r="J44" s="39"/>
      <c r="K44" s="39"/>
    </row>
    <row r="45" spans="1:11" s="16" customFormat="1" ht="18" x14ac:dyDescent="0.45">
      <c r="A45" s="40">
        <v>2043</v>
      </c>
      <c r="B45" s="42">
        <f>_xlfn.FORECAST.LINEAR(A45,$B$11:B44,$A$11:A44)</f>
        <v>1780446319.4547615</v>
      </c>
      <c r="C45" s="42">
        <f>_xlfn.FORECAST.LINEAR($A45,$C$11:C44,$A$11:A44)</f>
        <v>2057644.7142857136</v>
      </c>
      <c r="D45" s="42">
        <f>_xlfn.FORECAST.LINEAR($A45,$D$11:D44,$A$11:$A44)</f>
        <v>13322991.171428561</v>
      </c>
      <c r="E45" s="42">
        <f>_xlfn.FORECAST.LINEAR($A45,$E$11:E44,$A$11:$A44)</f>
        <v>245034141.32857132</v>
      </c>
      <c r="F45" s="42">
        <f>_xlfn.FORECAST.LINEAR($A45,$F$11:F44,$A$11:$A44)</f>
        <v>1520031539.8523803</v>
      </c>
      <c r="G45" s="39"/>
      <c r="H45" s="39"/>
      <c r="I45" s="39"/>
      <c r="J45" s="39"/>
      <c r="K45" s="39"/>
    </row>
    <row r="46" spans="1:11" s="16" customFormat="1" ht="18" x14ac:dyDescent="0.45">
      <c r="A46" s="40">
        <v>2044</v>
      </c>
      <c r="B46" s="42">
        <f>_xlfn.FORECAST.LINEAR(A46,$B$11:B45,$A$11:A45)</f>
        <v>1784431761.2440472</v>
      </c>
      <c r="C46" s="42">
        <f>_xlfn.FORECAST.LINEAR($A46,$C$11:C45,$A$11:A45)</f>
        <v>2061904.0571428556</v>
      </c>
      <c r="D46" s="42">
        <f>_xlfn.FORECAST.LINEAR($A46,$D$11:D45,$A$11:$A45)</f>
        <v>13440158.885714293</v>
      </c>
      <c r="E46" s="42">
        <f>_xlfn.FORECAST.LINEAR($A46,$E$11:E45,$A$11:$A45)</f>
        <v>247335933.36428452</v>
      </c>
      <c r="F46" s="42">
        <f>_xlfn.FORECAST.LINEAR($A46,$F$11:F45,$A$11:$A45)</f>
        <v>1521593762.4595234</v>
      </c>
      <c r="G46" s="39"/>
      <c r="H46" s="39"/>
      <c r="I46" s="39"/>
      <c r="J46" s="39"/>
      <c r="K46" s="39"/>
    </row>
    <row r="47" spans="1:11" s="16" customFormat="1" ht="18" x14ac:dyDescent="0.45">
      <c r="A47" s="40">
        <v>2045</v>
      </c>
      <c r="B47" s="42">
        <f>_xlfn.FORECAST.LINEAR(A47,$B$11:B46,$A$11:A46)</f>
        <v>1788417203.0333328</v>
      </c>
      <c r="C47" s="42">
        <f>_xlfn.FORECAST.LINEAR($A47,$C$11:C46,$A$11:A46)</f>
        <v>2066163.3999999994</v>
      </c>
      <c r="D47" s="42">
        <f>_xlfn.FORECAST.LINEAR($A47,$D$11:D46,$A$11:$A46)</f>
        <v>13557326.599999994</v>
      </c>
      <c r="E47" s="42">
        <f>_xlfn.FORECAST.LINEAR($A47,$E$11:E46,$A$11:$A46)</f>
        <v>249637725.40000057</v>
      </c>
      <c r="F47" s="42">
        <f>_xlfn.FORECAST.LINEAR($A47,$F$11:F46,$A$11:$A46)</f>
        <v>1523155985.0666661</v>
      </c>
      <c r="G47" s="39"/>
      <c r="H47" s="39"/>
      <c r="I47" s="39"/>
      <c r="J47" s="39"/>
      <c r="K47" s="39"/>
    </row>
    <row r="48" spans="1:11" s="16" customFormat="1" ht="18" x14ac:dyDescent="0.45">
      <c r="A48" s="40">
        <v>2046</v>
      </c>
      <c r="B48" s="42">
        <f>_xlfn.FORECAST.LINEAR(A48,$B$11:B47,$A$11:A47)</f>
        <v>1792402644.8226185</v>
      </c>
      <c r="C48" s="42">
        <f>_xlfn.FORECAST.LINEAR($A48,$C$11:C47,$A$11:A47)</f>
        <v>2070422.7428571414</v>
      </c>
      <c r="D48" s="42">
        <f>_xlfn.FORECAST.LINEAR($A48,$D$11:D47,$A$11:$A47)</f>
        <v>13674494.314285696</v>
      </c>
      <c r="E48" s="42">
        <f>_xlfn.FORECAST.LINEAR($A48,$E$11:E47,$A$11:$A47)</f>
        <v>251939517.43571377</v>
      </c>
      <c r="F48" s="42">
        <f>_xlfn.FORECAST.LINEAR($A48,$F$11:F47,$A$11:$A47)</f>
        <v>1524718207.6738088</v>
      </c>
      <c r="G48" s="39"/>
      <c r="H48" s="39"/>
      <c r="I48" s="39"/>
      <c r="J48" s="39"/>
      <c r="K48" s="39"/>
    </row>
    <row r="49" spans="1:11" s="16" customFormat="1" ht="18" x14ac:dyDescent="0.45">
      <c r="A49" s="40">
        <v>2047</v>
      </c>
      <c r="B49" s="42">
        <f>_xlfn.FORECAST.LINEAR(A49,$B$11:B48,$A$11:A48)</f>
        <v>1796388086.6119041</v>
      </c>
      <c r="C49" s="42">
        <f>_xlfn.FORECAST.LINEAR($A49,$C$11:C48,$A$11:A48)</f>
        <v>2074682.0857142853</v>
      </c>
      <c r="D49" s="42">
        <f>_xlfn.FORECAST.LINEAR($A49,$D$11:D48,$A$11:$A48)</f>
        <v>13791662.028571427</v>
      </c>
      <c r="E49" s="42">
        <f>_xlfn.FORECAST.LINEAR($A49,$E$11:E48,$A$11:$A48)</f>
        <v>254241309.47142887</v>
      </c>
      <c r="F49" s="42">
        <f>_xlfn.FORECAST.LINEAR($A49,$F$11:F48,$A$11:$A48)</f>
        <v>1526280430.2809513</v>
      </c>
      <c r="G49" s="39"/>
      <c r="H49" s="39"/>
      <c r="I49" s="39"/>
      <c r="J49" s="39"/>
      <c r="K49" s="39"/>
    </row>
    <row r="50" spans="1:11" s="16" customFormat="1" ht="18" x14ac:dyDescent="0.45">
      <c r="A50" s="40">
        <v>2048</v>
      </c>
      <c r="B50" s="42">
        <f>_xlfn.FORECAST.LINEAR(A50,$B$11:B49,$A$11:A49)</f>
        <v>1800373528.4011898</v>
      </c>
      <c r="C50" s="42">
        <f>_xlfn.FORECAST.LINEAR($A50,$C$11:C49,$A$11:A49)</f>
        <v>2078941.4285714272</v>
      </c>
      <c r="D50" s="42">
        <f>_xlfn.FORECAST.LINEAR($A50,$D$11:D49,$A$11:$A49)</f>
        <v>13908829.742857158</v>
      </c>
      <c r="E50" s="42">
        <f>_xlfn.FORECAST.LINEAR($A50,$E$11:E49,$A$11:$A49)</f>
        <v>256543101.50714207</v>
      </c>
      <c r="F50" s="42">
        <f>_xlfn.FORECAST.LINEAR($A50,$F$11:F49,$A$11:$A49)</f>
        <v>1527842652.8880944</v>
      </c>
      <c r="G50" s="39"/>
      <c r="H50" s="39"/>
      <c r="I50" s="39"/>
      <c r="J50" s="39"/>
      <c r="K50" s="39"/>
    </row>
    <row r="51" spans="1:11" s="16" customFormat="1" ht="18" x14ac:dyDescent="0.45">
      <c r="A51" s="40">
        <v>2049</v>
      </c>
      <c r="B51" s="42">
        <f>_xlfn.FORECAST.LINEAR(A51,$B$11:B50,$A$11:A50)</f>
        <v>1804358970.1904755</v>
      </c>
      <c r="C51" s="42">
        <f>_xlfn.FORECAST.LINEAR($A51,$C$11:C50,$A$11:A50)</f>
        <v>2083200.7714285711</v>
      </c>
      <c r="D51" s="42">
        <f>_xlfn.FORECAST.LINEAR($A51,$D$11:D50,$A$11:$A50)</f>
        <v>14025997.45714283</v>
      </c>
      <c r="E51" s="42">
        <f>_xlfn.FORECAST.LINEAR($A51,$E$11:E50,$A$11:$A50)</f>
        <v>258844893.54285717</v>
      </c>
      <c r="F51" s="42">
        <f>_xlfn.FORECAST.LINEAR($A51,$F$11:F50,$A$11:$A50)</f>
        <v>1529404875.4952371</v>
      </c>
      <c r="G51" s="39"/>
      <c r="H51" s="39"/>
      <c r="I51" s="39"/>
      <c r="J51" s="39"/>
      <c r="K51" s="39"/>
    </row>
    <row r="52" spans="1:11" s="16" customFormat="1" ht="18" x14ac:dyDescent="0.45">
      <c r="A52" s="40">
        <v>2050</v>
      </c>
      <c r="B52" s="42">
        <f>_xlfn.FORECAST.LINEAR(A52,$B$11:B51,$A$11:A51)</f>
        <v>1808344411.9797611</v>
      </c>
      <c r="C52" s="42">
        <f>_xlfn.FORECAST.LINEAR($A52,$C$11:C51,$A$11:A51)</f>
        <v>2087460.1142857149</v>
      </c>
      <c r="D52" s="42">
        <f>_xlfn.FORECAST.LINEAR($A52,$D$11:D51,$A$11:$A51)</f>
        <v>14143165.171428561</v>
      </c>
      <c r="E52" s="42">
        <f>_xlfn.FORECAST.LINEAR($A52,$E$11:E51,$A$11:$A51)</f>
        <v>261146685.57857132</v>
      </c>
      <c r="F52" s="42">
        <f>_xlfn.FORECAST.LINEAR($A52,$F$11:F51,$A$11:$A51)</f>
        <v>1530967098.1023803</v>
      </c>
      <c r="G52" s="39"/>
      <c r="H52" s="39"/>
      <c r="I52" s="39"/>
      <c r="J52" s="39"/>
      <c r="K52" s="39"/>
    </row>
    <row r="53" spans="1:11" s="16" customFormat="1" ht="18" x14ac:dyDescent="0.45">
      <c r="A53" s="40">
        <v>2051</v>
      </c>
      <c r="B53" s="42">
        <f>_xlfn.FORECAST.LINEAR(A53,$B$11:B52,$A$11:A52)</f>
        <v>1812329853.7690468</v>
      </c>
      <c r="C53" s="42">
        <f>_xlfn.FORECAST.LINEAR($A53,$C$11:C52,$A$11:A52)</f>
        <v>2091719.457142856</v>
      </c>
      <c r="D53" s="42">
        <f>_xlfn.FORECAST.LINEAR($A53,$D$11:D52,$A$11:$A52)</f>
        <v>14260332.885714293</v>
      </c>
      <c r="E53" s="42">
        <f>_xlfn.FORECAST.LINEAR($A53,$E$11:E52,$A$11:$A52)</f>
        <v>263448477.61428452</v>
      </c>
      <c r="F53" s="42">
        <f>_xlfn.FORECAST.LINEAR($A53,$F$11:F52,$A$11:$A52)</f>
        <v>1532529320.7095227</v>
      </c>
      <c r="G53" s="39"/>
      <c r="H53" s="39"/>
      <c r="I53" s="39"/>
      <c r="J53" s="39"/>
      <c r="K53" s="39"/>
    </row>
    <row r="54" spans="1:11" s="16" customFormat="1" ht="18" x14ac:dyDescent="0.45">
      <c r="A54" s="40">
        <v>2052</v>
      </c>
      <c r="B54" s="42">
        <f>_xlfn.FORECAST.LINEAR(A54,$B$11:B53,$A$11:A53)</f>
        <v>1816315295.5583324</v>
      </c>
      <c r="C54" s="42">
        <f>_xlfn.FORECAST.LINEAR($A54,$C$11:C53,$A$11:A53)</f>
        <v>2095978.8000000007</v>
      </c>
      <c r="D54" s="42">
        <f>_xlfn.FORECAST.LINEAR($A54,$D$11:D53,$A$11:$A53)</f>
        <v>14377500.599999994</v>
      </c>
      <c r="E54" s="42">
        <f>_xlfn.FORECAST.LINEAR($A54,$E$11:E53,$A$11:$A53)</f>
        <v>265750269.65000057</v>
      </c>
      <c r="F54" s="42">
        <f>_xlfn.FORECAST.LINEAR($A54,$F$11:F53,$A$11:$A53)</f>
        <v>1534091543.3166654</v>
      </c>
      <c r="G54" s="39"/>
      <c r="H54" s="39"/>
      <c r="I54" s="39"/>
      <c r="J54" s="39"/>
      <c r="K54" s="39"/>
    </row>
    <row r="55" spans="1:11" s="16" customFormat="1" ht="18" x14ac:dyDescent="0.45">
      <c r="A55" s="40">
        <v>2053</v>
      </c>
      <c r="B55" s="42">
        <f>_xlfn.FORECAST.LINEAR(A55,$B$11:B54,$A$11:A54)</f>
        <v>1820300737.3476181</v>
      </c>
      <c r="C55" s="42">
        <f>_xlfn.FORECAST.LINEAR($A55,$C$11:C54,$A$11:A54)</f>
        <v>2100238.1428571418</v>
      </c>
      <c r="D55" s="42">
        <f>_xlfn.FORECAST.LINEAR($A55,$D$11:D54,$A$11:$A54)</f>
        <v>14494668.314285696</v>
      </c>
      <c r="E55" s="42">
        <f>_xlfn.FORECAST.LINEAR($A55,$E$11:E54,$A$11:$A54)</f>
        <v>268052061.68571377</v>
      </c>
      <c r="F55" s="42">
        <f>_xlfn.FORECAST.LINEAR($A55,$F$11:F54,$A$11:$A54)</f>
        <v>1535653765.9238086</v>
      </c>
      <c r="G55" s="39"/>
      <c r="H55" s="39"/>
      <c r="I55" s="39"/>
      <c r="J55" s="39"/>
      <c r="K55" s="39"/>
    </row>
    <row r="56" spans="1:11" s="16" customFormat="1" ht="18" x14ac:dyDescent="0.45">
      <c r="A56" s="40">
        <v>2054</v>
      </c>
      <c r="B56" s="42">
        <f>_xlfn.FORECAST.LINEAR(A56,$B$11:B55,$A$11:A55)</f>
        <v>1824286179.1369038</v>
      </c>
      <c r="C56" s="42">
        <f>_xlfn.FORECAST.LINEAR($A56,$C$11:C55,$A$11:A55)</f>
        <v>2104497.4857142866</v>
      </c>
      <c r="D56" s="42">
        <f>_xlfn.FORECAST.LINEAR($A56,$D$11:D55,$A$11:$A55)</f>
        <v>14611836.028571427</v>
      </c>
      <c r="E56" s="42">
        <f>_xlfn.FORECAST.LINEAR($A56,$E$11:E55,$A$11:$A55)</f>
        <v>270353853.72142887</v>
      </c>
      <c r="F56" s="42">
        <f>_xlfn.FORECAST.LINEAR($A56,$F$11:F55,$A$11:$A55)</f>
        <v>1537215988.5309513</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 x14ac:dyDescent="0.45">
      <c r="A64" s="40">
        <f t="shared" ref="A64:A83" si="1">A6</f>
        <v>2005</v>
      </c>
      <c r="B64" s="244">
        <v>1.4990000000000001</v>
      </c>
      <c r="C64" s="245">
        <v>82.903999999999996</v>
      </c>
      <c r="D64" s="245">
        <v>31.806999999999999</v>
      </c>
      <c r="E64" s="245">
        <v>7.98</v>
      </c>
      <c r="F64" s="313">
        <v>1.67</v>
      </c>
      <c r="G64" s="303"/>
      <c r="H64" s="304"/>
      <c r="I64" s="304"/>
      <c r="J64" s="304"/>
      <c r="K64" s="305"/>
    </row>
    <row r="65" spans="1:11" s="16" customFormat="1" ht="18" x14ac:dyDescent="0.45">
      <c r="A65" s="40">
        <f t="shared" si="1"/>
        <v>2006</v>
      </c>
      <c r="B65" s="234">
        <v>0.92700000000000005</v>
      </c>
      <c r="C65" s="71">
        <v>59.494</v>
      </c>
      <c r="D65" s="71">
        <v>27.181000000000001</v>
      </c>
      <c r="E65" s="71">
        <v>5.6070000000000002</v>
      </c>
      <c r="F65" s="295">
        <v>1.0609999999999999</v>
      </c>
      <c r="G65" s="290">
        <f>IF(ABS(B7 - B6) &gt; SQRT(G7^2 + G6^2), 1, 0)</f>
        <v>0</v>
      </c>
      <c r="H65" s="286">
        <f>IF(ABS(C7 - C6) &gt; SQRT(H7^2 + H6^2), 1, 0)</f>
        <v>0</v>
      </c>
      <c r="I65" s="286">
        <f>IF(ABS(D7 - D6) &gt; SQRT(I7^2 + I6^2), 1, 0)</f>
        <v>0</v>
      </c>
      <c r="J65" s="286">
        <f>IF(ABS(E7 - E6) &gt; SQRT(J7^2 + J6^2), 1, 0)</f>
        <v>0</v>
      </c>
      <c r="K65" s="291">
        <f>IF(ABS(F7 - F6) &gt; SQRT(K7^2 + K6^2), 1, 0)</f>
        <v>0</v>
      </c>
    </row>
    <row r="66" spans="1:11" s="16" customFormat="1" ht="18" x14ac:dyDescent="0.45">
      <c r="A66" s="40">
        <f t="shared" si="1"/>
        <v>2007</v>
      </c>
      <c r="B66" s="234">
        <v>0.84799999999999998</v>
      </c>
      <c r="C66" s="71">
        <v>7.7030000000000003</v>
      </c>
      <c r="D66" s="71">
        <v>26.08</v>
      </c>
      <c r="E66" s="71">
        <v>4.8860000000000001</v>
      </c>
      <c r="F66" s="295">
        <v>0.96599999999999997</v>
      </c>
      <c r="G66" s="290">
        <f t="shared" ref="G66:G83" si="2">IF(ABS(B8 - B7) &gt; SQRT(G8^2 + G7^2), 1, 0)</f>
        <v>0</v>
      </c>
      <c r="H66" s="286">
        <f t="shared" ref="H66:H83" si="3">IF(ABS(C8 - C7) &gt; SQRT(H8^2 + H7^2), 1, 0)</f>
        <v>0</v>
      </c>
      <c r="I66" s="286">
        <f t="shared" ref="I66:I83" si="4">IF(ABS(D8 - D7) &gt; SQRT(I8^2 + I7^2), 1, 0)</f>
        <v>0</v>
      </c>
      <c r="J66" s="286">
        <f t="shared" ref="J66:J83" si="5">IF(ABS(E8 - E7) &gt; SQRT(J8^2 + J7^2), 1, 0)</f>
        <v>0</v>
      </c>
      <c r="K66" s="291">
        <f t="shared" ref="K66:K83" si="6">IF(ABS(F8 - F7) &gt; SQRT(K8^2 + K7^2), 1, 0)</f>
        <v>0</v>
      </c>
    </row>
    <row r="67" spans="1:11" s="16" customFormat="1" ht="18" x14ac:dyDescent="0.45">
      <c r="A67" s="40">
        <f t="shared" si="1"/>
        <v>2008</v>
      </c>
      <c r="B67" s="234">
        <v>0.86099999999999999</v>
      </c>
      <c r="C67" s="71">
        <v>45.941000000000003</v>
      </c>
      <c r="D67" s="71">
        <v>32.576999999999998</v>
      </c>
      <c r="E67" s="71">
        <v>5.3869999999999996</v>
      </c>
      <c r="F67" s="295">
        <v>0.91500000000000004</v>
      </c>
      <c r="G67" s="290">
        <f t="shared" si="2"/>
        <v>0</v>
      </c>
      <c r="H67" s="286">
        <f t="shared" si="3"/>
        <v>0</v>
      </c>
      <c r="I67" s="286">
        <f t="shared" si="4"/>
        <v>0</v>
      </c>
      <c r="J67" s="286">
        <f t="shared" si="5"/>
        <v>0</v>
      </c>
      <c r="K67" s="291">
        <f t="shared" si="6"/>
        <v>0</v>
      </c>
    </row>
    <row r="68" spans="1:11" s="16" customFormat="1" ht="18" x14ac:dyDescent="0.45">
      <c r="A68" s="40">
        <f t="shared" si="1"/>
        <v>2009</v>
      </c>
      <c r="B68" s="234">
        <v>0.85499999999999998</v>
      </c>
      <c r="C68" s="71">
        <v>9.2850000000000001</v>
      </c>
      <c r="D68" s="71">
        <v>26.934999999999999</v>
      </c>
      <c r="E68" s="71">
        <v>4.7279999999999998</v>
      </c>
      <c r="F68" s="295">
        <v>0.94899999999999995</v>
      </c>
      <c r="G68" s="290">
        <f t="shared" si="2"/>
        <v>0</v>
      </c>
      <c r="H68" s="286">
        <f t="shared" si="3"/>
        <v>0</v>
      </c>
      <c r="I68" s="286">
        <f t="shared" si="4"/>
        <v>0</v>
      </c>
      <c r="J68" s="286">
        <f t="shared" si="5"/>
        <v>0</v>
      </c>
      <c r="K68" s="291">
        <f t="shared" si="6"/>
        <v>0</v>
      </c>
    </row>
    <row r="69" spans="1:11" s="16" customFormat="1" ht="18" x14ac:dyDescent="0.45">
      <c r="A69" s="40">
        <f t="shared" si="1"/>
        <v>2010</v>
      </c>
      <c r="B69" s="234">
        <v>0.871</v>
      </c>
      <c r="C69" s="71">
        <v>8.8569999999999993</v>
      </c>
      <c r="D69" s="71">
        <v>26.38</v>
      </c>
      <c r="E69" s="71">
        <v>4.7</v>
      </c>
      <c r="F69" s="295">
        <v>0.97099999999999997</v>
      </c>
      <c r="G69" s="290">
        <f t="shared" si="2"/>
        <v>0</v>
      </c>
      <c r="H69" s="286">
        <f t="shared" si="3"/>
        <v>0</v>
      </c>
      <c r="I69" s="286">
        <f t="shared" si="4"/>
        <v>0</v>
      </c>
      <c r="J69" s="286">
        <f t="shared" si="5"/>
        <v>0</v>
      </c>
      <c r="K69" s="291">
        <f t="shared" si="6"/>
        <v>0</v>
      </c>
    </row>
    <row r="70" spans="1:11" s="16" customFormat="1" ht="18" x14ac:dyDescent="0.45">
      <c r="A70" s="40">
        <f t="shared" si="1"/>
        <v>2011</v>
      </c>
      <c r="B70" s="234">
        <v>0.86299999999999999</v>
      </c>
      <c r="C70" s="71">
        <v>9.0050000000000008</v>
      </c>
      <c r="D70" s="71">
        <v>25.766999999999999</v>
      </c>
      <c r="E70" s="71">
        <v>4.7009999999999996</v>
      </c>
      <c r="F70" s="295">
        <v>0.96299999999999997</v>
      </c>
      <c r="G70" s="290">
        <f t="shared" si="2"/>
        <v>0</v>
      </c>
      <c r="H70" s="286">
        <f t="shared" si="3"/>
        <v>0</v>
      </c>
      <c r="I70" s="286">
        <f t="shared" si="4"/>
        <v>0</v>
      </c>
      <c r="J70" s="286">
        <f t="shared" si="5"/>
        <v>0</v>
      </c>
      <c r="K70" s="291">
        <f t="shared" si="6"/>
        <v>0</v>
      </c>
    </row>
    <row r="71" spans="1:11" s="16" customFormat="1" ht="18" x14ac:dyDescent="0.45">
      <c r="A71" s="40">
        <f t="shared" si="1"/>
        <v>2012</v>
      </c>
      <c r="B71" s="234">
        <v>0.876</v>
      </c>
      <c r="C71" s="71">
        <v>10.708</v>
      </c>
      <c r="D71" s="71">
        <v>27.777999999999999</v>
      </c>
      <c r="E71" s="71">
        <v>4.8010000000000002</v>
      </c>
      <c r="F71" s="295">
        <v>0.96599999999999997</v>
      </c>
      <c r="G71" s="290">
        <f t="shared" si="2"/>
        <v>0</v>
      </c>
      <c r="H71" s="286">
        <f t="shared" si="3"/>
        <v>0</v>
      </c>
      <c r="I71" s="286">
        <f t="shared" si="4"/>
        <v>0</v>
      </c>
      <c r="J71" s="286">
        <f t="shared" si="5"/>
        <v>0</v>
      </c>
      <c r="K71" s="291">
        <f t="shared" si="6"/>
        <v>0</v>
      </c>
    </row>
    <row r="72" spans="1:11" s="16" customFormat="1" ht="18" x14ac:dyDescent="0.45">
      <c r="A72" s="40">
        <f t="shared" si="1"/>
        <v>2013</v>
      </c>
      <c r="B72" s="234">
        <v>0.749</v>
      </c>
      <c r="C72" s="71">
        <v>21.640999999999998</v>
      </c>
      <c r="D72" s="71">
        <v>27.972999999999999</v>
      </c>
      <c r="E72" s="71">
        <v>4.7830000000000004</v>
      </c>
      <c r="F72" s="295">
        <v>0.83</v>
      </c>
      <c r="G72" s="290">
        <f t="shared" si="2"/>
        <v>0</v>
      </c>
      <c r="H72" s="286">
        <f t="shared" si="3"/>
        <v>0</v>
      </c>
      <c r="I72" s="286">
        <f t="shared" si="4"/>
        <v>0</v>
      </c>
      <c r="J72" s="286">
        <f t="shared" si="5"/>
        <v>0</v>
      </c>
      <c r="K72" s="291">
        <f t="shared" si="6"/>
        <v>0</v>
      </c>
    </row>
    <row r="73" spans="1:11" s="16" customFormat="1" ht="18" x14ac:dyDescent="0.45">
      <c r="A73" s="40">
        <f t="shared" si="1"/>
        <v>2014</v>
      </c>
      <c r="B73" s="234">
        <v>0.751</v>
      </c>
      <c r="C73" s="71">
        <v>18.876999999999999</v>
      </c>
      <c r="D73" s="71">
        <v>28.006</v>
      </c>
      <c r="E73" s="71">
        <v>4.7370000000000001</v>
      </c>
      <c r="F73" s="295">
        <v>0.83499999999999996</v>
      </c>
      <c r="G73" s="290">
        <f t="shared" si="2"/>
        <v>0</v>
      </c>
      <c r="H73" s="286">
        <f t="shared" si="3"/>
        <v>0</v>
      </c>
      <c r="I73" s="286">
        <f t="shared" si="4"/>
        <v>0</v>
      </c>
      <c r="J73" s="286">
        <f t="shared" si="5"/>
        <v>0</v>
      </c>
      <c r="K73" s="291">
        <f t="shared" si="6"/>
        <v>0</v>
      </c>
    </row>
    <row r="74" spans="1:11" s="16" customFormat="1" ht="18" x14ac:dyDescent="0.45">
      <c r="A74" s="40">
        <f t="shared" si="1"/>
        <v>2015</v>
      </c>
      <c r="B74" s="234">
        <v>0.747</v>
      </c>
      <c r="C74" s="71">
        <v>17.183</v>
      </c>
      <c r="D74" s="71">
        <v>25.890999999999998</v>
      </c>
      <c r="E74" s="71">
        <v>4.6390000000000002</v>
      </c>
      <c r="F74" s="295">
        <v>0.84599999999999997</v>
      </c>
      <c r="G74" s="290">
        <f t="shared" si="2"/>
        <v>0</v>
      </c>
      <c r="H74" s="286">
        <f t="shared" si="3"/>
        <v>0</v>
      </c>
      <c r="I74" s="286">
        <f t="shared" si="4"/>
        <v>0</v>
      </c>
      <c r="J74" s="286">
        <f t="shared" si="5"/>
        <v>0</v>
      </c>
      <c r="K74" s="291">
        <f t="shared" si="6"/>
        <v>0</v>
      </c>
    </row>
    <row r="75" spans="1:11" s="16" customFormat="1" ht="18" x14ac:dyDescent="0.45">
      <c r="A75" s="40">
        <f t="shared" si="1"/>
        <v>2016</v>
      </c>
      <c r="B75" s="234">
        <v>0.749</v>
      </c>
      <c r="C75" s="71">
        <v>16.117000000000001</v>
      </c>
      <c r="D75" s="71">
        <v>25.576000000000001</v>
      </c>
      <c r="E75" s="71">
        <v>4.5869999999999997</v>
      </c>
      <c r="F75" s="295">
        <v>0.85399999999999998</v>
      </c>
      <c r="G75" s="290">
        <f t="shared" si="2"/>
        <v>0</v>
      </c>
      <c r="H75" s="286">
        <f t="shared" si="3"/>
        <v>0</v>
      </c>
      <c r="I75" s="286">
        <f t="shared" si="4"/>
        <v>0</v>
      </c>
      <c r="J75" s="286">
        <f t="shared" si="5"/>
        <v>0</v>
      </c>
      <c r="K75" s="291">
        <f t="shared" si="6"/>
        <v>0</v>
      </c>
    </row>
    <row r="76" spans="1:11" s="16" customFormat="1" ht="18" x14ac:dyDescent="0.45">
      <c r="A76" s="40">
        <f t="shared" si="1"/>
        <v>2017</v>
      </c>
      <c r="B76" s="234">
        <v>0.753</v>
      </c>
      <c r="C76" s="71">
        <v>16.137</v>
      </c>
      <c r="D76" s="71">
        <v>24.91</v>
      </c>
      <c r="E76" s="71">
        <v>4.609</v>
      </c>
      <c r="F76" s="295">
        <v>0.86199999999999999</v>
      </c>
      <c r="G76" s="290">
        <f t="shared" si="2"/>
        <v>0</v>
      </c>
      <c r="H76" s="286">
        <f t="shared" si="3"/>
        <v>0</v>
      </c>
      <c r="I76" s="286">
        <f t="shared" si="4"/>
        <v>0</v>
      </c>
      <c r="J76" s="286">
        <f t="shared" si="5"/>
        <v>0</v>
      </c>
      <c r="K76" s="291">
        <f t="shared" si="6"/>
        <v>0</v>
      </c>
    </row>
    <row r="77" spans="1:11" s="16" customFormat="1" ht="18" x14ac:dyDescent="0.45">
      <c r="A77" s="40">
        <f t="shared" si="1"/>
        <v>2018</v>
      </c>
      <c r="B77" s="234">
        <v>0.76500000000000001</v>
      </c>
      <c r="C77" s="71">
        <v>16.097999999999999</v>
      </c>
      <c r="D77" s="71">
        <v>25.062999999999999</v>
      </c>
      <c r="E77" s="71">
        <v>4.6120000000000001</v>
      </c>
      <c r="F77" s="295">
        <v>0.878</v>
      </c>
      <c r="G77" s="290">
        <f t="shared" si="2"/>
        <v>0</v>
      </c>
      <c r="H77" s="286">
        <f t="shared" si="3"/>
        <v>0</v>
      </c>
      <c r="I77" s="286">
        <f t="shared" si="4"/>
        <v>0</v>
      </c>
      <c r="J77" s="286">
        <f t="shared" si="5"/>
        <v>0</v>
      </c>
      <c r="K77" s="291">
        <f t="shared" si="6"/>
        <v>0</v>
      </c>
    </row>
    <row r="78" spans="1:11" s="16" customFormat="1" ht="18" x14ac:dyDescent="0.45">
      <c r="A78" s="40">
        <f t="shared" si="1"/>
        <v>2019</v>
      </c>
      <c r="B78" s="234">
        <v>0.82299999999999995</v>
      </c>
      <c r="C78" s="71">
        <v>15.798999999999999</v>
      </c>
      <c r="D78" s="71">
        <v>24.045999999999999</v>
      </c>
      <c r="E78" s="71">
        <v>4.6449999999999996</v>
      </c>
      <c r="F78" s="295">
        <v>0.94199999999999995</v>
      </c>
      <c r="G78" s="290">
        <f t="shared" si="2"/>
        <v>0</v>
      </c>
      <c r="H78" s="286">
        <f t="shared" si="3"/>
        <v>0</v>
      </c>
      <c r="I78" s="286">
        <f t="shared" si="4"/>
        <v>0</v>
      </c>
      <c r="J78" s="286">
        <f t="shared" si="5"/>
        <v>0</v>
      </c>
      <c r="K78" s="291">
        <f t="shared" si="6"/>
        <v>0</v>
      </c>
    </row>
    <row r="79" spans="1:11" s="16" customFormat="1" ht="18" x14ac:dyDescent="0.45">
      <c r="A79" s="40">
        <f t="shared" si="1"/>
        <v>2020</v>
      </c>
      <c r="B79" s="234">
        <v>0.83</v>
      </c>
      <c r="C79" s="71">
        <v>15.903</v>
      </c>
      <c r="D79" s="71">
        <v>25.861000000000001</v>
      </c>
      <c r="E79" s="71">
        <v>4.7590000000000003</v>
      </c>
      <c r="F79" s="295">
        <v>0.96</v>
      </c>
      <c r="G79" s="290">
        <f t="shared" si="2"/>
        <v>0</v>
      </c>
      <c r="H79" s="286">
        <f t="shared" si="3"/>
        <v>0</v>
      </c>
      <c r="I79" s="286">
        <f t="shared" si="4"/>
        <v>0</v>
      </c>
      <c r="J79" s="286">
        <f t="shared" si="5"/>
        <v>0</v>
      </c>
      <c r="K79" s="291">
        <f t="shared" si="6"/>
        <v>0</v>
      </c>
    </row>
    <row r="80" spans="1:11" s="16" customFormat="1" ht="18" x14ac:dyDescent="0.45">
      <c r="A80" s="40">
        <f t="shared" si="1"/>
        <v>2021</v>
      </c>
      <c r="B80" s="234">
        <v>0.84299999999999997</v>
      </c>
      <c r="C80" s="71">
        <v>16.204000000000001</v>
      </c>
      <c r="D80" s="71">
        <v>25.876000000000001</v>
      </c>
      <c r="E80" s="71">
        <v>4.7489999999999997</v>
      </c>
      <c r="F80" s="295">
        <v>0.97499999999999998</v>
      </c>
      <c r="G80" s="290">
        <f t="shared" si="2"/>
        <v>0</v>
      </c>
      <c r="H80" s="286">
        <f t="shared" si="3"/>
        <v>0</v>
      </c>
      <c r="I80" s="286">
        <f t="shared" si="4"/>
        <v>0</v>
      </c>
      <c r="J80" s="286">
        <f t="shared" si="5"/>
        <v>0</v>
      </c>
      <c r="K80" s="291">
        <f t="shared" si="6"/>
        <v>0</v>
      </c>
    </row>
    <row r="81" spans="1:41" s="16" customFormat="1" ht="18" x14ac:dyDescent="0.45">
      <c r="A81" s="40">
        <f t="shared" si="1"/>
        <v>2022</v>
      </c>
      <c r="B81" s="234">
        <v>0.85399999999999998</v>
      </c>
      <c r="C81" s="71">
        <v>16.486999999999998</v>
      </c>
      <c r="D81" s="71">
        <v>24.125</v>
      </c>
      <c r="E81" s="71">
        <v>4.4969999999999999</v>
      </c>
      <c r="F81" s="295">
        <v>0.97099999999999997</v>
      </c>
      <c r="G81" s="290">
        <f t="shared" si="2"/>
        <v>0</v>
      </c>
      <c r="H81" s="286">
        <f t="shared" si="3"/>
        <v>0</v>
      </c>
      <c r="I81" s="286">
        <f t="shared" si="4"/>
        <v>0</v>
      </c>
      <c r="J81" s="286">
        <f t="shared" si="5"/>
        <v>0</v>
      </c>
      <c r="K81" s="291">
        <f t="shared" si="6"/>
        <v>0</v>
      </c>
    </row>
    <row r="82" spans="1:41" s="16" customFormat="1" ht="18" x14ac:dyDescent="0.45">
      <c r="A82" s="40">
        <f t="shared" si="1"/>
        <v>2023</v>
      </c>
      <c r="B82" s="234">
        <v>0.86399999999999999</v>
      </c>
      <c r="C82" s="71">
        <v>16.489000000000001</v>
      </c>
      <c r="D82" s="71">
        <v>24.966999999999999</v>
      </c>
      <c r="E82" s="71">
        <v>4.4640000000000004</v>
      </c>
      <c r="F82" s="295">
        <v>0.97899999999999998</v>
      </c>
      <c r="G82" s="290">
        <f t="shared" si="2"/>
        <v>0</v>
      </c>
      <c r="H82" s="286">
        <f t="shared" si="3"/>
        <v>0</v>
      </c>
      <c r="I82" s="286">
        <f t="shared" si="4"/>
        <v>0</v>
      </c>
      <c r="J82" s="286">
        <f t="shared" si="5"/>
        <v>0</v>
      </c>
      <c r="K82" s="291">
        <f t="shared" si="6"/>
        <v>0</v>
      </c>
    </row>
    <row r="83" spans="1:41" s="16" customFormat="1" ht="18.399999999999999" thickBot="1" x14ac:dyDescent="0.5">
      <c r="A83" s="40">
        <f t="shared" si="1"/>
        <v>2024</v>
      </c>
      <c r="B83" s="236">
        <v>0.86399999999999999</v>
      </c>
      <c r="C83" s="238">
        <v>16.651</v>
      </c>
      <c r="D83" s="238">
        <v>25.983000000000001</v>
      </c>
      <c r="E83" s="238">
        <v>4.4089999999999998</v>
      </c>
      <c r="F83" s="314">
        <v>0.97699999999999998</v>
      </c>
      <c r="G83" s="290">
        <f t="shared" si="2"/>
        <v>0</v>
      </c>
      <c r="H83" s="286">
        <f t="shared" si="3"/>
        <v>0</v>
      </c>
      <c r="I83" s="286">
        <f t="shared" si="4"/>
        <v>0</v>
      </c>
      <c r="J83" s="286">
        <f t="shared" si="5"/>
        <v>0</v>
      </c>
      <c r="K83" s="291">
        <f t="shared" si="6"/>
        <v>0</v>
      </c>
    </row>
    <row r="84" spans="1:41" s="16" customFormat="1" x14ac:dyDescent="0.45"/>
    <row r="85" spans="1:41" s="16" customFormat="1" x14ac:dyDescent="0.45"/>
    <row r="86" spans="1:41" s="16" customFormat="1" ht="14.65" thickBot="1" x14ac:dyDescent="0.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1:41" s="16" customFormat="1" ht="27.4" thickTop="1" thickBot="1" x14ac:dyDescent="0.9">
      <c r="B87" s="432" t="s">
        <v>442</v>
      </c>
      <c r="C87" s="433"/>
      <c r="D87" s="433"/>
      <c r="E87" s="433"/>
      <c r="F87" s="433"/>
      <c r="G87" s="433"/>
      <c r="H87" s="434"/>
    </row>
    <row r="88" spans="1:41" s="16" customFormat="1" ht="14.65" thickBot="1" x14ac:dyDescent="0.5"/>
    <row r="89" spans="1:41" s="43" customFormat="1" ht="21.4" thickBot="1" x14ac:dyDescent="0.7">
      <c r="A89" s="44"/>
      <c r="B89" s="45" t="s">
        <v>1</v>
      </c>
      <c r="C89" s="46"/>
      <c r="D89" s="46"/>
      <c r="E89" s="46"/>
      <c r="F89" s="47"/>
      <c r="G89" s="45" t="s">
        <v>2</v>
      </c>
      <c r="H89" s="46"/>
      <c r="I89" s="46"/>
      <c r="J89" s="46"/>
      <c r="K89" s="47"/>
      <c r="L89" s="45" t="s">
        <v>3</v>
      </c>
      <c r="M89" s="46"/>
      <c r="N89" s="46"/>
      <c r="O89" s="46"/>
      <c r="P89" s="47"/>
      <c r="Q89" s="45" t="s">
        <v>4</v>
      </c>
      <c r="R89" s="46"/>
      <c r="S89" s="46"/>
      <c r="T89" s="46"/>
      <c r="U89" s="47"/>
      <c r="V89" s="45" t="s">
        <v>5</v>
      </c>
      <c r="W89" s="46"/>
      <c r="X89" s="46"/>
      <c r="Y89" s="46"/>
      <c r="Z89" s="47"/>
    </row>
    <row r="90" spans="1:41" s="16" customFormat="1" ht="18.399999999999999" thickBot="1" x14ac:dyDescent="0.5">
      <c r="A90" s="19" t="s">
        <v>382</v>
      </c>
      <c r="B90" s="94" t="s">
        <v>355</v>
      </c>
      <c r="C90" s="94" t="s">
        <v>378</v>
      </c>
      <c r="D90" s="94" t="s">
        <v>379</v>
      </c>
      <c r="E90" s="94" t="s">
        <v>380</v>
      </c>
      <c r="F90" s="126" t="s">
        <v>359</v>
      </c>
      <c r="G90" s="94" t="s">
        <v>355</v>
      </c>
      <c r="H90" s="94" t="s">
        <v>378</v>
      </c>
      <c r="I90" s="94" t="s">
        <v>379</v>
      </c>
      <c r="J90" s="94" t="s">
        <v>380</v>
      </c>
      <c r="K90" s="126" t="s">
        <v>359</v>
      </c>
      <c r="L90" s="94" t="s">
        <v>355</v>
      </c>
      <c r="M90" s="94" t="s">
        <v>378</v>
      </c>
      <c r="N90" s="94" t="s">
        <v>379</v>
      </c>
      <c r="O90" s="94" t="s">
        <v>380</v>
      </c>
      <c r="P90" s="126" t="s">
        <v>359</v>
      </c>
      <c r="Q90" s="94" t="s">
        <v>355</v>
      </c>
      <c r="R90" s="94" t="s">
        <v>378</v>
      </c>
      <c r="S90" s="94" t="s">
        <v>379</v>
      </c>
      <c r="T90" s="94" t="s">
        <v>380</v>
      </c>
      <c r="U90" s="126" t="s">
        <v>359</v>
      </c>
      <c r="V90" s="94" t="s">
        <v>355</v>
      </c>
      <c r="W90" s="94" t="s">
        <v>378</v>
      </c>
      <c r="X90" s="94" t="s">
        <v>379</v>
      </c>
      <c r="Y90" s="94" t="s">
        <v>380</v>
      </c>
      <c r="Z90" s="126" t="s">
        <v>359</v>
      </c>
    </row>
    <row r="91" spans="1:41" s="85" customFormat="1" ht="18" x14ac:dyDescent="0.55000000000000004">
      <c r="A91" s="40">
        <v>2005</v>
      </c>
      <c r="B91" s="208">
        <v>401089226</v>
      </c>
      <c r="C91" s="209">
        <v>213796</v>
      </c>
      <c r="D91" s="209">
        <v>2382047</v>
      </c>
      <c r="E91" s="209">
        <v>41880836</v>
      </c>
      <c r="F91" s="249">
        <v>356612547</v>
      </c>
      <c r="G91" s="250">
        <v>73705250</v>
      </c>
      <c r="H91" s="209">
        <v>36305</v>
      </c>
      <c r="I91" s="209">
        <v>453757</v>
      </c>
      <c r="J91" s="209">
        <v>7950871</v>
      </c>
      <c r="K91" s="249">
        <v>65264316</v>
      </c>
      <c r="L91" s="250">
        <v>90373886</v>
      </c>
      <c r="M91" s="209">
        <v>38803</v>
      </c>
      <c r="N91" s="209">
        <v>624552</v>
      </c>
      <c r="O91" s="209">
        <v>9819281</v>
      </c>
      <c r="P91" s="249">
        <v>79891250</v>
      </c>
      <c r="Q91" s="250">
        <v>81541913</v>
      </c>
      <c r="R91" s="209">
        <v>42433</v>
      </c>
      <c r="S91" s="209">
        <v>535121</v>
      </c>
      <c r="T91" s="209">
        <v>7878257</v>
      </c>
      <c r="U91" s="249">
        <v>73086102</v>
      </c>
      <c r="V91" s="250">
        <v>961418284</v>
      </c>
      <c r="W91" s="209">
        <v>766940</v>
      </c>
      <c r="X91" s="209">
        <v>5645664</v>
      </c>
      <c r="Y91" s="209">
        <v>87954681</v>
      </c>
      <c r="Z91" s="210">
        <v>867051000</v>
      </c>
    </row>
    <row r="92" spans="1:41" s="85" customFormat="1" ht="18" x14ac:dyDescent="0.55000000000000004">
      <c r="A92" s="40">
        <v>2006</v>
      </c>
      <c r="B92" s="211">
        <v>408738835</v>
      </c>
      <c r="C92" s="80">
        <v>600958</v>
      </c>
      <c r="D92" s="80">
        <v>2146919</v>
      </c>
      <c r="E92" s="80">
        <v>43609734</v>
      </c>
      <c r="F92" s="81">
        <v>362381224</v>
      </c>
      <c r="G92" s="79">
        <v>74996581</v>
      </c>
      <c r="H92" s="80">
        <v>109999</v>
      </c>
      <c r="I92" s="80">
        <v>400123</v>
      </c>
      <c r="J92" s="80">
        <v>8298057</v>
      </c>
      <c r="K92" s="81">
        <v>66188403</v>
      </c>
      <c r="L92" s="79">
        <v>92022544</v>
      </c>
      <c r="M92" s="80">
        <v>146523</v>
      </c>
      <c r="N92" s="80">
        <v>561729</v>
      </c>
      <c r="O92" s="80">
        <v>9924038</v>
      </c>
      <c r="P92" s="81">
        <v>81390253</v>
      </c>
      <c r="Q92" s="79">
        <v>82350176</v>
      </c>
      <c r="R92" s="80">
        <v>95270</v>
      </c>
      <c r="S92" s="80">
        <v>573354</v>
      </c>
      <c r="T92" s="80">
        <v>7987537</v>
      </c>
      <c r="U92" s="81">
        <v>73694015</v>
      </c>
      <c r="V92" s="79">
        <v>969109065</v>
      </c>
      <c r="W92" s="80">
        <v>1569655</v>
      </c>
      <c r="X92" s="80">
        <v>5934416</v>
      </c>
      <c r="Y92" s="80">
        <v>88110964</v>
      </c>
      <c r="Z92" s="212">
        <v>873494030</v>
      </c>
    </row>
    <row r="93" spans="1:41" s="85" customFormat="1" ht="18" x14ac:dyDescent="0.55000000000000004">
      <c r="A93" s="40">
        <v>2007</v>
      </c>
      <c r="B93" s="211">
        <v>412098093</v>
      </c>
      <c r="C93" s="80">
        <v>486816</v>
      </c>
      <c r="D93" s="80">
        <v>1670420</v>
      </c>
      <c r="E93" s="80">
        <v>43419003</v>
      </c>
      <c r="F93" s="81">
        <v>366521853</v>
      </c>
      <c r="G93" s="79">
        <v>75766747</v>
      </c>
      <c r="H93" s="80">
        <v>92561</v>
      </c>
      <c r="I93" s="80">
        <v>314804</v>
      </c>
      <c r="J93" s="80">
        <v>8301547</v>
      </c>
      <c r="K93" s="81">
        <v>67057834</v>
      </c>
      <c r="L93" s="79">
        <v>92969526</v>
      </c>
      <c r="M93" s="80">
        <v>107052</v>
      </c>
      <c r="N93" s="80">
        <v>446683</v>
      </c>
      <c r="O93" s="80">
        <v>10001315</v>
      </c>
      <c r="P93" s="81">
        <v>82414476</v>
      </c>
      <c r="Q93" s="79">
        <v>82186358</v>
      </c>
      <c r="R93" s="80">
        <v>73954</v>
      </c>
      <c r="S93" s="80">
        <v>483746</v>
      </c>
      <c r="T93" s="80">
        <v>7869675</v>
      </c>
      <c r="U93" s="81">
        <v>73758983</v>
      </c>
      <c r="V93" s="79">
        <v>968600570</v>
      </c>
      <c r="W93" s="80">
        <v>1180166</v>
      </c>
      <c r="X93" s="80">
        <v>5378660</v>
      </c>
      <c r="Y93" s="80">
        <v>86251098</v>
      </c>
      <c r="Z93" s="212">
        <v>875790646</v>
      </c>
    </row>
    <row r="94" spans="1:41" s="85" customFormat="1" ht="18" x14ac:dyDescent="0.55000000000000004">
      <c r="A94" s="40">
        <v>2008</v>
      </c>
      <c r="B94" s="211">
        <v>414403903</v>
      </c>
      <c r="C94" s="80">
        <v>496932</v>
      </c>
      <c r="D94" s="80">
        <v>2261505</v>
      </c>
      <c r="E94" s="80">
        <v>43464030</v>
      </c>
      <c r="F94" s="81">
        <v>368181435</v>
      </c>
      <c r="G94" s="79">
        <v>76239475</v>
      </c>
      <c r="H94" s="80">
        <v>94406</v>
      </c>
      <c r="I94" s="80">
        <v>455360</v>
      </c>
      <c r="J94" s="80">
        <v>8269823</v>
      </c>
      <c r="K94" s="81">
        <v>67419885</v>
      </c>
      <c r="L94" s="79">
        <v>93961072</v>
      </c>
      <c r="M94" s="80">
        <v>109209</v>
      </c>
      <c r="N94" s="80">
        <v>590346</v>
      </c>
      <c r="O94" s="80">
        <v>10188214</v>
      </c>
      <c r="P94" s="81">
        <v>83073303</v>
      </c>
      <c r="Q94" s="79">
        <v>82160905</v>
      </c>
      <c r="R94" s="80">
        <v>75495</v>
      </c>
      <c r="S94" s="80">
        <v>550607</v>
      </c>
      <c r="T94" s="80">
        <v>7802216</v>
      </c>
      <c r="U94" s="81">
        <v>73732587</v>
      </c>
      <c r="V94" s="79">
        <v>967721966</v>
      </c>
      <c r="W94" s="80">
        <v>1205629</v>
      </c>
      <c r="X94" s="80">
        <v>5693106</v>
      </c>
      <c r="Y94" s="80">
        <v>86198689</v>
      </c>
      <c r="Z94" s="212">
        <v>874624542</v>
      </c>
    </row>
    <row r="95" spans="1:41" s="85" customFormat="1" ht="18" x14ac:dyDescent="0.55000000000000004">
      <c r="A95" s="40">
        <v>2009</v>
      </c>
      <c r="B95" s="211">
        <v>417654625</v>
      </c>
      <c r="C95" s="80">
        <v>500846</v>
      </c>
      <c r="D95" s="80">
        <v>2016577</v>
      </c>
      <c r="E95" s="80">
        <v>46826726</v>
      </c>
      <c r="F95" s="81">
        <v>368310476</v>
      </c>
      <c r="G95" s="79">
        <v>76769555</v>
      </c>
      <c r="H95" s="80">
        <v>94993</v>
      </c>
      <c r="I95" s="80">
        <v>382140</v>
      </c>
      <c r="J95" s="80">
        <v>8909904</v>
      </c>
      <c r="K95" s="81">
        <v>67382518</v>
      </c>
      <c r="L95" s="79">
        <v>94968906</v>
      </c>
      <c r="M95" s="80">
        <v>109431</v>
      </c>
      <c r="N95" s="80">
        <v>511066</v>
      </c>
      <c r="O95" s="80">
        <v>10878527</v>
      </c>
      <c r="P95" s="81">
        <v>83469882</v>
      </c>
      <c r="Q95" s="79">
        <v>82189774</v>
      </c>
      <c r="R95" s="80">
        <v>76990</v>
      </c>
      <c r="S95" s="80">
        <v>517156</v>
      </c>
      <c r="T95" s="80">
        <v>8333100</v>
      </c>
      <c r="U95" s="81">
        <v>73262528</v>
      </c>
      <c r="V95" s="79">
        <v>966297660</v>
      </c>
      <c r="W95" s="80">
        <v>1235204</v>
      </c>
      <c r="X95" s="80">
        <v>5517312</v>
      </c>
      <c r="Y95" s="80">
        <v>90280501</v>
      </c>
      <c r="Z95" s="212">
        <v>869264643</v>
      </c>
    </row>
    <row r="96" spans="1:41" s="85" customFormat="1" ht="18" x14ac:dyDescent="0.55000000000000004">
      <c r="A96" s="40">
        <v>2010</v>
      </c>
      <c r="B96" s="211">
        <v>421334985</v>
      </c>
      <c r="C96" s="80">
        <v>526887</v>
      </c>
      <c r="D96" s="80">
        <v>2054947</v>
      </c>
      <c r="E96" s="80">
        <v>48607640</v>
      </c>
      <c r="F96" s="81">
        <v>370145511</v>
      </c>
      <c r="G96" s="79">
        <v>77430978</v>
      </c>
      <c r="H96" s="80">
        <v>100372</v>
      </c>
      <c r="I96" s="80">
        <v>391094</v>
      </c>
      <c r="J96" s="80">
        <v>9232221</v>
      </c>
      <c r="K96" s="81">
        <v>67707291</v>
      </c>
      <c r="L96" s="79">
        <v>96095795</v>
      </c>
      <c r="M96" s="80">
        <v>113390</v>
      </c>
      <c r="N96" s="80">
        <v>523138</v>
      </c>
      <c r="O96" s="80">
        <v>11269919</v>
      </c>
      <c r="P96" s="81">
        <v>84189347</v>
      </c>
      <c r="Q96" s="79">
        <v>81965962</v>
      </c>
      <c r="R96" s="80">
        <v>78526</v>
      </c>
      <c r="S96" s="80">
        <v>519312</v>
      </c>
      <c r="T96" s="80">
        <v>8592044</v>
      </c>
      <c r="U96" s="81">
        <v>72776080</v>
      </c>
      <c r="V96" s="79">
        <v>959767319</v>
      </c>
      <c r="W96" s="80">
        <v>1237012</v>
      </c>
      <c r="X96" s="80">
        <v>5548036</v>
      </c>
      <c r="Y96" s="80">
        <v>92544711</v>
      </c>
      <c r="Z96" s="212">
        <v>860437560</v>
      </c>
    </row>
    <row r="97" spans="1:26" s="85" customFormat="1" ht="18" x14ac:dyDescent="0.55000000000000004">
      <c r="A97" s="40">
        <v>2011</v>
      </c>
      <c r="B97" s="211">
        <v>428991156</v>
      </c>
      <c r="C97" s="80">
        <v>628012</v>
      </c>
      <c r="D97" s="80">
        <v>2084660</v>
      </c>
      <c r="E97" s="80">
        <v>48846611</v>
      </c>
      <c r="F97" s="81">
        <v>377431873</v>
      </c>
      <c r="G97" s="79">
        <v>78882180</v>
      </c>
      <c r="H97" s="80">
        <v>116882</v>
      </c>
      <c r="I97" s="80">
        <v>395973</v>
      </c>
      <c r="J97" s="80">
        <v>9282091</v>
      </c>
      <c r="K97" s="81">
        <v>69087234</v>
      </c>
      <c r="L97" s="79">
        <v>97736941</v>
      </c>
      <c r="M97" s="80">
        <v>123090</v>
      </c>
      <c r="N97" s="80">
        <v>523819</v>
      </c>
      <c r="O97" s="80">
        <v>11383590</v>
      </c>
      <c r="P97" s="81">
        <v>85706443</v>
      </c>
      <c r="Q97" s="79">
        <v>82442242</v>
      </c>
      <c r="R97" s="80">
        <v>77672</v>
      </c>
      <c r="S97" s="80">
        <v>535862</v>
      </c>
      <c r="T97" s="80">
        <v>8593908</v>
      </c>
      <c r="U97" s="81">
        <v>73234800</v>
      </c>
      <c r="V97" s="79">
        <v>965999789</v>
      </c>
      <c r="W97" s="80">
        <v>1183709</v>
      </c>
      <c r="X97" s="80">
        <v>5723653</v>
      </c>
      <c r="Y97" s="80">
        <v>92649535</v>
      </c>
      <c r="Z97" s="212">
        <v>866442892</v>
      </c>
    </row>
    <row r="98" spans="1:26" s="85" customFormat="1" ht="18" x14ac:dyDescent="0.55000000000000004">
      <c r="A98" s="40">
        <v>2012</v>
      </c>
      <c r="B98" s="211">
        <v>433793650</v>
      </c>
      <c r="C98" s="80">
        <v>598373</v>
      </c>
      <c r="D98" s="80">
        <v>2356831</v>
      </c>
      <c r="E98" s="80">
        <v>49220567</v>
      </c>
      <c r="F98" s="81">
        <v>381617879</v>
      </c>
      <c r="G98" s="79">
        <v>79729490</v>
      </c>
      <c r="H98" s="80">
        <v>111200</v>
      </c>
      <c r="I98" s="80">
        <v>459933</v>
      </c>
      <c r="J98" s="80">
        <v>9335797</v>
      </c>
      <c r="K98" s="81">
        <v>69822561</v>
      </c>
      <c r="L98" s="79">
        <v>98612982</v>
      </c>
      <c r="M98" s="80">
        <v>119695</v>
      </c>
      <c r="N98" s="80">
        <v>594162</v>
      </c>
      <c r="O98" s="80">
        <v>11445791</v>
      </c>
      <c r="P98" s="81">
        <v>86453333</v>
      </c>
      <c r="Q98" s="79">
        <v>82889403</v>
      </c>
      <c r="R98" s="80">
        <v>73300</v>
      </c>
      <c r="S98" s="80">
        <v>591817</v>
      </c>
      <c r="T98" s="80">
        <v>8713117</v>
      </c>
      <c r="U98" s="81">
        <v>73511169</v>
      </c>
      <c r="V98" s="79">
        <v>969186141</v>
      </c>
      <c r="W98" s="80">
        <v>1126560</v>
      </c>
      <c r="X98" s="80">
        <v>6133631</v>
      </c>
      <c r="Y98" s="80">
        <v>94294741</v>
      </c>
      <c r="Z98" s="212">
        <v>867631208</v>
      </c>
    </row>
    <row r="99" spans="1:26" s="85" customFormat="1" ht="18" x14ac:dyDescent="0.55000000000000004">
      <c r="A99" s="40">
        <v>2013</v>
      </c>
      <c r="B99" s="211">
        <v>437624253</v>
      </c>
      <c r="C99" s="80">
        <v>496360</v>
      </c>
      <c r="D99" s="80">
        <v>2433502</v>
      </c>
      <c r="E99" s="80">
        <v>50295546</v>
      </c>
      <c r="F99" s="81">
        <v>384398845</v>
      </c>
      <c r="G99" s="79">
        <v>80403093</v>
      </c>
      <c r="H99" s="80">
        <v>91895</v>
      </c>
      <c r="I99" s="80">
        <v>475531</v>
      </c>
      <c r="J99" s="80">
        <v>9504487</v>
      </c>
      <c r="K99" s="81">
        <v>70331179</v>
      </c>
      <c r="L99" s="79">
        <v>98847905</v>
      </c>
      <c r="M99" s="80">
        <v>98998</v>
      </c>
      <c r="N99" s="80">
        <v>592029</v>
      </c>
      <c r="O99" s="80">
        <v>11789295</v>
      </c>
      <c r="P99" s="81">
        <v>86367583</v>
      </c>
      <c r="Q99" s="79">
        <v>82275749</v>
      </c>
      <c r="R99" s="80">
        <v>61184</v>
      </c>
      <c r="S99" s="80">
        <v>587741</v>
      </c>
      <c r="T99" s="80">
        <v>8906999</v>
      </c>
      <c r="U99" s="81">
        <v>72719825</v>
      </c>
      <c r="V99" s="79">
        <v>963574210</v>
      </c>
      <c r="W99" s="80">
        <v>945979</v>
      </c>
      <c r="X99" s="80">
        <v>6108091</v>
      </c>
      <c r="Y99" s="80">
        <v>96272745</v>
      </c>
      <c r="Z99" s="212">
        <v>860247395</v>
      </c>
    </row>
    <row r="100" spans="1:26" s="85" customFormat="1" ht="18" x14ac:dyDescent="0.55000000000000004">
      <c r="A100" s="40">
        <v>2014</v>
      </c>
      <c r="B100" s="211">
        <v>442034162</v>
      </c>
      <c r="C100" s="80">
        <v>543543</v>
      </c>
      <c r="D100" s="80">
        <v>2525434</v>
      </c>
      <c r="E100" s="80">
        <v>51910987</v>
      </c>
      <c r="F100" s="81">
        <v>387054197</v>
      </c>
      <c r="G100" s="79">
        <v>81197921</v>
      </c>
      <c r="H100" s="80">
        <v>100622</v>
      </c>
      <c r="I100" s="80">
        <v>491955</v>
      </c>
      <c r="J100" s="80">
        <v>9797144</v>
      </c>
      <c r="K100" s="81">
        <v>70808199</v>
      </c>
      <c r="L100" s="79">
        <v>99561462</v>
      </c>
      <c r="M100" s="80">
        <v>114200</v>
      </c>
      <c r="N100" s="80">
        <v>607555</v>
      </c>
      <c r="O100" s="80">
        <v>12023711</v>
      </c>
      <c r="P100" s="81">
        <v>86815996</v>
      </c>
      <c r="Q100" s="79">
        <v>82207276</v>
      </c>
      <c r="R100" s="80">
        <v>64358</v>
      </c>
      <c r="S100" s="80">
        <v>598902</v>
      </c>
      <c r="T100" s="80">
        <v>9041232</v>
      </c>
      <c r="U100" s="81">
        <v>72502784</v>
      </c>
      <c r="V100" s="79">
        <v>962038087</v>
      </c>
      <c r="W100" s="80">
        <v>964416</v>
      </c>
      <c r="X100" s="80">
        <v>6193287</v>
      </c>
      <c r="Y100" s="80">
        <v>97321189</v>
      </c>
      <c r="Z100" s="212">
        <v>857559195</v>
      </c>
    </row>
    <row r="101" spans="1:26" s="85" customFormat="1" ht="18" x14ac:dyDescent="0.55000000000000004">
      <c r="A101" s="40">
        <v>2015</v>
      </c>
      <c r="B101" s="211">
        <v>448227414</v>
      </c>
      <c r="C101" s="80">
        <v>530971</v>
      </c>
      <c r="D101" s="80">
        <v>2277968</v>
      </c>
      <c r="E101" s="80">
        <v>52351174</v>
      </c>
      <c r="F101" s="81">
        <v>393067301</v>
      </c>
      <c r="G101" s="79">
        <v>82345625</v>
      </c>
      <c r="H101" s="80">
        <v>97852</v>
      </c>
      <c r="I101" s="80">
        <v>433230</v>
      </c>
      <c r="J101" s="80">
        <v>9881396</v>
      </c>
      <c r="K101" s="81">
        <v>71933147</v>
      </c>
      <c r="L101" s="79">
        <v>100379345</v>
      </c>
      <c r="M101" s="80">
        <v>111037</v>
      </c>
      <c r="N101" s="80">
        <v>537711</v>
      </c>
      <c r="O101" s="80">
        <v>12159499</v>
      </c>
      <c r="P101" s="81">
        <v>87571097</v>
      </c>
      <c r="Q101" s="79">
        <v>82293057</v>
      </c>
      <c r="R101" s="80">
        <v>64238</v>
      </c>
      <c r="S101" s="80">
        <v>557227</v>
      </c>
      <c r="T101" s="80">
        <v>9084892</v>
      </c>
      <c r="U101" s="81">
        <v>72586700</v>
      </c>
      <c r="V101" s="79">
        <v>958953654</v>
      </c>
      <c r="W101" s="80">
        <v>976980</v>
      </c>
      <c r="X101" s="80">
        <v>5760915</v>
      </c>
      <c r="Y101" s="80">
        <v>97695817</v>
      </c>
      <c r="Z101" s="212">
        <v>854519942</v>
      </c>
    </row>
    <row r="102" spans="1:26" s="85" customFormat="1" ht="18" x14ac:dyDescent="0.55000000000000004">
      <c r="A102" s="40">
        <v>2016</v>
      </c>
      <c r="B102" s="211">
        <v>455135123</v>
      </c>
      <c r="C102" s="80">
        <v>600481</v>
      </c>
      <c r="D102" s="80">
        <v>2460719</v>
      </c>
      <c r="E102" s="80">
        <v>53566101</v>
      </c>
      <c r="F102" s="81">
        <v>398507822</v>
      </c>
      <c r="G102" s="79">
        <v>83619272</v>
      </c>
      <c r="H102" s="80">
        <v>110894</v>
      </c>
      <c r="I102" s="80">
        <v>473499</v>
      </c>
      <c r="J102" s="80">
        <v>10096598</v>
      </c>
      <c r="K102" s="81">
        <v>72938281</v>
      </c>
      <c r="L102" s="79">
        <v>101826849</v>
      </c>
      <c r="M102" s="80">
        <v>126118</v>
      </c>
      <c r="N102" s="80">
        <v>555168</v>
      </c>
      <c r="O102" s="80">
        <v>12345166</v>
      </c>
      <c r="P102" s="81">
        <v>88800397</v>
      </c>
      <c r="Q102" s="79">
        <v>82293657</v>
      </c>
      <c r="R102" s="80">
        <v>66602</v>
      </c>
      <c r="S102" s="80">
        <v>561512</v>
      </c>
      <c r="T102" s="80">
        <v>9184619</v>
      </c>
      <c r="U102" s="81">
        <v>72480925</v>
      </c>
      <c r="V102" s="79">
        <v>956634010</v>
      </c>
      <c r="W102" s="80">
        <v>1001623</v>
      </c>
      <c r="X102" s="80">
        <v>5792262</v>
      </c>
      <c r="Y102" s="80">
        <v>98621034</v>
      </c>
      <c r="Z102" s="212">
        <v>851219091</v>
      </c>
    </row>
    <row r="103" spans="1:26" s="85" customFormat="1" ht="18" x14ac:dyDescent="0.55000000000000004">
      <c r="A103" s="40">
        <v>2017</v>
      </c>
      <c r="B103" s="211">
        <v>459273522</v>
      </c>
      <c r="C103" s="80">
        <v>617088</v>
      </c>
      <c r="D103" s="80">
        <v>2539199</v>
      </c>
      <c r="E103" s="80">
        <v>54008669</v>
      </c>
      <c r="F103" s="81">
        <v>402108567</v>
      </c>
      <c r="G103" s="79">
        <v>84381087</v>
      </c>
      <c r="H103" s="80">
        <v>114612</v>
      </c>
      <c r="I103" s="80">
        <v>487065</v>
      </c>
      <c r="J103" s="80">
        <v>10177987</v>
      </c>
      <c r="K103" s="81">
        <v>73601424</v>
      </c>
      <c r="L103" s="79">
        <v>103186684</v>
      </c>
      <c r="M103" s="80">
        <v>127656</v>
      </c>
      <c r="N103" s="80">
        <v>590481</v>
      </c>
      <c r="O103" s="80">
        <v>12546346</v>
      </c>
      <c r="P103" s="81">
        <v>89922201</v>
      </c>
      <c r="Q103" s="79">
        <v>82133027</v>
      </c>
      <c r="R103" s="80">
        <v>66627</v>
      </c>
      <c r="S103" s="80">
        <v>571301</v>
      </c>
      <c r="T103" s="80">
        <v>9203792</v>
      </c>
      <c r="U103" s="81">
        <v>72291308</v>
      </c>
      <c r="V103" s="79">
        <v>950520256</v>
      </c>
      <c r="W103" s="80">
        <v>1002343</v>
      </c>
      <c r="X103" s="80">
        <v>5954216</v>
      </c>
      <c r="Y103" s="80">
        <v>98678781</v>
      </c>
      <c r="Z103" s="212">
        <v>844884917</v>
      </c>
    </row>
    <row r="104" spans="1:26" s="85" customFormat="1" ht="18" x14ac:dyDescent="0.55000000000000004">
      <c r="A104" s="40">
        <v>2018</v>
      </c>
      <c r="B104" s="211">
        <v>463501231</v>
      </c>
      <c r="C104" s="80">
        <v>626784</v>
      </c>
      <c r="D104" s="80">
        <v>2683973</v>
      </c>
      <c r="E104" s="80">
        <v>54387753</v>
      </c>
      <c r="F104" s="81">
        <v>405802721</v>
      </c>
      <c r="G104" s="79">
        <v>85239873</v>
      </c>
      <c r="H104" s="80">
        <v>116636</v>
      </c>
      <c r="I104" s="80">
        <v>514072</v>
      </c>
      <c r="J104" s="80">
        <v>10250962</v>
      </c>
      <c r="K104" s="81">
        <v>74358203</v>
      </c>
      <c r="L104" s="79">
        <v>104567976</v>
      </c>
      <c r="M104" s="80">
        <v>130937</v>
      </c>
      <c r="N104" s="80">
        <v>612386</v>
      </c>
      <c r="O104" s="80">
        <v>12590750</v>
      </c>
      <c r="P104" s="81">
        <v>91233902</v>
      </c>
      <c r="Q104" s="79">
        <v>82135876</v>
      </c>
      <c r="R104" s="80">
        <v>66685</v>
      </c>
      <c r="S104" s="80">
        <v>575140</v>
      </c>
      <c r="T104" s="80">
        <v>9203092</v>
      </c>
      <c r="U104" s="81">
        <v>72290960</v>
      </c>
      <c r="V104" s="79">
        <v>946589526</v>
      </c>
      <c r="W104" s="80">
        <v>1002908</v>
      </c>
      <c r="X104" s="80">
        <v>5907722</v>
      </c>
      <c r="Y104" s="80">
        <v>98421807</v>
      </c>
      <c r="Z104" s="212">
        <v>841257089</v>
      </c>
    </row>
    <row r="105" spans="1:26" s="85" customFormat="1" ht="18" x14ac:dyDescent="0.55000000000000004">
      <c r="A105" s="40">
        <v>2019</v>
      </c>
      <c r="B105" s="211">
        <v>463569451</v>
      </c>
      <c r="C105" s="80">
        <v>641161</v>
      </c>
      <c r="D105" s="80">
        <v>2612827</v>
      </c>
      <c r="E105" s="80">
        <v>55049220</v>
      </c>
      <c r="F105" s="81">
        <v>405266242</v>
      </c>
      <c r="G105" s="79">
        <v>85267020</v>
      </c>
      <c r="H105" s="80">
        <v>119696</v>
      </c>
      <c r="I105" s="80">
        <v>502514</v>
      </c>
      <c r="J105" s="80">
        <v>10405054</v>
      </c>
      <c r="K105" s="81">
        <v>74239756</v>
      </c>
      <c r="L105" s="79">
        <v>105065041</v>
      </c>
      <c r="M105" s="80">
        <v>133096</v>
      </c>
      <c r="N105" s="80">
        <v>617731</v>
      </c>
      <c r="O105" s="80">
        <v>12715276</v>
      </c>
      <c r="P105" s="81">
        <v>91598938</v>
      </c>
      <c r="Q105" s="79">
        <v>81609290</v>
      </c>
      <c r="R105" s="80">
        <v>67285</v>
      </c>
      <c r="S105" s="80">
        <v>601314</v>
      </c>
      <c r="T105" s="80">
        <v>9238957</v>
      </c>
      <c r="U105" s="81">
        <v>71701734</v>
      </c>
      <c r="V105" s="79">
        <v>940772130</v>
      </c>
      <c r="W105" s="80">
        <v>1006073</v>
      </c>
      <c r="X105" s="80">
        <v>6136382</v>
      </c>
      <c r="Y105" s="80">
        <v>99018034</v>
      </c>
      <c r="Z105" s="212">
        <v>834611641</v>
      </c>
    </row>
    <row r="106" spans="1:26" s="85" customFormat="1" ht="18" x14ac:dyDescent="0.55000000000000004">
      <c r="A106" s="40">
        <v>2020</v>
      </c>
      <c r="B106" s="211">
        <v>469219691</v>
      </c>
      <c r="C106" s="80">
        <v>627429</v>
      </c>
      <c r="D106" s="80">
        <v>2942038</v>
      </c>
      <c r="E106" s="80">
        <v>56914109</v>
      </c>
      <c r="F106" s="81">
        <v>408736115</v>
      </c>
      <c r="G106" s="79">
        <v>86360462</v>
      </c>
      <c r="H106" s="80">
        <v>117100</v>
      </c>
      <c r="I106" s="80">
        <v>571078</v>
      </c>
      <c r="J106" s="80">
        <v>10742762</v>
      </c>
      <c r="K106" s="81">
        <v>74929522</v>
      </c>
      <c r="L106" s="79">
        <v>106442528</v>
      </c>
      <c r="M106" s="80">
        <v>130212</v>
      </c>
      <c r="N106" s="80">
        <v>685537</v>
      </c>
      <c r="O106" s="80">
        <v>13003026</v>
      </c>
      <c r="P106" s="81">
        <v>92623753</v>
      </c>
      <c r="Q106" s="79">
        <v>81718452</v>
      </c>
      <c r="R106" s="80">
        <v>65912</v>
      </c>
      <c r="S106" s="80">
        <v>618852</v>
      </c>
      <c r="T106" s="80">
        <v>9399681</v>
      </c>
      <c r="U106" s="81">
        <v>71634008</v>
      </c>
      <c r="V106" s="79">
        <v>940586987</v>
      </c>
      <c r="W106" s="80">
        <v>986274</v>
      </c>
      <c r="X106" s="80">
        <v>6275720</v>
      </c>
      <c r="Y106" s="80">
        <v>100450468</v>
      </c>
      <c r="Z106" s="212">
        <v>832874525</v>
      </c>
    </row>
    <row r="107" spans="1:26" s="85" customFormat="1" ht="18" x14ac:dyDescent="0.55000000000000004">
      <c r="A107" s="40">
        <v>2021</v>
      </c>
      <c r="B107" s="211">
        <v>474057612</v>
      </c>
      <c r="C107" s="80">
        <v>648070</v>
      </c>
      <c r="D107" s="80">
        <v>2993578</v>
      </c>
      <c r="E107" s="80">
        <v>58675600</v>
      </c>
      <c r="F107" s="81">
        <v>411740364</v>
      </c>
      <c r="G107" s="79">
        <v>87259236</v>
      </c>
      <c r="H107" s="80">
        <v>120573</v>
      </c>
      <c r="I107" s="80">
        <v>589911</v>
      </c>
      <c r="J107" s="80">
        <v>11046285</v>
      </c>
      <c r="K107" s="81">
        <v>75502467</v>
      </c>
      <c r="L107" s="79">
        <v>108497326</v>
      </c>
      <c r="M107" s="80">
        <v>133641</v>
      </c>
      <c r="N107" s="80">
        <v>700752</v>
      </c>
      <c r="O107" s="80">
        <v>13550612</v>
      </c>
      <c r="P107" s="81">
        <v>94112322</v>
      </c>
      <c r="Q107" s="79">
        <v>81535889</v>
      </c>
      <c r="R107" s="80">
        <v>65703</v>
      </c>
      <c r="S107" s="80">
        <v>622622</v>
      </c>
      <c r="T107" s="80">
        <v>9620116</v>
      </c>
      <c r="U107" s="81">
        <v>71227449</v>
      </c>
      <c r="V107" s="79">
        <v>936001500</v>
      </c>
      <c r="W107" s="80">
        <v>985764</v>
      </c>
      <c r="X107" s="80">
        <v>6257804</v>
      </c>
      <c r="Y107" s="80">
        <v>102429000</v>
      </c>
      <c r="Z107" s="212">
        <v>826328932</v>
      </c>
    </row>
    <row r="108" spans="1:26" s="85" customFormat="1" ht="18" x14ac:dyDescent="0.55000000000000004">
      <c r="A108" s="40">
        <v>2022</v>
      </c>
      <c r="B108" s="211">
        <v>476489987</v>
      </c>
      <c r="C108" s="80">
        <v>667245</v>
      </c>
      <c r="D108" s="80">
        <v>2947644</v>
      </c>
      <c r="E108" s="80">
        <v>58496700</v>
      </c>
      <c r="F108" s="81">
        <v>414378398</v>
      </c>
      <c r="G108" s="79">
        <v>87720843</v>
      </c>
      <c r="H108" s="80">
        <v>123691</v>
      </c>
      <c r="I108" s="80">
        <v>569706</v>
      </c>
      <c r="J108" s="80">
        <v>11006345</v>
      </c>
      <c r="K108" s="81">
        <v>76021102</v>
      </c>
      <c r="L108" s="79">
        <v>110739190</v>
      </c>
      <c r="M108" s="80">
        <v>138395</v>
      </c>
      <c r="N108" s="80">
        <v>676468</v>
      </c>
      <c r="O108" s="80">
        <v>13751850</v>
      </c>
      <c r="P108" s="81">
        <v>96172478</v>
      </c>
      <c r="Q108" s="79">
        <v>81615574</v>
      </c>
      <c r="R108" s="80">
        <v>67439</v>
      </c>
      <c r="S108" s="80">
        <v>638514</v>
      </c>
      <c r="T108" s="80">
        <v>9628665</v>
      </c>
      <c r="U108" s="81">
        <v>71280956</v>
      </c>
      <c r="V108" s="79">
        <v>937499710</v>
      </c>
      <c r="W108" s="80">
        <v>1017911</v>
      </c>
      <c r="X108" s="80">
        <v>6498643</v>
      </c>
      <c r="Y108" s="80">
        <v>103207220</v>
      </c>
      <c r="Z108" s="212">
        <v>826775936</v>
      </c>
    </row>
    <row r="109" spans="1:26" s="85" customFormat="1" ht="18" x14ac:dyDescent="0.55000000000000004">
      <c r="A109" s="40">
        <v>2023</v>
      </c>
      <c r="B109" s="211">
        <v>481424938</v>
      </c>
      <c r="C109" s="80">
        <v>659666</v>
      </c>
      <c r="D109" s="80">
        <v>2842634</v>
      </c>
      <c r="E109" s="80">
        <v>60481407</v>
      </c>
      <c r="F109" s="81">
        <v>417441231</v>
      </c>
      <c r="G109" s="79">
        <v>88729876</v>
      </c>
      <c r="H109" s="80">
        <v>122497</v>
      </c>
      <c r="I109" s="80">
        <v>546137</v>
      </c>
      <c r="J109" s="80">
        <v>11374297</v>
      </c>
      <c r="K109" s="81">
        <v>76686946</v>
      </c>
      <c r="L109" s="79">
        <v>112913793</v>
      </c>
      <c r="M109" s="80">
        <v>167492</v>
      </c>
      <c r="N109" s="80">
        <v>662616</v>
      </c>
      <c r="O109" s="80">
        <v>14296633</v>
      </c>
      <c r="P109" s="81">
        <v>97787051</v>
      </c>
      <c r="Q109" s="79">
        <v>81854917</v>
      </c>
      <c r="R109" s="80">
        <v>67614</v>
      </c>
      <c r="S109" s="80">
        <v>602584</v>
      </c>
      <c r="T109" s="80">
        <v>9826033</v>
      </c>
      <c r="U109" s="81">
        <v>71358686</v>
      </c>
      <c r="V109" s="79">
        <v>936398782</v>
      </c>
      <c r="W109" s="80">
        <v>1014589</v>
      </c>
      <c r="X109" s="80">
        <v>6181657</v>
      </c>
      <c r="Y109" s="80">
        <v>104596151</v>
      </c>
      <c r="Z109" s="212">
        <v>824606385</v>
      </c>
    </row>
    <row r="110" spans="1:26" s="85" customFormat="1" ht="18.399999999999999" thickBot="1" x14ac:dyDescent="0.6">
      <c r="A110" s="40">
        <v>2024</v>
      </c>
      <c r="B110" s="213">
        <v>487218616</v>
      </c>
      <c r="C110" s="214">
        <v>656530</v>
      </c>
      <c r="D110" s="214">
        <v>2854125</v>
      </c>
      <c r="E110" s="214">
        <v>61504249</v>
      </c>
      <c r="F110" s="252">
        <v>422203712</v>
      </c>
      <c r="G110" s="221">
        <v>89775600</v>
      </c>
      <c r="H110" s="214">
        <v>121621</v>
      </c>
      <c r="I110" s="214">
        <v>548656</v>
      </c>
      <c r="J110" s="214">
        <v>11550070</v>
      </c>
      <c r="K110" s="252">
        <v>77555254</v>
      </c>
      <c r="L110" s="221">
        <v>115037598</v>
      </c>
      <c r="M110" s="214">
        <v>181972</v>
      </c>
      <c r="N110" s="214">
        <v>629596</v>
      </c>
      <c r="O110" s="214">
        <v>14853335</v>
      </c>
      <c r="P110" s="252">
        <v>99372696</v>
      </c>
      <c r="Q110" s="221">
        <v>81942559</v>
      </c>
      <c r="R110" s="214">
        <v>68218</v>
      </c>
      <c r="S110" s="214">
        <v>575565</v>
      </c>
      <c r="T110" s="214">
        <v>9921645</v>
      </c>
      <c r="U110" s="252">
        <v>71377130</v>
      </c>
      <c r="V110" s="221">
        <v>937187700</v>
      </c>
      <c r="W110" s="214">
        <v>1025349</v>
      </c>
      <c r="X110" s="214">
        <v>5749592</v>
      </c>
      <c r="Y110" s="214">
        <v>105728575</v>
      </c>
      <c r="Z110" s="215">
        <v>824684184</v>
      </c>
    </row>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sheetData>
  <sheetProtection algorithmName="SHA-512" hashValue="DFvBayOYGfGlnLYyqlEB3Pf7/vBwCvjWQc+pPkbZ+74bTksc9RG3UxCiFeQYwENI5gkHuATYWaUua5ZO2nQF1w==" saltValue="Y3nO3g6jKdUu4G1opiZwWw==" spinCount="100000" sheet="1" objects="1" scenarios="1"/>
  <mergeCells count="5">
    <mergeCell ref="A1:K1"/>
    <mergeCell ref="A3:F3"/>
    <mergeCell ref="G3:K3"/>
    <mergeCell ref="B62:F62"/>
    <mergeCell ref="B87:H87"/>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E709C-3EB9-44ED-9D2A-F116A3B9F706}">
  <dimension ref="A1:AO182"/>
  <sheetViews>
    <sheetView zoomScale="55" zoomScaleNormal="55" workbookViewId="0">
      <selection activeCell="K67" sqref="K67:K86"/>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443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444</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2002</v>
      </c>
      <c r="B6" s="211">
        <v>1408462358</v>
      </c>
      <c r="C6" s="80">
        <v>131316495</v>
      </c>
      <c r="D6" s="80">
        <v>26666986</v>
      </c>
      <c r="E6" s="80">
        <v>62841266</v>
      </c>
      <c r="F6" s="199">
        <v>1187637612</v>
      </c>
      <c r="G6" s="48">
        <f t="shared" ref="G6:G26" si="0">B6*2*B66/100</f>
        <v>23211459.659839999</v>
      </c>
      <c r="H6" s="49">
        <f t="shared" ref="H6:H26" si="1">C6*2*C66/100</f>
        <v>15868285.255799999</v>
      </c>
      <c r="I6" s="49">
        <f t="shared" ref="I6:I26" si="2">D6*2*D66/100</f>
        <v>7129152.0372400014</v>
      </c>
      <c r="J6" s="49">
        <f t="shared" ref="J6:J26" si="3">E6*2*E66/100</f>
        <v>11360444.06748</v>
      </c>
      <c r="K6" s="50">
        <f t="shared" ref="K6:K26" si="4">F6*2*F66/100</f>
        <v>26959373.792400002</v>
      </c>
    </row>
    <row r="7" spans="1:11" s="16" customFormat="1" ht="18" x14ac:dyDescent="0.55000000000000004">
      <c r="A7" s="206">
        <v>2003</v>
      </c>
      <c r="B7" s="211">
        <v>1411012226</v>
      </c>
      <c r="C7" s="80">
        <v>129247259</v>
      </c>
      <c r="D7" s="80">
        <v>26991585</v>
      </c>
      <c r="E7" s="80">
        <v>63428174</v>
      </c>
      <c r="F7" s="199">
        <v>1191345208</v>
      </c>
      <c r="G7" s="51">
        <f t="shared" si="0"/>
        <v>22971279.039280001</v>
      </c>
      <c r="H7" s="52">
        <f t="shared" si="1"/>
        <v>15703541.968500001</v>
      </c>
      <c r="I7" s="52">
        <f t="shared" si="2"/>
        <v>7200815.0462999996</v>
      </c>
      <c r="J7" s="52">
        <f t="shared" si="3"/>
        <v>11401848.558239998</v>
      </c>
      <c r="K7" s="53">
        <f t="shared" si="4"/>
        <v>26829094.08416</v>
      </c>
    </row>
    <row r="8" spans="1:11" s="16" customFormat="1" ht="18" x14ac:dyDescent="0.55000000000000004">
      <c r="A8" s="206">
        <v>2004</v>
      </c>
      <c r="B8" s="211">
        <v>1406012778</v>
      </c>
      <c r="C8" s="80">
        <v>124602110</v>
      </c>
      <c r="D8" s="80">
        <v>26641994</v>
      </c>
      <c r="E8" s="80">
        <v>61805921</v>
      </c>
      <c r="F8" s="199">
        <v>1192962754</v>
      </c>
      <c r="G8" s="51">
        <f t="shared" si="0"/>
        <v>22805527.259160005</v>
      </c>
      <c r="H8" s="52">
        <f t="shared" si="1"/>
        <v>15617628.467399999</v>
      </c>
      <c r="I8" s="52">
        <f t="shared" si="2"/>
        <v>7214119.1353199994</v>
      </c>
      <c r="J8" s="52">
        <f t="shared" si="3"/>
        <v>11210357.95098</v>
      </c>
      <c r="K8" s="53">
        <f t="shared" si="4"/>
        <v>26603069.4142</v>
      </c>
    </row>
    <row r="9" spans="1:11" s="16" customFormat="1" ht="18" x14ac:dyDescent="0.55000000000000004">
      <c r="A9" s="206">
        <v>2005</v>
      </c>
      <c r="B9" s="216">
        <v>1402749283</v>
      </c>
      <c r="C9" s="117">
        <v>126001373</v>
      </c>
      <c r="D9" s="117">
        <v>24905895</v>
      </c>
      <c r="E9" s="117">
        <v>63758073</v>
      </c>
      <c r="F9" s="204">
        <v>1188083943</v>
      </c>
      <c r="G9" s="51">
        <f t="shared" si="0"/>
        <v>22780648.355920002</v>
      </c>
      <c r="H9" s="52">
        <f t="shared" si="1"/>
        <v>15815692.338959999</v>
      </c>
      <c r="I9" s="52">
        <f t="shared" si="2"/>
        <v>6904412.2119000005</v>
      </c>
      <c r="J9" s="52">
        <f t="shared" si="3"/>
        <v>11357863.124219999</v>
      </c>
      <c r="K9" s="53">
        <f t="shared" si="4"/>
        <v>26613080.323200002</v>
      </c>
    </row>
    <row r="10" spans="1:11" s="16" customFormat="1" ht="18" x14ac:dyDescent="0.55000000000000004">
      <c r="A10" s="206">
        <v>2006</v>
      </c>
      <c r="B10" s="122">
        <v>1408129550</v>
      </c>
      <c r="C10" s="122">
        <v>124578901</v>
      </c>
      <c r="D10" s="122">
        <v>24666152</v>
      </c>
      <c r="E10" s="122">
        <v>67136070</v>
      </c>
      <c r="F10" s="128">
        <v>1191748428</v>
      </c>
      <c r="G10" s="51">
        <f t="shared" si="0"/>
        <v>22783536.119000003</v>
      </c>
      <c r="H10" s="52">
        <f t="shared" si="1"/>
        <v>15861385.675319998</v>
      </c>
      <c r="I10" s="52">
        <f t="shared" si="2"/>
        <v>6862123.4863999998</v>
      </c>
      <c r="J10" s="52">
        <f t="shared" si="3"/>
        <v>11665563.523200002</v>
      </c>
      <c r="K10" s="53">
        <f t="shared" si="4"/>
        <v>26790504.66144</v>
      </c>
    </row>
    <row r="11" spans="1:11" s="16" customFormat="1" ht="18" x14ac:dyDescent="0.55000000000000004">
      <c r="A11" s="206">
        <v>2007</v>
      </c>
      <c r="B11" s="218">
        <v>1416654980</v>
      </c>
      <c r="C11" s="145">
        <v>126063607</v>
      </c>
      <c r="D11" s="145">
        <v>24252168</v>
      </c>
      <c r="E11" s="145">
        <v>72583250</v>
      </c>
      <c r="F11" s="203">
        <v>1193755955</v>
      </c>
      <c r="G11" s="51">
        <f t="shared" si="0"/>
        <v>22949810.676000003</v>
      </c>
      <c r="H11" s="52">
        <f t="shared" si="1"/>
        <v>16098322.613899998</v>
      </c>
      <c r="I11" s="52">
        <f t="shared" si="2"/>
        <v>6806128.4275199994</v>
      </c>
      <c r="J11" s="52">
        <f t="shared" si="3"/>
        <v>12147532.720000001</v>
      </c>
      <c r="K11" s="53">
        <f t="shared" si="4"/>
        <v>27026634.821199998</v>
      </c>
    </row>
    <row r="12" spans="1:11" s="16" customFormat="1" ht="18" x14ac:dyDescent="0.55000000000000004">
      <c r="A12" s="206">
        <v>2009</v>
      </c>
      <c r="B12" s="211">
        <v>1425151496</v>
      </c>
      <c r="C12" s="80">
        <v>125539657</v>
      </c>
      <c r="D12" s="80">
        <v>25272911</v>
      </c>
      <c r="E12" s="80">
        <v>74885874</v>
      </c>
      <c r="F12" s="199">
        <v>1199453054</v>
      </c>
      <c r="G12" s="51">
        <f t="shared" si="0"/>
        <v>23001945.145440001</v>
      </c>
      <c r="H12" s="52">
        <f t="shared" si="1"/>
        <v>16061543.71658</v>
      </c>
      <c r="I12" s="52">
        <f t="shared" si="2"/>
        <v>6988465.3497200003</v>
      </c>
      <c r="J12" s="52">
        <f t="shared" si="3"/>
        <v>12312735.403080001</v>
      </c>
      <c r="K12" s="53">
        <f t="shared" si="4"/>
        <v>27131628.081480004</v>
      </c>
    </row>
    <row r="13" spans="1:11" s="16" customFormat="1" ht="18" x14ac:dyDescent="0.55000000000000004">
      <c r="A13" s="206">
        <v>2010</v>
      </c>
      <c r="B13" s="211">
        <v>1429422377</v>
      </c>
      <c r="C13" s="80">
        <v>124434118</v>
      </c>
      <c r="D13" s="80">
        <v>25370825</v>
      </c>
      <c r="E13" s="80">
        <v>78000987</v>
      </c>
      <c r="F13" s="199">
        <v>1201616447</v>
      </c>
      <c r="G13" s="51">
        <f t="shared" si="0"/>
        <v>23099465.612320002</v>
      </c>
      <c r="H13" s="52">
        <f t="shared" si="1"/>
        <v>16019648.35132</v>
      </c>
      <c r="I13" s="52">
        <f t="shared" si="2"/>
        <v>6965306.2955000009</v>
      </c>
      <c r="J13" s="52">
        <f t="shared" si="3"/>
        <v>12461437.683120001</v>
      </c>
      <c r="K13" s="53">
        <f t="shared" si="4"/>
        <v>27252661.017959997</v>
      </c>
    </row>
    <row r="14" spans="1:11" s="16" customFormat="1" ht="18" x14ac:dyDescent="0.55000000000000004">
      <c r="A14" s="206">
        <v>2011</v>
      </c>
      <c r="B14" s="211">
        <v>1436950420</v>
      </c>
      <c r="C14" s="80">
        <v>124699052</v>
      </c>
      <c r="D14" s="80">
        <v>25583431</v>
      </c>
      <c r="E14" s="80">
        <v>79985534</v>
      </c>
      <c r="F14" s="199">
        <v>1206682403</v>
      </c>
      <c r="G14" s="51">
        <f t="shared" si="0"/>
        <v>23393552.837599996</v>
      </c>
      <c r="H14" s="52">
        <f t="shared" si="1"/>
        <v>15971454.580159999</v>
      </c>
      <c r="I14" s="52">
        <f t="shared" si="2"/>
        <v>6968926.6043999996</v>
      </c>
      <c r="J14" s="52">
        <f t="shared" si="3"/>
        <v>12576925.36616</v>
      </c>
      <c r="K14" s="53">
        <f t="shared" si="4"/>
        <v>27560626.084519997</v>
      </c>
    </row>
    <row r="15" spans="1:11" s="16" customFormat="1" ht="18" x14ac:dyDescent="0.55000000000000004">
      <c r="A15" s="206">
        <v>2012</v>
      </c>
      <c r="B15" s="211">
        <v>1449138509</v>
      </c>
      <c r="C15" s="80">
        <v>126663762</v>
      </c>
      <c r="D15" s="80">
        <v>24153660</v>
      </c>
      <c r="E15" s="80">
        <v>83713927</v>
      </c>
      <c r="F15" s="199">
        <v>1214607161</v>
      </c>
      <c r="G15" s="51">
        <f t="shared" si="0"/>
        <v>23186216.144000001</v>
      </c>
      <c r="H15" s="52">
        <f t="shared" si="1"/>
        <v>16162296.031199999</v>
      </c>
      <c r="I15" s="52">
        <f t="shared" si="2"/>
        <v>6750464.8968000002</v>
      </c>
      <c r="J15" s="52">
        <f t="shared" si="3"/>
        <v>12821625.059320001</v>
      </c>
      <c r="K15" s="53">
        <f t="shared" si="4"/>
        <v>27328661.122499999</v>
      </c>
    </row>
    <row r="16" spans="1:11" s="16" customFormat="1" ht="18" x14ac:dyDescent="0.55000000000000004">
      <c r="A16" s="206">
        <v>2013</v>
      </c>
      <c r="B16" s="211">
        <v>1461306830</v>
      </c>
      <c r="C16" s="80">
        <v>126919514</v>
      </c>
      <c r="D16" s="80">
        <v>24906825</v>
      </c>
      <c r="E16" s="80">
        <v>85992030</v>
      </c>
      <c r="F16" s="199">
        <v>1223488461</v>
      </c>
      <c r="G16" s="51">
        <f t="shared" si="0"/>
        <v>23293230.870200001</v>
      </c>
      <c r="H16" s="52">
        <f t="shared" si="1"/>
        <v>16225390.66976</v>
      </c>
      <c r="I16" s="52">
        <f t="shared" si="2"/>
        <v>6900186.7980000004</v>
      </c>
      <c r="J16" s="52">
        <f t="shared" si="3"/>
        <v>13001994.935999999</v>
      </c>
      <c r="K16" s="53">
        <f t="shared" si="4"/>
        <v>27504020.60328</v>
      </c>
    </row>
    <row r="17" spans="1:11" s="16" customFormat="1" ht="18" x14ac:dyDescent="0.55000000000000004">
      <c r="A17" s="206">
        <v>2014</v>
      </c>
      <c r="B17" s="211">
        <v>1486120463</v>
      </c>
      <c r="C17" s="80">
        <v>121885821</v>
      </c>
      <c r="D17" s="80">
        <v>25632074</v>
      </c>
      <c r="E17" s="80">
        <v>89134223</v>
      </c>
      <c r="F17" s="199">
        <v>1249468345</v>
      </c>
      <c r="G17" s="51">
        <f t="shared" si="0"/>
        <v>22886255.130199999</v>
      </c>
      <c r="H17" s="52">
        <f t="shared" si="1"/>
        <v>7037687.3045399999</v>
      </c>
      <c r="I17" s="52">
        <f t="shared" si="2"/>
        <v>7013960.7293600002</v>
      </c>
      <c r="J17" s="52">
        <f t="shared" si="3"/>
        <v>13248910.906720001</v>
      </c>
      <c r="K17" s="53">
        <f t="shared" si="4"/>
        <v>24264675.259899996</v>
      </c>
    </row>
    <row r="18" spans="1:11" s="16" customFormat="1" ht="18" x14ac:dyDescent="0.55000000000000004">
      <c r="A18" s="206">
        <v>2015</v>
      </c>
      <c r="B18" s="211">
        <v>1496688688</v>
      </c>
      <c r="C18" s="80">
        <v>122895573</v>
      </c>
      <c r="D18" s="80">
        <v>25680049</v>
      </c>
      <c r="E18" s="80">
        <v>91023568</v>
      </c>
      <c r="F18" s="199">
        <v>1257089498</v>
      </c>
      <c r="G18" s="51">
        <f t="shared" si="0"/>
        <v>22839469.378880002</v>
      </c>
      <c r="H18" s="52">
        <f t="shared" si="1"/>
        <v>7073869.181880001</v>
      </c>
      <c r="I18" s="52">
        <f t="shared" si="2"/>
        <v>7022466.1995400004</v>
      </c>
      <c r="J18" s="52">
        <f t="shared" si="3"/>
        <v>13447821.936319999</v>
      </c>
      <c r="K18" s="53">
        <f t="shared" si="4"/>
        <v>24337252.681279998</v>
      </c>
    </row>
    <row r="19" spans="1:11" s="16" customFormat="1" ht="18" x14ac:dyDescent="0.55000000000000004">
      <c r="A19" s="206">
        <v>2016</v>
      </c>
      <c r="B19" s="211">
        <v>1504084091</v>
      </c>
      <c r="C19" s="80">
        <v>123585540</v>
      </c>
      <c r="D19" s="80">
        <v>25465459</v>
      </c>
      <c r="E19" s="80">
        <v>93813975</v>
      </c>
      <c r="F19" s="199">
        <v>1261219118</v>
      </c>
      <c r="G19" s="51">
        <f t="shared" si="0"/>
        <v>23042568.274120003</v>
      </c>
      <c r="H19" s="52">
        <f t="shared" si="1"/>
        <v>7086394.8635999998</v>
      </c>
      <c r="I19" s="52">
        <f t="shared" si="2"/>
        <v>6940865.5050399993</v>
      </c>
      <c r="J19" s="52">
        <f t="shared" si="3"/>
        <v>13728737.101500001</v>
      </c>
      <c r="K19" s="53">
        <f t="shared" si="4"/>
        <v>24593772.800999999</v>
      </c>
    </row>
    <row r="20" spans="1:11" s="16" customFormat="1" ht="18" x14ac:dyDescent="0.55000000000000004">
      <c r="A20" s="206">
        <v>2017</v>
      </c>
      <c r="B20" s="211">
        <v>1515879754</v>
      </c>
      <c r="C20" s="80">
        <v>124283340</v>
      </c>
      <c r="D20" s="80">
        <v>25293407</v>
      </c>
      <c r="E20" s="80">
        <v>96944322</v>
      </c>
      <c r="F20" s="199">
        <v>1269358686</v>
      </c>
      <c r="G20" s="51">
        <f t="shared" si="0"/>
        <v>23374865.806680001</v>
      </c>
      <c r="H20" s="52">
        <f t="shared" si="1"/>
        <v>7004609.0423999997</v>
      </c>
      <c r="I20" s="52">
        <f t="shared" si="2"/>
        <v>6935958.0675400011</v>
      </c>
      <c r="J20" s="52">
        <f t="shared" si="3"/>
        <v>14105398.851000002</v>
      </c>
      <c r="K20" s="53">
        <f t="shared" si="4"/>
        <v>24930204.593040001</v>
      </c>
    </row>
    <row r="21" spans="1:11" s="16" customFormat="1" ht="18" x14ac:dyDescent="0.55000000000000004">
      <c r="A21" s="206">
        <v>2018</v>
      </c>
      <c r="B21" s="211">
        <v>1521415134</v>
      </c>
      <c r="C21" s="80">
        <v>124963788</v>
      </c>
      <c r="D21" s="80">
        <v>25601493</v>
      </c>
      <c r="E21" s="80">
        <v>97812430</v>
      </c>
      <c r="F21" s="199">
        <v>1273037423</v>
      </c>
      <c r="G21" s="51">
        <f t="shared" si="0"/>
        <v>23734076.090399999</v>
      </c>
      <c r="H21" s="52">
        <f t="shared" si="1"/>
        <v>6982976.4734399999</v>
      </c>
      <c r="I21" s="52">
        <f t="shared" si="2"/>
        <v>7081884.9936599992</v>
      </c>
      <c r="J21" s="52">
        <f t="shared" si="3"/>
        <v>14212146.078999998</v>
      </c>
      <c r="K21" s="53">
        <f t="shared" si="4"/>
        <v>25257062.472319998</v>
      </c>
    </row>
    <row r="22" spans="1:11" s="16" customFormat="1" ht="18" x14ac:dyDescent="0.55000000000000004">
      <c r="A22" s="206">
        <v>2019</v>
      </c>
      <c r="B22" s="211">
        <v>1532412421</v>
      </c>
      <c r="C22" s="80">
        <v>125933037</v>
      </c>
      <c r="D22" s="80">
        <v>25367905</v>
      </c>
      <c r="E22" s="80">
        <v>100883731</v>
      </c>
      <c r="F22" s="199">
        <v>1280227749</v>
      </c>
      <c r="G22" s="51">
        <f t="shared" si="0"/>
        <v>24058875.009700004</v>
      </c>
      <c r="H22" s="52">
        <f t="shared" si="1"/>
        <v>7069880.6971799992</v>
      </c>
      <c r="I22" s="52">
        <f t="shared" si="2"/>
        <v>7028431.7592999991</v>
      </c>
      <c r="J22" s="52">
        <f t="shared" si="3"/>
        <v>14575681.454880001</v>
      </c>
      <c r="K22" s="53">
        <f t="shared" si="4"/>
        <v>25578950.425019998</v>
      </c>
    </row>
    <row r="23" spans="1:11" s="16" customFormat="1" ht="18" x14ac:dyDescent="0.55000000000000004">
      <c r="A23" s="206">
        <v>2020</v>
      </c>
      <c r="B23" s="211">
        <v>1541525385</v>
      </c>
      <c r="C23" s="80">
        <v>125640164</v>
      </c>
      <c r="D23" s="80">
        <v>25420391</v>
      </c>
      <c r="E23" s="80">
        <v>102952647</v>
      </c>
      <c r="F23" s="199">
        <v>1287512183</v>
      </c>
      <c r="G23" s="51">
        <f t="shared" si="0"/>
        <v>24356101.083000001</v>
      </c>
      <c r="H23" s="52">
        <f t="shared" si="1"/>
        <v>7171540.5611199997</v>
      </c>
      <c r="I23" s="52">
        <f t="shared" si="2"/>
        <v>7048057.6086599994</v>
      </c>
      <c r="J23" s="52">
        <f t="shared" si="3"/>
        <v>14709874.203359999</v>
      </c>
      <c r="K23" s="53">
        <f t="shared" si="4"/>
        <v>25878994.8783</v>
      </c>
    </row>
    <row r="24" spans="1:11" s="16" customFormat="1" ht="18" x14ac:dyDescent="0.55000000000000004">
      <c r="A24" s="206">
        <v>2021</v>
      </c>
      <c r="B24" s="211">
        <v>1548559404</v>
      </c>
      <c r="C24" s="80">
        <v>126390765</v>
      </c>
      <c r="D24" s="80">
        <v>25694219</v>
      </c>
      <c r="E24" s="80">
        <v>105301010</v>
      </c>
      <c r="F24" s="199">
        <v>1291173410</v>
      </c>
      <c r="G24" s="51">
        <f t="shared" si="0"/>
        <v>24745979.27592</v>
      </c>
      <c r="H24" s="52">
        <f t="shared" si="1"/>
        <v>7087994.1012000004</v>
      </c>
      <c r="I24" s="52">
        <f t="shared" si="2"/>
        <v>7117812.5473800004</v>
      </c>
      <c r="J24" s="52">
        <f t="shared" si="3"/>
        <v>14967485.561400002</v>
      </c>
      <c r="K24" s="53">
        <f t="shared" si="4"/>
        <v>26159173.286599997</v>
      </c>
    </row>
    <row r="25" spans="1:11" s="16" customFormat="1" ht="18" x14ac:dyDescent="0.55000000000000004">
      <c r="A25" s="206">
        <v>2022</v>
      </c>
      <c r="B25" s="211">
        <v>1554098923</v>
      </c>
      <c r="C25" s="80">
        <v>126404810</v>
      </c>
      <c r="D25" s="80">
        <v>25706472</v>
      </c>
      <c r="E25" s="80">
        <v>107901846</v>
      </c>
      <c r="F25" s="199">
        <v>1294085795</v>
      </c>
      <c r="G25" s="51">
        <f t="shared" si="0"/>
        <v>25083156.617219999</v>
      </c>
      <c r="H25" s="52">
        <f t="shared" si="1"/>
        <v>7134287.4764</v>
      </c>
      <c r="I25" s="52">
        <f t="shared" si="2"/>
        <v>7136630.7566400003</v>
      </c>
      <c r="J25" s="52">
        <f t="shared" si="3"/>
        <v>15164525.43684</v>
      </c>
      <c r="K25" s="53">
        <f t="shared" si="4"/>
        <v>26502877.081599999</v>
      </c>
    </row>
    <row r="26" spans="1:11" s="16" customFormat="1" ht="24.75" customHeight="1" thickBot="1" x14ac:dyDescent="0.6">
      <c r="A26" s="206">
        <v>2023</v>
      </c>
      <c r="B26" s="213">
        <v>1562450646</v>
      </c>
      <c r="C26" s="214">
        <v>127270377</v>
      </c>
      <c r="D26" s="214">
        <v>25303330</v>
      </c>
      <c r="E26" s="214">
        <v>111781086</v>
      </c>
      <c r="F26" s="220">
        <v>1298095853</v>
      </c>
      <c r="G26" s="54">
        <f t="shared" si="0"/>
        <v>25530443.555639997</v>
      </c>
      <c r="H26" s="55">
        <f t="shared" si="1"/>
        <v>7216230.3759000003</v>
      </c>
      <c r="I26" s="55">
        <f t="shared" si="2"/>
        <v>7056592.6704000011</v>
      </c>
      <c r="J26" s="55">
        <f t="shared" si="3"/>
        <v>15412376.137680002</v>
      </c>
      <c r="K26" s="56">
        <f t="shared" si="4"/>
        <v>26922507.991219997</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2024</v>
      </c>
      <c r="B28" s="42">
        <f>_xlfn.FORECAST.LINEAR($A28,B$13:B27,$A$13:$A27)</f>
        <v>1581845883.89011</v>
      </c>
      <c r="C28" s="42">
        <f>_xlfn.FORECAST.LINEAR($A28,C$13:C27,$A$13:$A27)</f>
        <v>126316967.10989007</v>
      </c>
      <c r="D28" s="42">
        <f>_xlfn.FORECAST.LINEAR($A28,D$13:D27,$A$13:$A27)</f>
        <v>25637122.813186802</v>
      </c>
      <c r="E28" s="42">
        <f>_xlfn.FORECAST.LINEAR($A28,E$13:E27,$A$13:$A27)</f>
        <v>113475587.26373577</v>
      </c>
      <c r="F28" s="42">
        <f>_xlfn.FORECAST.LINEAR($A28,F$13:F27,$A$13:$A27)</f>
        <v>1316416206.9230766</v>
      </c>
      <c r="G28" s="39"/>
      <c r="H28" s="39"/>
      <c r="I28" s="39"/>
      <c r="J28" s="39"/>
      <c r="K28" s="39"/>
    </row>
    <row r="29" spans="1:11" s="16" customFormat="1" ht="18" x14ac:dyDescent="0.45">
      <c r="A29" s="60">
        <v>2025</v>
      </c>
      <c r="B29" s="42">
        <f>_xlfn.FORECAST.LINEAR(A29,$B$12:B28,$A$12:A28)</f>
        <v>1592217771.2975273</v>
      </c>
      <c r="C29" s="42">
        <f>_xlfn.FORECAST.LINEAR($A29,C$13:C28,$A$13:$A28)</f>
        <v>126473804.04835168</v>
      </c>
      <c r="D29" s="42">
        <f>_xlfn.FORECAST.LINEAR($A29,D$13:D28,$A$13:$A28)</f>
        <v>25672743.569230765</v>
      </c>
      <c r="E29" s="42">
        <f>_xlfn.FORECAST.LINEAR($A29,E$13:E28,$A$13:$A28)</f>
        <v>115984319.69890118</v>
      </c>
      <c r="F29" s="42">
        <f>_xlfn.FORECAST.LINEAR($A29,F$13:F28,$A$13:$A28)</f>
        <v>1324246343.7318668</v>
      </c>
      <c r="G29" s="39"/>
      <c r="H29" s="39"/>
      <c r="I29" s="39"/>
      <c r="J29" s="39"/>
      <c r="K29" s="39"/>
    </row>
    <row r="30" spans="1:11" s="16" customFormat="1" ht="18" x14ac:dyDescent="0.45">
      <c r="A30" s="60">
        <v>2026</v>
      </c>
      <c r="B30" s="42">
        <f>_xlfn.FORECAST.LINEAR(A30,$B$12:B28,$A$12:A28)</f>
        <v>1602720961.8554001</v>
      </c>
      <c r="C30" s="42">
        <f>_xlfn.FORECAST.LINEAR($A30,C$13:C29,$A$13:$A29)</f>
        <v>126630640.98681316</v>
      </c>
      <c r="D30" s="42">
        <f>_xlfn.FORECAST.LINEAR($A30,D$13:D29,$A$13:$A29)</f>
        <v>25708364.325274728</v>
      </c>
      <c r="E30" s="42">
        <f>_xlfn.FORECAST.LINEAR($A30,E$13:E29,$A$13:$A29)</f>
        <v>118493052.13406563</v>
      </c>
      <c r="F30" s="42">
        <f>_xlfn.FORECAST.LINEAR($A30,F$13:F29,$A$13:$A29)</f>
        <v>1332076480.540659</v>
      </c>
      <c r="G30" s="39"/>
      <c r="H30" s="39"/>
      <c r="I30" s="39"/>
      <c r="J30" s="39"/>
      <c r="K30" s="39"/>
    </row>
    <row r="31" spans="1:11" s="16" customFormat="1" ht="18" x14ac:dyDescent="0.45">
      <c r="A31" s="60">
        <v>2027</v>
      </c>
      <c r="B31" s="42">
        <f>_xlfn.FORECAST.LINEAR(A31,$B$12:B30,$A$12:A30)</f>
        <v>1613224152.413269</v>
      </c>
      <c r="C31" s="42">
        <f>_xlfn.FORECAST.LINEAR($A31,C$13:C30,$A$13:$A30)</f>
        <v>126787477.92527473</v>
      </c>
      <c r="D31" s="42">
        <f>_xlfn.FORECAST.LINEAR($A31,D$13:D30,$A$13:$A30)</f>
        <v>25743985.081318676</v>
      </c>
      <c r="E31" s="42">
        <f>_xlfn.FORECAST.LINEAR($A31,E$13:E30,$A$13:$A30)</f>
        <v>121001784.56923103</v>
      </c>
      <c r="F31" s="42">
        <f>_xlfn.FORECAST.LINEAR($A31,F$13:F30,$A$13:$A30)</f>
        <v>1339906617.3494492</v>
      </c>
      <c r="G31" s="39"/>
      <c r="H31" s="39"/>
      <c r="I31" s="39"/>
      <c r="J31" s="39"/>
      <c r="K31" s="39"/>
    </row>
    <row r="32" spans="1:11" s="16" customFormat="1" ht="18" x14ac:dyDescent="0.45">
      <c r="A32" s="60">
        <v>2028</v>
      </c>
      <c r="B32" s="42">
        <f>_xlfn.FORECAST.LINEAR(A32,$B$12:B31,$A$12:A31)</f>
        <v>1623727342.971138</v>
      </c>
      <c r="C32" s="42">
        <f>_xlfn.FORECAST.LINEAR($A32,C$13:C31,$A$13:$A31)</f>
        <v>126944314.86373624</v>
      </c>
      <c r="D32" s="42">
        <f>_xlfn.FORECAST.LINEAR($A32,D$13:D31,$A$13:$A31)</f>
        <v>25779605.83736264</v>
      </c>
      <c r="E32" s="42">
        <f>_xlfn.FORECAST.LINEAR($A32,E$13:E31,$A$13:$A31)</f>
        <v>123510517.00439548</v>
      </c>
      <c r="F32" s="42">
        <f>_xlfn.FORECAST.LINEAR($A32,F$13:F31,$A$13:$A31)</f>
        <v>1347736754.1582413</v>
      </c>
      <c r="G32" s="39"/>
      <c r="H32" s="39"/>
      <c r="I32" s="39"/>
      <c r="J32" s="39"/>
      <c r="K32" s="39"/>
    </row>
    <row r="33" spans="1:11" s="16" customFormat="1" ht="18" x14ac:dyDescent="0.45">
      <c r="A33" s="60">
        <v>2029</v>
      </c>
      <c r="B33" s="42">
        <f>_xlfn.FORECAST.LINEAR(A33,$B$12:B32,$A$12:A32)</f>
        <v>1634230533.529007</v>
      </c>
      <c r="C33" s="42">
        <f>_xlfn.FORECAST.LINEAR($A33,C$13:C32,$A$13:$A32)</f>
        <v>127101151.80219775</v>
      </c>
      <c r="D33" s="42">
        <f>_xlfn.FORECAST.LINEAR($A33,D$13:D32,$A$13:$A32)</f>
        <v>25815226.593406588</v>
      </c>
      <c r="E33" s="42">
        <f>_xlfn.FORECAST.LINEAR($A33,E$13:E32,$A$13:$A32)</f>
        <v>126019249.43955898</v>
      </c>
      <c r="F33" s="42">
        <f>_xlfn.FORECAST.LINEAR($A33,F$13:F32,$A$13:$A32)</f>
        <v>1355566890.9670315</v>
      </c>
      <c r="G33" s="39"/>
      <c r="H33" s="39"/>
      <c r="I33" s="39"/>
      <c r="J33" s="39"/>
      <c r="K33" s="39"/>
    </row>
    <row r="34" spans="1:11" s="16" customFormat="1" ht="18" x14ac:dyDescent="0.45">
      <c r="A34" s="60">
        <v>2030</v>
      </c>
      <c r="B34" s="42">
        <f>_xlfn.FORECAST.LINEAR(A34,$B$12:B33,$A$12:A33)</f>
        <v>1644733724.0868797</v>
      </c>
      <c r="C34" s="42">
        <f>_xlfn.FORECAST.LINEAR($A34,C$13:C33,$A$13:$A33)</f>
        <v>127257988.74065933</v>
      </c>
      <c r="D34" s="42">
        <f>_xlfn.FORECAST.LINEAR($A34,D$13:D33,$A$13:$A33)</f>
        <v>25850847.349450551</v>
      </c>
      <c r="E34" s="42">
        <f>_xlfn.FORECAST.LINEAR($A34,E$13:E33,$A$13:$A33)</f>
        <v>128527981.87472439</v>
      </c>
      <c r="F34" s="42">
        <f>_xlfn.FORECAST.LINEAR($A34,F$13:F33,$A$13:$A33)</f>
        <v>1363397027.7758236</v>
      </c>
      <c r="G34" s="39"/>
      <c r="H34" s="39"/>
      <c r="I34" s="39"/>
      <c r="J34" s="39"/>
      <c r="K34" s="39"/>
    </row>
    <row r="35" spans="1:11" s="16" customFormat="1" ht="18" x14ac:dyDescent="0.45">
      <c r="A35" s="60">
        <v>2031</v>
      </c>
      <c r="B35" s="42">
        <f>_xlfn.FORECAST.LINEAR(A35,$B$12:B34,$A$12:A34)</f>
        <v>1655236914.6447525</v>
      </c>
      <c r="C35" s="42">
        <f>_xlfn.FORECAST.LINEAR($A35,C$13:C34,$A$13:$A34)</f>
        <v>127414825.67912084</v>
      </c>
      <c r="D35" s="42">
        <f>_xlfn.FORECAST.LINEAR($A35,D$13:D34,$A$13:$A34)</f>
        <v>25886468.105494499</v>
      </c>
      <c r="E35" s="42">
        <f>_xlfn.FORECAST.LINEAR($A35,E$13:E34,$A$13:$A34)</f>
        <v>131036714.30988979</v>
      </c>
      <c r="F35" s="42">
        <f>_xlfn.FORECAST.LINEAR($A35,F$13:F34,$A$13:$A34)</f>
        <v>1371227164.5846157</v>
      </c>
      <c r="G35" s="39"/>
      <c r="H35" s="39"/>
      <c r="I35" s="39"/>
      <c r="J35" s="39"/>
      <c r="K35" s="39"/>
    </row>
    <row r="36" spans="1:11" s="16" customFormat="1" ht="18" x14ac:dyDescent="0.45">
      <c r="A36" s="60">
        <v>2032</v>
      </c>
      <c r="B36" s="42">
        <f>_xlfn.FORECAST.LINEAR(A36,$B$12:B35,$A$12:A35)</f>
        <v>1665740105.2026215</v>
      </c>
      <c r="C36" s="42">
        <f>_xlfn.FORECAST.LINEAR($A36,C$13:C35,$A$13:$A35)</f>
        <v>127571662.61758238</v>
      </c>
      <c r="D36" s="42">
        <f>_xlfn.FORECAST.LINEAR($A36,D$13:D35,$A$13:$A35)</f>
        <v>25922088.86153847</v>
      </c>
      <c r="E36" s="42">
        <f>_xlfn.FORECAST.LINEAR($A36,E$13:E35,$A$13:$A35)</f>
        <v>133545446.74505424</v>
      </c>
      <c r="F36" s="42">
        <f>_xlfn.FORECAST.LINEAR($A36,F$13:F35,$A$13:$A35)</f>
        <v>1379057301.3934059</v>
      </c>
      <c r="G36" s="39"/>
      <c r="H36" s="39"/>
      <c r="I36" s="39"/>
      <c r="J36" s="39"/>
      <c r="K36" s="39"/>
    </row>
    <row r="37" spans="1:11" s="16" customFormat="1" ht="18" x14ac:dyDescent="0.45">
      <c r="A37" s="60">
        <v>2033</v>
      </c>
      <c r="B37" s="42">
        <f>_xlfn.FORECAST.LINEAR(A37,$B$12:B36,$A$12:A36)</f>
        <v>1676243295.7604904</v>
      </c>
      <c r="C37" s="42">
        <f>_xlfn.FORECAST.LINEAR($A37,C$13:C36,$A$13:$A36)</f>
        <v>127728499.55604392</v>
      </c>
      <c r="D37" s="42">
        <f>_xlfn.FORECAST.LINEAR($A37,D$13:D36,$A$13:$A36)</f>
        <v>25957709.617582425</v>
      </c>
      <c r="E37" s="42">
        <f>_xlfn.FORECAST.LINEAR($A37,E$13:E36,$A$13:$A36)</f>
        <v>136054179.1802187</v>
      </c>
      <c r="F37" s="42">
        <f>_xlfn.FORECAST.LINEAR($A37,F$13:F36,$A$13:$A36)</f>
        <v>1386887438.202198</v>
      </c>
      <c r="G37" s="39"/>
      <c r="H37" s="39"/>
      <c r="I37" s="39"/>
      <c r="J37" s="39"/>
      <c r="K37" s="39"/>
    </row>
    <row r="38" spans="1:11" s="16" customFormat="1" ht="18" x14ac:dyDescent="0.45">
      <c r="A38" s="60">
        <v>2034</v>
      </c>
      <c r="B38" s="42">
        <f>_xlfn.FORECAST.LINEAR(A38,$B$12:B37,$A$12:A37)</f>
        <v>1686746486.3183594</v>
      </c>
      <c r="C38" s="42">
        <f>_xlfn.FORECAST.LINEAR($A38,C$13:C37,$A$13:$A37)</f>
        <v>127885336.49450547</v>
      </c>
      <c r="D38" s="42">
        <f>_xlfn.FORECAST.LINEAR($A38,D$13:D37,$A$13:$A37)</f>
        <v>25993330.373626381</v>
      </c>
      <c r="E38" s="42">
        <f>_xlfn.FORECAST.LINEAR($A38,E$13:E37,$A$13:$A37)</f>
        <v>138562911.6153841</v>
      </c>
      <c r="F38" s="42">
        <f>_xlfn.FORECAST.LINEAR($A38,F$13:F37,$A$13:$A37)</f>
        <v>1394717575.0109882</v>
      </c>
      <c r="G38" s="39"/>
      <c r="H38" s="39"/>
      <c r="I38" s="39"/>
      <c r="J38" s="39"/>
      <c r="K38" s="39"/>
    </row>
    <row r="39" spans="1:11" s="16" customFormat="1" ht="18" x14ac:dyDescent="0.45">
      <c r="A39" s="60">
        <v>2035</v>
      </c>
      <c r="B39" s="42">
        <f>_xlfn.FORECAST.LINEAR(A39,$B$12:B38,$A$12:A38)</f>
        <v>1697249676.8762283</v>
      </c>
      <c r="C39" s="42">
        <f>_xlfn.FORECAST.LINEAR($A39,C$13:C38,$A$13:$A38)</f>
        <v>128042173.43296701</v>
      </c>
      <c r="D39" s="42">
        <f>_xlfn.FORECAST.LINEAR($A39,D$13:D38,$A$13:$A38)</f>
        <v>26028951.129670337</v>
      </c>
      <c r="E39" s="42">
        <f>_xlfn.FORECAST.LINEAR($A39,E$13:E38,$A$13:$A38)</f>
        <v>141071644.0505476</v>
      </c>
      <c r="F39" s="42">
        <f>_xlfn.FORECAST.LINEAR($A39,F$13:F38,$A$13:$A38)</f>
        <v>1402547711.8197784</v>
      </c>
      <c r="G39" s="39"/>
      <c r="H39" s="39"/>
      <c r="I39" s="39"/>
      <c r="J39" s="39"/>
      <c r="K39" s="39"/>
    </row>
    <row r="40" spans="1:11" s="16" customFormat="1" ht="18" x14ac:dyDescent="0.45">
      <c r="A40" s="60">
        <v>2036</v>
      </c>
      <c r="B40" s="42">
        <f>_xlfn.FORECAST.LINEAR(A40,$B$12:B39,$A$12:A39)</f>
        <v>1707752867.4340973</v>
      </c>
      <c r="C40" s="42">
        <f>_xlfn.FORECAST.LINEAR($A40,C$13:C39,$A$13:$A39)</f>
        <v>128199010.37142855</v>
      </c>
      <c r="D40" s="42">
        <f>_xlfn.FORECAST.LINEAR($A40,D$13:D39,$A$13:$A39)</f>
        <v>26064571.885714293</v>
      </c>
      <c r="E40" s="42">
        <f>_xlfn.FORECAST.LINEAR($A40,E$13:E39,$A$13:$A39)</f>
        <v>143580376.48571396</v>
      </c>
      <c r="F40" s="42">
        <f>_xlfn.FORECAST.LINEAR($A40,F$13:F39,$A$13:$A39)</f>
        <v>1410377848.6285706</v>
      </c>
      <c r="G40" s="39"/>
      <c r="H40" s="39"/>
      <c r="I40" s="39"/>
      <c r="J40" s="39"/>
      <c r="K40" s="39"/>
    </row>
    <row r="41" spans="1:11" s="16" customFormat="1" ht="18" x14ac:dyDescent="0.45">
      <c r="A41" s="60">
        <v>2037</v>
      </c>
      <c r="B41" s="42">
        <f>_xlfn.FORECAST.LINEAR(A41,$B$12:B40,$A$12:A40)</f>
        <v>1718256057.9919701</v>
      </c>
      <c r="C41" s="42">
        <f>_xlfn.FORECAST.LINEAR($A41,C$13:C40,$A$13:$A40)</f>
        <v>128355847.30989009</v>
      </c>
      <c r="D41" s="42">
        <f>_xlfn.FORECAST.LINEAR($A41,D$13:D40,$A$13:$A40)</f>
        <v>26100192.641758248</v>
      </c>
      <c r="E41" s="42">
        <f>_xlfn.FORECAST.LINEAR($A41,E$13:E40,$A$13:$A40)</f>
        <v>146089108.92087841</v>
      </c>
      <c r="F41" s="42">
        <f>_xlfn.FORECAST.LINEAR($A41,F$13:F40,$A$13:$A40)</f>
        <v>1418207985.4373627</v>
      </c>
      <c r="G41" s="39"/>
      <c r="H41" s="39"/>
      <c r="I41" s="39"/>
      <c r="J41" s="39"/>
      <c r="K41" s="39"/>
    </row>
    <row r="42" spans="1:11" s="16" customFormat="1" ht="18" x14ac:dyDescent="0.45">
      <c r="A42" s="60">
        <v>2038</v>
      </c>
      <c r="B42" s="42">
        <f>_xlfn.FORECAST.LINEAR(A42,$B$12:B41,$A$12:A41)</f>
        <v>1728759248.5498428</v>
      </c>
      <c r="C42" s="42">
        <f>_xlfn.FORECAST.LINEAR($A42,C$13:C41,$A$13:$A41)</f>
        <v>128512684.24835163</v>
      </c>
      <c r="D42" s="42">
        <f>_xlfn.FORECAST.LINEAR($A42,D$13:D41,$A$13:$A41)</f>
        <v>26135813.397802204</v>
      </c>
      <c r="E42" s="42">
        <f>_xlfn.FORECAST.LINEAR($A42,E$13:E41,$A$13:$A41)</f>
        <v>148597841.35604286</v>
      </c>
      <c r="F42" s="42">
        <f>_xlfn.FORECAST.LINEAR($A42,F$13:F41,$A$13:$A41)</f>
        <v>1426038122.2461529</v>
      </c>
      <c r="G42" s="39"/>
      <c r="H42" s="39"/>
      <c r="I42" s="39"/>
      <c r="J42" s="39"/>
      <c r="K42" s="39"/>
    </row>
    <row r="43" spans="1:11" s="16" customFormat="1" ht="18" x14ac:dyDescent="0.45">
      <c r="A43" s="60">
        <v>2039</v>
      </c>
      <c r="B43" s="42">
        <f>_xlfn.FORECAST.LINEAR(A43,$B$12:B42,$A$12:A42)</f>
        <v>1739262439.1077118</v>
      </c>
      <c r="C43" s="42">
        <f>_xlfn.FORECAST.LINEAR($A43,C$13:C42,$A$13:$A42)</f>
        <v>128669521.18681318</v>
      </c>
      <c r="D43" s="42">
        <f>_xlfn.FORECAST.LINEAR($A43,D$13:D42,$A$13:$A42)</f>
        <v>26171434.15384616</v>
      </c>
      <c r="E43" s="42">
        <f>_xlfn.FORECAST.LINEAR($A43,E$13:E42,$A$13:$A42)</f>
        <v>151106573.79120827</v>
      </c>
      <c r="F43" s="42">
        <f>_xlfn.FORECAST.LINEAR($A43,F$13:F42,$A$13:$A42)</f>
        <v>1433868259.0549431</v>
      </c>
      <c r="G43" s="39"/>
      <c r="H43" s="39"/>
      <c r="I43" s="39"/>
      <c r="J43" s="39"/>
      <c r="K43" s="39"/>
    </row>
    <row r="44" spans="1:11" s="16" customFormat="1" ht="18" x14ac:dyDescent="0.45">
      <c r="A44" s="60">
        <v>2040</v>
      </c>
      <c r="B44" s="42">
        <f>_xlfn.FORECAST.LINEAR(A44,$B$12:B43,$A$12:A43)</f>
        <v>1749765629.6655807</v>
      </c>
      <c r="C44" s="42">
        <f>_xlfn.FORECAST.LINEAR($A44,C$13:C43,$A$13:$A43)</f>
        <v>128826358.12527472</v>
      </c>
      <c r="D44" s="42">
        <f>_xlfn.FORECAST.LINEAR($A44,D$13:D43,$A$13:$A43)</f>
        <v>26207054.909890115</v>
      </c>
      <c r="E44" s="42">
        <f>_xlfn.FORECAST.LINEAR($A44,E$13:E43,$A$13:$A43)</f>
        <v>153615306.22637272</v>
      </c>
      <c r="F44" s="42">
        <f>_xlfn.FORECAST.LINEAR($A44,F$13:F43,$A$13:$A43)</f>
        <v>1441698395.8637352</v>
      </c>
      <c r="G44" s="39"/>
      <c r="H44" s="39"/>
      <c r="I44" s="39"/>
      <c r="J44" s="39"/>
      <c r="K44" s="39"/>
    </row>
    <row r="45" spans="1:11" s="16" customFormat="1" ht="18" x14ac:dyDescent="0.45">
      <c r="A45" s="60">
        <v>2041</v>
      </c>
      <c r="B45" s="42">
        <f>_xlfn.FORECAST.LINEAR(A45,$B$12:B44,$A$12:A44)</f>
        <v>1760268820.2234497</v>
      </c>
      <c r="C45" s="42">
        <f>_xlfn.FORECAST.LINEAR($A45,C$13:C44,$A$13:$A44)</f>
        <v>128983195.06373626</v>
      </c>
      <c r="D45" s="42">
        <f>_xlfn.FORECAST.LINEAR($A45,D$13:D44,$A$13:$A44)</f>
        <v>26242675.665934078</v>
      </c>
      <c r="E45" s="42">
        <f>_xlfn.FORECAST.LINEAR($A45,E$13:E44,$A$13:$A44)</f>
        <v>156124038.66153717</v>
      </c>
      <c r="F45" s="42">
        <f>_xlfn.FORECAST.LINEAR($A45,F$13:F44,$A$13:$A44)</f>
        <v>1449528532.6725273</v>
      </c>
      <c r="G45" s="39"/>
      <c r="H45" s="39"/>
      <c r="I45" s="39"/>
      <c r="J45" s="39"/>
      <c r="K45" s="39"/>
    </row>
    <row r="46" spans="1:11" s="16" customFormat="1" ht="18" x14ac:dyDescent="0.45">
      <c r="A46" s="60">
        <v>2042</v>
      </c>
      <c r="B46" s="42">
        <f>_xlfn.FORECAST.LINEAR(A46,$B$12:B45,$A$12:A45)</f>
        <v>1770772010.7813187</v>
      </c>
      <c r="C46" s="42">
        <f>_xlfn.FORECAST.LINEAR($A46,C$13:C45,$A$13:$A45)</f>
        <v>129140032.00219774</v>
      </c>
      <c r="D46" s="42">
        <f>_xlfn.FORECAST.LINEAR($A46,D$13:D45,$A$13:$A45)</f>
        <v>26278296.421978027</v>
      </c>
      <c r="E46" s="42">
        <f>_xlfn.FORECAST.LINEAR($A46,E$13:E45,$A$13:$A45)</f>
        <v>158632771.09670258</v>
      </c>
      <c r="F46" s="42">
        <f>_xlfn.FORECAST.LINEAR($A46,F$13:F45,$A$13:$A45)</f>
        <v>1457358669.4813175</v>
      </c>
      <c r="G46" s="39"/>
      <c r="H46" s="39"/>
      <c r="I46" s="39"/>
      <c r="J46" s="39"/>
      <c r="K46" s="39"/>
    </row>
    <row r="47" spans="1:11" s="16" customFormat="1" ht="18" x14ac:dyDescent="0.45">
      <c r="A47" s="60">
        <v>2043</v>
      </c>
      <c r="B47" s="42">
        <f>_xlfn.FORECAST.LINEAR(A47,$B$12:B46,$A$12:A46)</f>
        <v>1781275201.3391876</v>
      </c>
      <c r="C47" s="42">
        <f>_xlfn.FORECAST.LINEAR($A47,C$13:C46,$A$13:$A46)</f>
        <v>129296868.94065928</v>
      </c>
      <c r="D47" s="42">
        <f>_xlfn.FORECAST.LINEAR($A47,D$13:D46,$A$13:$A46)</f>
        <v>26313917.17802199</v>
      </c>
      <c r="E47" s="42">
        <f>_xlfn.FORECAST.LINEAR($A47,E$13:E46,$A$13:$A46)</f>
        <v>161141503.53186703</v>
      </c>
      <c r="F47" s="42">
        <f>_xlfn.FORECAST.LINEAR($A47,F$13:F46,$A$13:$A46)</f>
        <v>1465188806.2901077</v>
      </c>
      <c r="G47" s="39"/>
      <c r="H47" s="39"/>
      <c r="I47" s="39"/>
      <c r="J47" s="39"/>
      <c r="K47" s="39"/>
    </row>
    <row r="48" spans="1:11" s="16" customFormat="1" ht="18" x14ac:dyDescent="0.45">
      <c r="A48" s="60">
        <v>2044</v>
      </c>
      <c r="B48" s="42">
        <f>_xlfn.FORECAST.LINEAR(A48,$B$12:B47,$A$12:A47)</f>
        <v>1791778391.8970642</v>
      </c>
      <c r="C48" s="42">
        <f>_xlfn.FORECAST.LINEAR($A48,C$13:C47,$A$13:$A47)</f>
        <v>129453705.87912083</v>
      </c>
      <c r="D48" s="42">
        <f>_xlfn.FORECAST.LINEAR($A48,D$13:D47,$A$13:$A47)</f>
        <v>26349537.934065938</v>
      </c>
      <c r="E48" s="42">
        <f>_xlfn.FORECAST.LINEAR($A48,E$13:E47,$A$13:$A47)</f>
        <v>163650235.96703243</v>
      </c>
      <c r="F48" s="42">
        <f>_xlfn.FORECAST.LINEAR($A48,F$13:F47,$A$13:$A47)</f>
        <v>1473018943.0988998</v>
      </c>
      <c r="G48" s="39"/>
      <c r="H48" s="39"/>
      <c r="I48" s="39"/>
      <c r="J48" s="39"/>
      <c r="K48" s="39"/>
    </row>
    <row r="49" spans="1:11" s="16" customFormat="1" ht="18" x14ac:dyDescent="0.45">
      <c r="A49" s="60">
        <v>2045</v>
      </c>
      <c r="B49" s="42">
        <f>_xlfn.FORECAST.LINEAR(A49,$B$12:B48,$A$12:A48)</f>
        <v>1802281582.4549332</v>
      </c>
      <c r="C49" s="42">
        <f>_xlfn.FORECAST.LINEAR($A49,C$13:C48,$A$13:$A48)</f>
        <v>129610542.81758237</v>
      </c>
      <c r="D49" s="42">
        <f>_xlfn.FORECAST.LINEAR($A49,D$13:D48,$A$13:$A48)</f>
        <v>26385158.690109901</v>
      </c>
      <c r="E49" s="42">
        <f>_xlfn.FORECAST.LINEAR($A49,E$13:E48,$A$13:$A48)</f>
        <v>166158968.40219688</v>
      </c>
      <c r="F49" s="42">
        <f>_xlfn.FORECAST.LINEAR($A49,F$13:F48,$A$13:$A48)</f>
        <v>1480849079.907692</v>
      </c>
      <c r="G49" s="39"/>
      <c r="H49" s="39"/>
      <c r="I49" s="39"/>
      <c r="J49" s="39"/>
      <c r="K49" s="39"/>
    </row>
    <row r="50" spans="1:11" s="16" customFormat="1" ht="18" x14ac:dyDescent="0.45">
      <c r="A50" s="60">
        <v>2046</v>
      </c>
      <c r="B50" s="42">
        <f>_xlfn.FORECAST.LINEAR(A50,$B$12:B49,$A$12:A49)</f>
        <v>1812784773.0128021</v>
      </c>
      <c r="C50" s="42">
        <f>_xlfn.FORECAST.LINEAR($A50,C$13:C49,$A$13:$A49)</f>
        <v>129767379.75604391</v>
      </c>
      <c r="D50" s="42">
        <f>_xlfn.FORECAST.LINEAR($A50,D$13:D49,$A$13:$A49)</f>
        <v>26420779.446153849</v>
      </c>
      <c r="E50" s="42">
        <f>_xlfn.FORECAST.LINEAR($A50,E$13:E49,$A$13:$A49)</f>
        <v>168667700.83736134</v>
      </c>
      <c r="F50" s="42">
        <f>_xlfn.FORECAST.LINEAR($A50,F$13:F49,$A$13:$A49)</f>
        <v>1488679216.7164841</v>
      </c>
      <c r="G50" s="39"/>
      <c r="H50" s="39"/>
      <c r="I50" s="39"/>
      <c r="J50" s="39"/>
      <c r="K50" s="39"/>
    </row>
    <row r="51" spans="1:11" s="16" customFormat="1" ht="18" x14ac:dyDescent="0.45">
      <c r="A51" s="60">
        <v>2047</v>
      </c>
      <c r="B51" s="42">
        <f>_xlfn.FORECAST.LINEAR(A51,$B$12:B50,$A$12:A50)</f>
        <v>1823287963.5706711</v>
      </c>
      <c r="C51" s="42">
        <f>_xlfn.FORECAST.LINEAR($A51,C$13:C50,$A$13:$A50)</f>
        <v>129924216.69450545</v>
      </c>
      <c r="D51" s="42">
        <f>_xlfn.FORECAST.LINEAR($A51,D$13:D50,$A$13:$A50)</f>
        <v>26456400.202197812</v>
      </c>
      <c r="E51" s="42">
        <f>_xlfn.FORECAST.LINEAR($A51,E$13:E50,$A$13:$A50)</f>
        <v>171176433.27252674</v>
      </c>
      <c r="F51" s="42">
        <f>_xlfn.FORECAST.LINEAR($A51,F$13:F50,$A$13:$A50)</f>
        <v>1496509353.5252724</v>
      </c>
      <c r="G51" s="39"/>
      <c r="H51" s="39"/>
      <c r="I51" s="39"/>
      <c r="J51" s="39"/>
      <c r="K51" s="39"/>
    </row>
    <row r="52" spans="1:11" s="16" customFormat="1" ht="18" x14ac:dyDescent="0.45">
      <c r="A52" s="60">
        <v>2048</v>
      </c>
      <c r="B52" s="42">
        <f>_xlfn.FORECAST.LINEAR(A52,$B$12:B51,$A$12:A51)</f>
        <v>1833791154.12854</v>
      </c>
      <c r="C52" s="42">
        <f>_xlfn.FORECAST.LINEAR($A52,C$13:C51,$A$13:$A51)</f>
        <v>130081053.632967</v>
      </c>
      <c r="D52" s="42">
        <f>_xlfn.FORECAST.LINEAR($A52,D$13:D51,$A$13:$A51)</f>
        <v>26492020.958241761</v>
      </c>
      <c r="E52" s="42">
        <f>_xlfn.FORECAST.LINEAR($A52,E$13:E51,$A$13:$A51)</f>
        <v>173685165.70769119</v>
      </c>
      <c r="F52" s="42">
        <f>_xlfn.FORECAST.LINEAR($A52,F$13:F51,$A$13:$A51)</f>
        <v>1504339490.3340645</v>
      </c>
      <c r="G52" s="39"/>
      <c r="H52" s="39"/>
      <c r="I52" s="39"/>
      <c r="J52" s="39"/>
      <c r="K52" s="39"/>
    </row>
    <row r="53" spans="1:11" s="16" customFormat="1" ht="18" x14ac:dyDescent="0.45">
      <c r="A53" s="60">
        <v>2049</v>
      </c>
      <c r="B53" s="42">
        <f>_xlfn.FORECAST.LINEAR(A53,$B$12:B52,$A$12:A52)</f>
        <v>1844294344.686409</v>
      </c>
      <c r="C53" s="42">
        <f>_xlfn.FORECAST.LINEAR($A53,C$13:C52,$A$13:$A52)</f>
        <v>130237890.57142854</v>
      </c>
      <c r="D53" s="42">
        <f>_xlfn.FORECAST.LINEAR($A53,D$13:D52,$A$13:$A52)</f>
        <v>26527641.714285731</v>
      </c>
      <c r="E53" s="42">
        <f>_xlfn.FORECAST.LINEAR($A53,E$13:E52,$A$13:$A52)</f>
        <v>176193898.14285564</v>
      </c>
      <c r="F53" s="42">
        <f>_xlfn.FORECAST.LINEAR($A53,F$13:F52,$A$13:$A52)</f>
        <v>1512169627.1428585</v>
      </c>
      <c r="G53" s="39"/>
      <c r="H53" s="39"/>
      <c r="I53" s="39"/>
      <c r="J53" s="39"/>
      <c r="K53" s="39"/>
    </row>
    <row r="54" spans="1:11" s="16" customFormat="1" ht="18" x14ac:dyDescent="0.45">
      <c r="A54" s="60">
        <v>2050</v>
      </c>
      <c r="B54" s="42">
        <f>_xlfn.FORECAST.LINEAR(A54,$B$12:B53,$A$12:A53)</f>
        <v>1854797535.2442856</v>
      </c>
      <c r="C54" s="42">
        <f>_xlfn.FORECAST.LINEAR($A54,C$13:C53,$A$13:$A53)</f>
        <v>130394727.50989008</v>
      </c>
      <c r="D54" s="42">
        <f>_xlfn.FORECAST.LINEAR($A54,D$13:D53,$A$13:$A53)</f>
        <v>26563262.470329672</v>
      </c>
      <c r="E54" s="42">
        <f>_xlfn.FORECAST.LINEAR($A54,E$13:E53,$A$13:$A53)</f>
        <v>178702630.57802105</v>
      </c>
      <c r="F54" s="42">
        <f>_xlfn.FORECAST.LINEAR($A54,F$13:F53,$A$13:$A53)</f>
        <v>1519999763.9516468</v>
      </c>
      <c r="G54" s="39"/>
      <c r="H54" s="39"/>
      <c r="I54" s="39"/>
      <c r="J54" s="39"/>
      <c r="K54" s="39"/>
    </row>
    <row r="55" spans="1:11" s="16" customFormat="1" ht="18" x14ac:dyDescent="0.45">
      <c r="A55" s="60">
        <v>2051</v>
      </c>
      <c r="B55" s="42">
        <f>_xlfn.FORECAST.LINEAR(A55,$B$12:B54,$A$12:A54)</f>
        <v>1865300725.8021545</v>
      </c>
      <c r="C55" s="42">
        <f>_xlfn.FORECAST.LINEAR($A55,C$13:C54,$A$13:$A54)</f>
        <v>130551564.44835168</v>
      </c>
      <c r="D55" s="42">
        <f>_xlfn.FORECAST.LINEAR($A55,D$13:D54,$A$13:$A54)</f>
        <v>26598883.226373643</v>
      </c>
      <c r="E55" s="42">
        <f>_xlfn.FORECAST.LINEAR($A55,E$13:E54,$A$13:$A54)</f>
        <v>181211363.0131855</v>
      </c>
      <c r="F55" s="42">
        <f>_xlfn.FORECAST.LINEAR($A55,F$13:F54,$A$13:$A54)</f>
        <v>1527829900.7604389</v>
      </c>
      <c r="G55" s="39"/>
      <c r="H55" s="39"/>
      <c r="I55" s="39"/>
      <c r="J55" s="39"/>
      <c r="K55" s="39"/>
    </row>
    <row r="56" spans="1:11" s="16" customFormat="1" ht="18" x14ac:dyDescent="0.45">
      <c r="A56" s="60">
        <v>2052</v>
      </c>
      <c r="B56" s="42">
        <f>_xlfn.FORECAST.LINEAR(A56,$B$12:B55,$A$12:A55)</f>
        <v>1875803916.3600235</v>
      </c>
      <c r="C56" s="42">
        <f>_xlfn.FORECAST.LINEAR($A56,C$13:C55,$A$13:$A55)</f>
        <v>130708401.38681322</v>
      </c>
      <c r="D56" s="42">
        <f>_xlfn.FORECAST.LINEAR($A56,D$13:D55,$A$13:$A55)</f>
        <v>26634503.982417583</v>
      </c>
      <c r="E56" s="42">
        <f>_xlfn.FORECAST.LINEAR($A56,E$13:E55,$A$13:$A55)</f>
        <v>183720095.44834995</v>
      </c>
      <c r="F56" s="42">
        <f>_xlfn.FORECAST.LINEAR($A56,F$13:F55,$A$13:$A55)</f>
        <v>1535660037.5692291</v>
      </c>
      <c r="G56" s="39"/>
      <c r="H56" s="39"/>
      <c r="I56" s="39"/>
      <c r="J56" s="39"/>
      <c r="K56" s="39"/>
    </row>
    <row r="57" spans="1:11" s="16" customFormat="1" ht="18" x14ac:dyDescent="0.45">
      <c r="A57" s="60">
        <v>2053</v>
      </c>
      <c r="B57" s="42">
        <f>_xlfn.FORECAST.LINEAR(A57,$B$12:B56,$A$12:A56)</f>
        <v>1886307106.9178963</v>
      </c>
      <c r="C57" s="42">
        <f>_xlfn.FORECAST.LINEAR($A57,C$13:C56,$A$13:$A56)</f>
        <v>130865238.32527477</v>
      </c>
      <c r="D57" s="42">
        <f>_xlfn.FORECAST.LINEAR($A57,D$13:D56,$A$13:$A56)</f>
        <v>26670124.738461554</v>
      </c>
      <c r="E57" s="42">
        <f>_xlfn.FORECAST.LINEAR($A57,E$13:E56,$A$13:$A56)</f>
        <v>186228827.88351536</v>
      </c>
      <c r="F57" s="42">
        <f>_xlfn.FORECAST.LINEAR($A57,F$13:F56,$A$13:$A56)</f>
        <v>1543490174.3780231</v>
      </c>
      <c r="G57" s="39"/>
      <c r="H57" s="39"/>
      <c r="I57" s="39"/>
      <c r="J57" s="39"/>
      <c r="K57" s="39"/>
    </row>
    <row r="58" spans="1:11" s="16" customFormat="1" ht="18" x14ac:dyDescent="0.45">
      <c r="A58" s="60">
        <v>2054</v>
      </c>
      <c r="B58" s="42">
        <f>_xlfn.FORECAST.LINEAR(A58,$B$12:B56,$A$12:A56)</f>
        <v>1896810297.4757652</v>
      </c>
      <c r="C58" s="42">
        <f>_xlfn.FORECAST.LINEAR($A58,C$13:C57,$A$13:$A57)</f>
        <v>131022075.26373631</v>
      </c>
      <c r="D58" s="42">
        <f>_xlfn.FORECAST.LINEAR($A58,D$13:D57,$A$13:$A57)</f>
        <v>26705745.494505495</v>
      </c>
      <c r="E58" s="42">
        <f>_xlfn.FORECAST.LINEAR($A58,E$13:E57,$A$13:$A57)</f>
        <v>188737560.31867981</v>
      </c>
      <c r="F58" s="42">
        <f>_xlfn.FORECAST.LINEAR($A58,F$13:F57,$A$13:$A57)</f>
        <v>1551320311.1868114</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2002</v>
      </c>
      <c r="B66" s="196">
        <v>0.82399999999999995</v>
      </c>
      <c r="C66" s="127">
        <v>6.0419999999999998</v>
      </c>
      <c r="D66" s="127">
        <v>13.367000000000001</v>
      </c>
      <c r="E66" s="127">
        <v>9.0389999999999997</v>
      </c>
      <c r="F66" s="308">
        <v>1.135</v>
      </c>
      <c r="G66" s="303"/>
      <c r="H66" s="304"/>
      <c r="I66" s="304"/>
      <c r="J66" s="304"/>
      <c r="K66" s="305"/>
    </row>
    <row r="67" spans="1:11" s="16" customFormat="1" ht="18" x14ac:dyDescent="0.45">
      <c r="A67" s="194">
        <v>2003</v>
      </c>
      <c r="B67" s="196">
        <v>0.81399999999999995</v>
      </c>
      <c r="C67" s="127">
        <v>6.0750000000000002</v>
      </c>
      <c r="D67" s="127">
        <v>13.339</v>
      </c>
      <c r="E67" s="127">
        <v>8.9879999999999995</v>
      </c>
      <c r="F67" s="308">
        <v>1.1259999999999999</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2004</v>
      </c>
      <c r="B68" s="196">
        <v>0.81100000000000005</v>
      </c>
      <c r="C68" s="127">
        <v>6.2670000000000003</v>
      </c>
      <c r="D68" s="127">
        <v>13.539</v>
      </c>
      <c r="E68" s="127">
        <v>9.0690000000000008</v>
      </c>
      <c r="F68" s="308">
        <v>1.115</v>
      </c>
      <c r="G68" s="290">
        <f t="shared" ref="G68:G86" si="5">IF(ABS(B8 - B7) &gt; SQRT(G8^2 + G7^2), 1, 0)</f>
        <v>0</v>
      </c>
      <c r="H68" s="286">
        <f t="shared" ref="H68:H86" si="6">IF(ABS(C8 - C7) &gt; SQRT(H8^2 + H7^2), 1, 0)</f>
        <v>0</v>
      </c>
      <c r="I68" s="286">
        <f t="shared" ref="I68:I86" si="7">IF(ABS(D8 - D7) &gt; SQRT(I8^2 + I7^2), 1, 0)</f>
        <v>0</v>
      </c>
      <c r="J68" s="286">
        <f t="shared" ref="J68:J86" si="8">IF(ABS(E8 - E7) &gt; SQRT(J8^2 + J7^2), 1, 0)</f>
        <v>0</v>
      </c>
      <c r="K68" s="291">
        <f t="shared" ref="K68:K86" si="9">IF(ABS(F8 - F7) &gt; SQRT(K8^2 + K7^2), 1, 0)</f>
        <v>0</v>
      </c>
    </row>
    <row r="69" spans="1:11" s="16" customFormat="1" ht="18" x14ac:dyDescent="0.45">
      <c r="A69" s="194">
        <v>2005</v>
      </c>
      <c r="B69" s="196">
        <v>0.81200000000000006</v>
      </c>
      <c r="C69" s="127">
        <v>6.2759999999999998</v>
      </c>
      <c r="D69" s="127">
        <v>13.861000000000001</v>
      </c>
      <c r="E69" s="127">
        <v>8.907</v>
      </c>
      <c r="F69" s="308">
        <v>1.1200000000000001</v>
      </c>
      <c r="G69" s="290">
        <f t="shared" si="5"/>
        <v>0</v>
      </c>
      <c r="H69" s="286">
        <f t="shared" si="6"/>
        <v>0</v>
      </c>
      <c r="I69" s="286">
        <f t="shared" si="7"/>
        <v>0</v>
      </c>
      <c r="J69" s="286">
        <f t="shared" si="8"/>
        <v>0</v>
      </c>
      <c r="K69" s="291">
        <f t="shared" si="9"/>
        <v>0</v>
      </c>
    </row>
    <row r="70" spans="1:11" s="16" customFormat="1" ht="18" x14ac:dyDescent="0.45">
      <c r="A70" s="194">
        <v>2006</v>
      </c>
      <c r="B70" s="196">
        <v>0.80900000000000005</v>
      </c>
      <c r="C70" s="127">
        <v>6.3659999999999997</v>
      </c>
      <c r="D70" s="127">
        <v>13.91</v>
      </c>
      <c r="E70" s="127">
        <v>8.6880000000000006</v>
      </c>
      <c r="F70" s="308">
        <v>1.1240000000000001</v>
      </c>
      <c r="G70" s="290">
        <f t="shared" si="5"/>
        <v>0</v>
      </c>
      <c r="H70" s="286">
        <f t="shared" si="6"/>
        <v>0</v>
      </c>
      <c r="I70" s="286">
        <f t="shared" si="7"/>
        <v>0</v>
      </c>
      <c r="J70" s="286">
        <f t="shared" si="8"/>
        <v>0</v>
      </c>
      <c r="K70" s="291">
        <f t="shared" si="9"/>
        <v>0</v>
      </c>
    </row>
    <row r="71" spans="1:11" s="16" customFormat="1" ht="18" x14ac:dyDescent="0.45">
      <c r="A71" s="194">
        <v>2007</v>
      </c>
      <c r="B71" s="196">
        <v>0.81</v>
      </c>
      <c r="C71" s="127">
        <v>6.3849999999999998</v>
      </c>
      <c r="D71" s="127">
        <v>14.032</v>
      </c>
      <c r="E71" s="127">
        <v>8.3680000000000003</v>
      </c>
      <c r="F71" s="308">
        <v>1.1319999999999999</v>
      </c>
      <c r="G71" s="290">
        <f t="shared" si="5"/>
        <v>0</v>
      </c>
      <c r="H71" s="286">
        <f t="shared" si="6"/>
        <v>0</v>
      </c>
      <c r="I71" s="286">
        <f t="shared" si="7"/>
        <v>0</v>
      </c>
      <c r="J71" s="286">
        <f t="shared" si="8"/>
        <v>0</v>
      </c>
      <c r="K71" s="291">
        <f t="shared" si="9"/>
        <v>0</v>
      </c>
    </row>
    <row r="72" spans="1:11" s="16" customFormat="1" ht="18" x14ac:dyDescent="0.45">
      <c r="A72" s="194">
        <v>2009</v>
      </c>
      <c r="B72" s="196">
        <v>0.80700000000000005</v>
      </c>
      <c r="C72" s="127">
        <v>6.3970000000000002</v>
      </c>
      <c r="D72" s="127">
        <v>13.826000000000001</v>
      </c>
      <c r="E72" s="127">
        <v>8.2210000000000001</v>
      </c>
      <c r="F72" s="308">
        <v>1.131</v>
      </c>
      <c r="G72" s="290">
        <f t="shared" si="5"/>
        <v>0</v>
      </c>
      <c r="H72" s="286">
        <f t="shared" si="6"/>
        <v>0</v>
      </c>
      <c r="I72" s="286">
        <f t="shared" si="7"/>
        <v>0</v>
      </c>
      <c r="J72" s="286">
        <f t="shared" si="8"/>
        <v>0</v>
      </c>
      <c r="K72" s="291">
        <f t="shared" si="9"/>
        <v>0</v>
      </c>
    </row>
    <row r="73" spans="1:11" s="16" customFormat="1" ht="18" x14ac:dyDescent="0.45">
      <c r="A73" s="194">
        <v>2010</v>
      </c>
      <c r="B73" s="196">
        <v>0.80800000000000005</v>
      </c>
      <c r="C73" s="127">
        <v>6.4370000000000003</v>
      </c>
      <c r="D73" s="127">
        <v>13.727</v>
      </c>
      <c r="E73" s="127">
        <v>7.9880000000000004</v>
      </c>
      <c r="F73" s="308">
        <v>1.1339999999999999</v>
      </c>
      <c r="G73" s="290">
        <f t="shared" si="5"/>
        <v>0</v>
      </c>
      <c r="H73" s="286">
        <f t="shared" si="6"/>
        <v>0</v>
      </c>
      <c r="I73" s="286">
        <f t="shared" si="7"/>
        <v>0</v>
      </c>
      <c r="J73" s="286">
        <f t="shared" si="8"/>
        <v>0</v>
      </c>
      <c r="K73" s="291">
        <f t="shared" si="9"/>
        <v>0</v>
      </c>
    </row>
    <row r="74" spans="1:11" s="16" customFormat="1" ht="18" x14ac:dyDescent="0.45">
      <c r="A74" s="194">
        <v>2011</v>
      </c>
      <c r="B74" s="196">
        <v>0.81399999999999995</v>
      </c>
      <c r="C74" s="127">
        <v>6.4039999999999999</v>
      </c>
      <c r="D74" s="127">
        <v>13.62</v>
      </c>
      <c r="E74" s="127">
        <v>7.8620000000000001</v>
      </c>
      <c r="F74" s="308">
        <v>1.1419999999999999</v>
      </c>
      <c r="G74" s="290">
        <f t="shared" si="5"/>
        <v>0</v>
      </c>
      <c r="H74" s="286">
        <f t="shared" si="6"/>
        <v>0</v>
      </c>
      <c r="I74" s="286">
        <f t="shared" si="7"/>
        <v>0</v>
      </c>
      <c r="J74" s="286">
        <f t="shared" si="8"/>
        <v>0</v>
      </c>
      <c r="K74" s="291">
        <f t="shared" si="9"/>
        <v>0</v>
      </c>
    </row>
    <row r="75" spans="1:11" s="16" customFormat="1" ht="18" x14ac:dyDescent="0.45">
      <c r="A75" s="194">
        <v>2012</v>
      </c>
      <c r="B75" s="196">
        <v>0.8</v>
      </c>
      <c r="C75" s="127">
        <v>6.38</v>
      </c>
      <c r="D75" s="127">
        <v>13.974</v>
      </c>
      <c r="E75" s="127">
        <v>7.6580000000000004</v>
      </c>
      <c r="F75" s="308">
        <v>1.125</v>
      </c>
      <c r="G75" s="290">
        <f t="shared" si="5"/>
        <v>0</v>
      </c>
      <c r="H75" s="286">
        <f t="shared" si="6"/>
        <v>0</v>
      </c>
      <c r="I75" s="286">
        <f t="shared" si="7"/>
        <v>0</v>
      </c>
      <c r="J75" s="286">
        <f t="shared" si="8"/>
        <v>0</v>
      </c>
      <c r="K75" s="291">
        <f t="shared" si="9"/>
        <v>0</v>
      </c>
    </row>
    <row r="76" spans="1:11" s="16" customFormat="1" ht="18" x14ac:dyDescent="0.45">
      <c r="A76" s="194">
        <v>2013</v>
      </c>
      <c r="B76" s="196">
        <v>0.79700000000000004</v>
      </c>
      <c r="C76" s="127">
        <v>6.3920000000000003</v>
      </c>
      <c r="D76" s="127">
        <v>13.852</v>
      </c>
      <c r="E76" s="127">
        <v>7.56</v>
      </c>
      <c r="F76" s="308">
        <v>1.1240000000000001</v>
      </c>
      <c r="G76" s="290">
        <f t="shared" si="5"/>
        <v>0</v>
      </c>
      <c r="H76" s="286">
        <f t="shared" si="6"/>
        <v>0</v>
      </c>
      <c r="I76" s="286">
        <f t="shared" si="7"/>
        <v>0</v>
      </c>
      <c r="J76" s="286">
        <f t="shared" si="8"/>
        <v>0</v>
      </c>
      <c r="K76" s="291">
        <f t="shared" si="9"/>
        <v>0</v>
      </c>
    </row>
    <row r="77" spans="1:11" s="16" customFormat="1" ht="18" x14ac:dyDescent="0.45">
      <c r="A77" s="194">
        <v>2014</v>
      </c>
      <c r="B77" s="196">
        <v>0.77</v>
      </c>
      <c r="C77" s="127">
        <v>2.887</v>
      </c>
      <c r="D77" s="127">
        <v>13.682</v>
      </c>
      <c r="E77" s="127">
        <v>7.4320000000000004</v>
      </c>
      <c r="F77" s="308">
        <v>0.97099999999999997</v>
      </c>
      <c r="G77" s="290">
        <f t="shared" si="5"/>
        <v>0</v>
      </c>
      <c r="H77" s="286">
        <f t="shared" si="6"/>
        <v>0</v>
      </c>
      <c r="I77" s="286">
        <f t="shared" si="7"/>
        <v>0</v>
      </c>
      <c r="J77" s="286">
        <f t="shared" si="8"/>
        <v>0</v>
      </c>
      <c r="K77" s="291">
        <f t="shared" si="9"/>
        <v>0</v>
      </c>
    </row>
    <row r="78" spans="1:11" s="16" customFormat="1" ht="18" x14ac:dyDescent="0.45">
      <c r="A78" s="194">
        <v>2015</v>
      </c>
      <c r="B78" s="196">
        <v>0.76300000000000001</v>
      </c>
      <c r="C78" s="127">
        <v>2.8780000000000001</v>
      </c>
      <c r="D78" s="127">
        <v>13.673</v>
      </c>
      <c r="E78" s="127">
        <v>7.3869999999999996</v>
      </c>
      <c r="F78" s="308">
        <v>0.96799999999999997</v>
      </c>
      <c r="G78" s="290">
        <f t="shared" si="5"/>
        <v>0</v>
      </c>
      <c r="H78" s="286">
        <f t="shared" si="6"/>
        <v>0</v>
      </c>
      <c r="I78" s="286">
        <f t="shared" si="7"/>
        <v>0</v>
      </c>
      <c r="J78" s="286">
        <f t="shared" si="8"/>
        <v>0</v>
      </c>
      <c r="K78" s="291">
        <f t="shared" si="9"/>
        <v>0</v>
      </c>
    </row>
    <row r="79" spans="1:11" s="16" customFormat="1" ht="18" x14ac:dyDescent="0.45">
      <c r="A79" s="194">
        <v>2016</v>
      </c>
      <c r="B79" s="196">
        <v>0.76600000000000001</v>
      </c>
      <c r="C79" s="127">
        <v>2.867</v>
      </c>
      <c r="D79" s="127">
        <v>13.628</v>
      </c>
      <c r="E79" s="127">
        <v>7.3170000000000002</v>
      </c>
      <c r="F79" s="308">
        <v>0.97499999999999998</v>
      </c>
      <c r="G79" s="290">
        <f t="shared" si="5"/>
        <v>0</v>
      </c>
      <c r="H79" s="286">
        <f t="shared" si="6"/>
        <v>0</v>
      </c>
      <c r="I79" s="286">
        <f t="shared" si="7"/>
        <v>0</v>
      </c>
      <c r="J79" s="286">
        <f t="shared" si="8"/>
        <v>0</v>
      </c>
      <c r="K79" s="291">
        <f t="shared" si="9"/>
        <v>0</v>
      </c>
    </row>
    <row r="80" spans="1:11" s="16" customFormat="1" ht="18" x14ac:dyDescent="0.45">
      <c r="A80" s="194">
        <v>2017</v>
      </c>
      <c r="B80" s="196">
        <v>0.77100000000000002</v>
      </c>
      <c r="C80" s="127">
        <v>2.8180000000000001</v>
      </c>
      <c r="D80" s="127">
        <v>13.711</v>
      </c>
      <c r="E80" s="127">
        <v>7.2750000000000004</v>
      </c>
      <c r="F80" s="308">
        <v>0.98199999999999998</v>
      </c>
      <c r="G80" s="290">
        <f t="shared" si="5"/>
        <v>0</v>
      </c>
      <c r="H80" s="286">
        <f t="shared" si="6"/>
        <v>0</v>
      </c>
      <c r="I80" s="286">
        <f t="shared" si="7"/>
        <v>0</v>
      </c>
      <c r="J80" s="286">
        <f t="shared" si="8"/>
        <v>0</v>
      </c>
      <c r="K80" s="291">
        <f t="shared" si="9"/>
        <v>0</v>
      </c>
    </row>
    <row r="81" spans="1:41" s="16" customFormat="1" ht="18" x14ac:dyDescent="0.45">
      <c r="A81" s="194">
        <v>2018</v>
      </c>
      <c r="B81" s="196">
        <v>0.78</v>
      </c>
      <c r="C81" s="127">
        <v>2.794</v>
      </c>
      <c r="D81" s="127">
        <v>13.831</v>
      </c>
      <c r="E81" s="127">
        <v>7.2649999999999997</v>
      </c>
      <c r="F81" s="308">
        <v>0.99199999999999999</v>
      </c>
      <c r="G81" s="290">
        <f t="shared" si="5"/>
        <v>0</v>
      </c>
      <c r="H81" s="286">
        <f t="shared" si="6"/>
        <v>0</v>
      </c>
      <c r="I81" s="286">
        <f t="shared" si="7"/>
        <v>0</v>
      </c>
      <c r="J81" s="286">
        <f t="shared" si="8"/>
        <v>0</v>
      </c>
      <c r="K81" s="291">
        <f t="shared" si="9"/>
        <v>0</v>
      </c>
    </row>
    <row r="82" spans="1:41" s="16" customFormat="1" ht="18" x14ac:dyDescent="0.45">
      <c r="A82" s="194">
        <v>2019</v>
      </c>
      <c r="B82" s="196">
        <v>0.78500000000000003</v>
      </c>
      <c r="C82" s="127">
        <v>2.8069999999999999</v>
      </c>
      <c r="D82" s="127">
        <v>13.853</v>
      </c>
      <c r="E82" s="127">
        <v>7.2240000000000002</v>
      </c>
      <c r="F82" s="308">
        <v>0.999</v>
      </c>
      <c r="G82" s="290">
        <f t="shared" si="5"/>
        <v>0</v>
      </c>
      <c r="H82" s="286">
        <f t="shared" si="6"/>
        <v>0</v>
      </c>
      <c r="I82" s="286">
        <f t="shared" si="7"/>
        <v>0</v>
      </c>
      <c r="J82" s="286">
        <f t="shared" si="8"/>
        <v>0</v>
      </c>
      <c r="K82" s="291">
        <f t="shared" si="9"/>
        <v>0</v>
      </c>
    </row>
    <row r="83" spans="1:41" s="16" customFormat="1" ht="18" x14ac:dyDescent="0.45">
      <c r="A83" s="194">
        <v>2020</v>
      </c>
      <c r="B83" s="196">
        <v>0.79</v>
      </c>
      <c r="C83" s="127">
        <v>2.8540000000000001</v>
      </c>
      <c r="D83" s="127">
        <v>13.863</v>
      </c>
      <c r="E83" s="127">
        <v>7.1440000000000001</v>
      </c>
      <c r="F83" s="308">
        <v>1.0049999999999999</v>
      </c>
      <c r="G83" s="290">
        <f t="shared" si="5"/>
        <v>0</v>
      </c>
      <c r="H83" s="286">
        <f t="shared" si="6"/>
        <v>0</v>
      </c>
      <c r="I83" s="286">
        <f t="shared" si="7"/>
        <v>0</v>
      </c>
      <c r="J83" s="286">
        <f t="shared" si="8"/>
        <v>0</v>
      </c>
      <c r="K83" s="291">
        <f t="shared" si="9"/>
        <v>0</v>
      </c>
    </row>
    <row r="84" spans="1:41" s="16" customFormat="1" ht="18" x14ac:dyDescent="0.45">
      <c r="A84" s="194">
        <v>2021</v>
      </c>
      <c r="B84" s="196">
        <v>0.79900000000000004</v>
      </c>
      <c r="C84" s="127">
        <v>2.8039999999999998</v>
      </c>
      <c r="D84" s="127">
        <v>13.851000000000001</v>
      </c>
      <c r="E84" s="127">
        <v>7.1070000000000002</v>
      </c>
      <c r="F84" s="308">
        <v>1.0129999999999999</v>
      </c>
      <c r="G84" s="290">
        <f t="shared" si="5"/>
        <v>0</v>
      </c>
      <c r="H84" s="286">
        <f t="shared" si="6"/>
        <v>0</v>
      </c>
      <c r="I84" s="286">
        <f t="shared" si="7"/>
        <v>0</v>
      </c>
      <c r="J84" s="286">
        <f t="shared" si="8"/>
        <v>0</v>
      </c>
      <c r="K84" s="291">
        <f t="shared" si="9"/>
        <v>0</v>
      </c>
    </row>
    <row r="85" spans="1:41" s="16" customFormat="1" ht="18" x14ac:dyDescent="0.45">
      <c r="A85" s="194">
        <v>2022</v>
      </c>
      <c r="B85" s="196">
        <v>0.80700000000000005</v>
      </c>
      <c r="C85" s="127">
        <v>2.8220000000000001</v>
      </c>
      <c r="D85" s="127">
        <v>13.881</v>
      </c>
      <c r="E85" s="127">
        <v>7.0270000000000001</v>
      </c>
      <c r="F85" s="308">
        <v>1.024</v>
      </c>
      <c r="G85" s="290">
        <f t="shared" si="5"/>
        <v>0</v>
      </c>
      <c r="H85" s="286">
        <f t="shared" si="6"/>
        <v>0</v>
      </c>
      <c r="I85" s="286">
        <f t="shared" si="7"/>
        <v>0</v>
      </c>
      <c r="J85" s="286">
        <f t="shared" si="8"/>
        <v>0</v>
      </c>
      <c r="K85" s="291">
        <f t="shared" si="9"/>
        <v>0</v>
      </c>
    </row>
    <row r="86" spans="1:41" s="16" customFormat="1" ht="18.399999999999999" thickBot="1" x14ac:dyDescent="0.5">
      <c r="A86" s="194">
        <v>2023</v>
      </c>
      <c r="B86" s="197">
        <v>0.81699999999999995</v>
      </c>
      <c r="C86" s="163">
        <v>2.835</v>
      </c>
      <c r="D86" s="163">
        <v>13.944000000000001</v>
      </c>
      <c r="E86" s="163">
        <v>6.8940000000000001</v>
      </c>
      <c r="F86" s="309">
        <v>1.0369999999999999</v>
      </c>
      <c r="G86" s="290">
        <f t="shared" si="5"/>
        <v>0</v>
      </c>
      <c r="H86" s="286">
        <f t="shared" si="6"/>
        <v>0</v>
      </c>
      <c r="I86" s="286">
        <f t="shared" si="7"/>
        <v>0</v>
      </c>
      <c r="J86" s="286">
        <f t="shared" si="8"/>
        <v>0</v>
      </c>
      <c r="K86" s="291">
        <f t="shared" si="9"/>
        <v>0</v>
      </c>
    </row>
    <row r="87" spans="1:41" s="16" customFormat="1" x14ac:dyDescent="0.45"/>
    <row r="88" spans="1:41" s="16" customFormat="1" x14ac:dyDescent="0.45"/>
    <row r="89" spans="1:41" s="16" customFormat="1" x14ac:dyDescent="0.45"/>
    <row r="90" spans="1:41" s="16" customFormat="1" ht="14.65" thickBot="1" x14ac:dyDescent="0.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row>
    <row r="91" spans="1:41" s="16" customFormat="1" ht="27.4" thickTop="1" thickBot="1" x14ac:dyDescent="0.9">
      <c r="B91" s="432" t="s">
        <v>445</v>
      </c>
      <c r="C91" s="433"/>
      <c r="D91" s="433"/>
      <c r="E91" s="433"/>
      <c r="F91" s="433"/>
      <c r="G91" s="433"/>
      <c r="H91" s="434"/>
    </row>
    <row r="92" spans="1:41" s="43" customFormat="1" ht="21.4" thickBot="1" x14ac:dyDescent="0.7">
      <c r="A92" s="16"/>
      <c r="B92" s="141"/>
      <c r="C92" s="142"/>
      <c r="D92" s="142"/>
      <c r="E92" s="142"/>
      <c r="F92" s="14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row>
    <row r="93" spans="1:41" s="16" customFormat="1" ht="57.75" customHeight="1" thickBot="1" x14ac:dyDescent="0.7">
      <c r="A93" s="44"/>
      <c r="B93" s="168" t="s">
        <v>1</v>
      </c>
      <c r="C93" s="169"/>
      <c r="D93" s="169"/>
      <c r="E93" s="169"/>
      <c r="F93" s="170"/>
      <c r="G93" s="171" t="s">
        <v>2</v>
      </c>
      <c r="H93" s="169"/>
      <c r="I93" s="169"/>
      <c r="J93" s="169"/>
      <c r="K93" s="170"/>
      <c r="L93" s="168" t="s">
        <v>3</v>
      </c>
      <c r="M93" s="169"/>
      <c r="N93" s="169"/>
      <c r="O93" s="169"/>
      <c r="P93" s="170"/>
      <c r="Q93" s="168" t="s">
        <v>4</v>
      </c>
      <c r="R93" s="169"/>
      <c r="S93" s="169"/>
      <c r="T93" s="169"/>
      <c r="U93" s="170"/>
      <c r="V93" s="168" t="s">
        <v>5</v>
      </c>
      <c r="W93" s="169"/>
      <c r="X93" s="169"/>
      <c r="Y93" s="169"/>
      <c r="Z93" s="170"/>
      <c r="AA93" s="43"/>
      <c r="AB93" s="43"/>
      <c r="AC93" s="43"/>
      <c r="AD93" s="43"/>
      <c r="AE93" s="43"/>
      <c r="AF93" s="43"/>
      <c r="AG93" s="43"/>
      <c r="AH93" s="43"/>
      <c r="AI93" s="43"/>
      <c r="AJ93" s="43"/>
      <c r="AK93" s="43"/>
      <c r="AL93" s="43"/>
      <c r="AM93" s="43"/>
      <c r="AN93" s="43"/>
      <c r="AO93" s="43"/>
    </row>
    <row r="94" spans="1:41" s="16" customFormat="1" ht="18.399999999999999" thickBot="1" x14ac:dyDescent="0.5">
      <c r="A94" s="172" t="s">
        <v>382</v>
      </c>
      <c r="B94" s="181" t="s">
        <v>355</v>
      </c>
      <c r="C94" s="182" t="s">
        <v>378</v>
      </c>
      <c r="D94" s="182" t="s">
        <v>379</v>
      </c>
      <c r="E94" s="182" t="s">
        <v>380</v>
      </c>
      <c r="F94" s="183" t="s">
        <v>359</v>
      </c>
      <c r="G94" s="181" t="s">
        <v>355</v>
      </c>
      <c r="H94" s="182" t="s">
        <v>378</v>
      </c>
      <c r="I94" s="182" t="s">
        <v>379</v>
      </c>
      <c r="J94" s="182" t="s">
        <v>380</v>
      </c>
      <c r="K94" s="183" t="s">
        <v>359</v>
      </c>
      <c r="L94" s="190" t="s">
        <v>355</v>
      </c>
      <c r="M94" s="187" t="s">
        <v>378</v>
      </c>
      <c r="N94" s="187" t="s">
        <v>379</v>
      </c>
      <c r="O94" s="187" t="s">
        <v>380</v>
      </c>
      <c r="P94" s="188" t="s">
        <v>359</v>
      </c>
      <c r="Q94" s="181" t="s">
        <v>355</v>
      </c>
      <c r="R94" s="182" t="s">
        <v>378</v>
      </c>
      <c r="S94" s="182" t="s">
        <v>379</v>
      </c>
      <c r="T94" s="182" t="s">
        <v>380</v>
      </c>
      <c r="U94" s="183" t="s">
        <v>359</v>
      </c>
      <c r="V94" s="173" t="s">
        <v>355</v>
      </c>
      <c r="W94" s="174" t="s">
        <v>378</v>
      </c>
      <c r="X94" s="174" t="s">
        <v>379</v>
      </c>
      <c r="Y94" s="174" t="s">
        <v>380</v>
      </c>
      <c r="Z94" s="175" t="s">
        <v>359</v>
      </c>
    </row>
    <row r="95" spans="1:41" s="16" customFormat="1" ht="18" x14ac:dyDescent="0.45">
      <c r="A95" s="194">
        <v>2002</v>
      </c>
      <c r="B95" s="208">
        <v>437467401</v>
      </c>
      <c r="C95" s="209">
        <v>45072196</v>
      </c>
      <c r="D95" s="209">
        <v>7295620</v>
      </c>
      <c r="E95" s="209">
        <v>18968060</v>
      </c>
      <c r="F95" s="210">
        <v>366131524</v>
      </c>
      <c r="G95" s="120">
        <v>79915449</v>
      </c>
      <c r="H95" s="80">
        <v>7705385</v>
      </c>
      <c r="I95" s="80">
        <v>1431411</v>
      </c>
      <c r="J95" s="80">
        <v>3467380</v>
      </c>
      <c r="K95" s="81">
        <v>67311272</v>
      </c>
      <c r="L95" s="79">
        <v>92605732</v>
      </c>
      <c r="M95" s="80">
        <v>8783324</v>
      </c>
      <c r="N95" s="80">
        <v>1808877</v>
      </c>
      <c r="O95" s="80">
        <v>3978022</v>
      </c>
      <c r="P95" s="81">
        <v>78035509</v>
      </c>
      <c r="Q95" s="79">
        <v>64593234</v>
      </c>
      <c r="R95" s="80">
        <v>5853008</v>
      </c>
      <c r="S95" s="80">
        <v>1317327</v>
      </c>
      <c r="T95" s="80">
        <v>2714726</v>
      </c>
      <c r="U95" s="81">
        <v>54708173</v>
      </c>
      <c r="V95" s="79">
        <v>733880543</v>
      </c>
      <c r="W95" s="80">
        <v>63902582</v>
      </c>
      <c r="X95" s="80">
        <v>14813751</v>
      </c>
      <c r="Y95" s="80">
        <v>33713077</v>
      </c>
      <c r="Z95" s="81">
        <v>621451133</v>
      </c>
    </row>
    <row r="96" spans="1:41" s="16" customFormat="1" ht="18" x14ac:dyDescent="0.45">
      <c r="A96" s="194">
        <v>2003</v>
      </c>
      <c r="B96" s="211">
        <v>438063924</v>
      </c>
      <c r="C96" s="80">
        <v>44066855</v>
      </c>
      <c r="D96" s="80">
        <v>7525254</v>
      </c>
      <c r="E96" s="80">
        <v>18769699</v>
      </c>
      <c r="F96" s="212">
        <v>367702115</v>
      </c>
      <c r="G96" s="120">
        <v>80098569</v>
      </c>
      <c r="H96" s="80">
        <v>7537334</v>
      </c>
      <c r="I96" s="80">
        <v>1481587</v>
      </c>
      <c r="J96" s="80">
        <v>3428185</v>
      </c>
      <c r="K96" s="81">
        <v>67651463</v>
      </c>
      <c r="L96" s="79">
        <v>92683527</v>
      </c>
      <c r="M96" s="80">
        <v>8756847</v>
      </c>
      <c r="N96" s="80">
        <v>1835831</v>
      </c>
      <c r="O96" s="80">
        <v>3989513</v>
      </c>
      <c r="P96" s="81">
        <v>78101336</v>
      </c>
      <c r="Q96" s="79">
        <v>64643106</v>
      </c>
      <c r="R96" s="80">
        <v>5783834</v>
      </c>
      <c r="S96" s="80">
        <v>1319536</v>
      </c>
      <c r="T96" s="80">
        <v>2760081</v>
      </c>
      <c r="U96" s="81">
        <v>54779654</v>
      </c>
      <c r="V96" s="79">
        <v>735523101</v>
      </c>
      <c r="W96" s="80">
        <v>63102391</v>
      </c>
      <c r="X96" s="80">
        <v>14829376</v>
      </c>
      <c r="Y96" s="80">
        <v>34480695</v>
      </c>
      <c r="Z96" s="81">
        <v>623110640</v>
      </c>
    </row>
    <row r="97" spans="1:26" s="16" customFormat="1" ht="18" x14ac:dyDescent="0.45">
      <c r="A97" s="194">
        <v>2004</v>
      </c>
      <c r="B97" s="211">
        <v>436784330</v>
      </c>
      <c r="C97" s="80">
        <v>42740106</v>
      </c>
      <c r="D97" s="80">
        <v>7570653</v>
      </c>
      <c r="E97" s="80">
        <v>18530619</v>
      </c>
      <c r="F97" s="212">
        <v>367942952</v>
      </c>
      <c r="G97" s="120">
        <v>79873406</v>
      </c>
      <c r="H97" s="80">
        <v>7307649</v>
      </c>
      <c r="I97" s="80">
        <v>1488582</v>
      </c>
      <c r="J97" s="80">
        <v>3361631</v>
      </c>
      <c r="K97" s="81">
        <v>67715544</v>
      </c>
      <c r="L97" s="79">
        <v>92184457</v>
      </c>
      <c r="M97" s="80">
        <v>8551555</v>
      </c>
      <c r="N97" s="80">
        <v>1799826</v>
      </c>
      <c r="O97" s="80">
        <v>3891951</v>
      </c>
      <c r="P97" s="81">
        <v>77941125</v>
      </c>
      <c r="Q97" s="79">
        <v>64405576</v>
      </c>
      <c r="R97" s="80">
        <v>5567717</v>
      </c>
      <c r="S97" s="80">
        <v>1283496</v>
      </c>
      <c r="T97" s="80">
        <v>2677279</v>
      </c>
      <c r="U97" s="81">
        <v>54877084</v>
      </c>
      <c r="V97" s="79">
        <v>732765009</v>
      </c>
      <c r="W97" s="80">
        <v>60435082</v>
      </c>
      <c r="X97" s="80">
        <v>14499436</v>
      </c>
      <c r="Y97" s="80">
        <v>33344442</v>
      </c>
      <c r="Z97" s="81">
        <v>624486049</v>
      </c>
    </row>
    <row r="98" spans="1:26" s="16" customFormat="1" ht="18" x14ac:dyDescent="0.45">
      <c r="A98" s="194">
        <v>2005</v>
      </c>
      <c r="B98" s="211">
        <v>438380388</v>
      </c>
      <c r="C98" s="80">
        <v>43868192</v>
      </c>
      <c r="D98" s="80">
        <v>6991124</v>
      </c>
      <c r="E98" s="80">
        <v>19576660</v>
      </c>
      <c r="F98" s="212">
        <v>367944413</v>
      </c>
      <c r="G98" s="120">
        <v>80182603</v>
      </c>
      <c r="H98" s="80">
        <v>7496629</v>
      </c>
      <c r="I98" s="80">
        <v>1381573</v>
      </c>
      <c r="J98" s="80">
        <v>3567252</v>
      </c>
      <c r="K98" s="81">
        <v>67737149</v>
      </c>
      <c r="L98" s="79">
        <v>92053943</v>
      </c>
      <c r="M98" s="80">
        <v>8723477</v>
      </c>
      <c r="N98" s="80">
        <v>1659540</v>
      </c>
      <c r="O98" s="80">
        <v>4096443</v>
      </c>
      <c r="P98" s="81">
        <v>77574483</v>
      </c>
      <c r="Q98" s="79">
        <v>64099225</v>
      </c>
      <c r="R98" s="80">
        <v>5573658</v>
      </c>
      <c r="S98" s="80">
        <v>1207941</v>
      </c>
      <c r="T98" s="80">
        <v>2741573</v>
      </c>
      <c r="U98" s="81">
        <v>54576053</v>
      </c>
      <c r="V98" s="79">
        <v>728033124</v>
      </c>
      <c r="W98" s="80">
        <v>60339416</v>
      </c>
      <c r="X98" s="80">
        <v>13665717</v>
      </c>
      <c r="Y98" s="80">
        <v>33776145</v>
      </c>
      <c r="Z98" s="81">
        <v>620251846</v>
      </c>
    </row>
    <row r="99" spans="1:26" s="16" customFormat="1" ht="18" x14ac:dyDescent="0.45">
      <c r="A99" s="194">
        <v>2006</v>
      </c>
      <c r="B99" s="211">
        <v>442647093</v>
      </c>
      <c r="C99" s="80">
        <v>44029772</v>
      </c>
      <c r="D99" s="80">
        <v>7055497</v>
      </c>
      <c r="E99" s="80">
        <v>20631253</v>
      </c>
      <c r="F99" s="212">
        <v>370930571</v>
      </c>
      <c r="G99" s="120">
        <v>80908607</v>
      </c>
      <c r="H99" s="80">
        <v>7547183</v>
      </c>
      <c r="I99" s="80">
        <v>1384838</v>
      </c>
      <c r="J99" s="80">
        <v>3772938</v>
      </c>
      <c r="K99" s="81">
        <v>68203648</v>
      </c>
      <c r="L99" s="79">
        <v>92538217</v>
      </c>
      <c r="M99" s="80">
        <v>8741968</v>
      </c>
      <c r="N99" s="80">
        <v>1640809</v>
      </c>
      <c r="O99" s="80">
        <v>4336609</v>
      </c>
      <c r="P99" s="81">
        <v>77818831</v>
      </c>
      <c r="Q99" s="79">
        <v>63938655</v>
      </c>
      <c r="R99" s="80">
        <v>5444257</v>
      </c>
      <c r="S99" s="80">
        <v>1187758</v>
      </c>
      <c r="T99" s="80">
        <v>2848218</v>
      </c>
      <c r="U99" s="81">
        <v>54458422</v>
      </c>
      <c r="V99" s="79">
        <v>728096978</v>
      </c>
      <c r="W99" s="80">
        <v>58815720</v>
      </c>
      <c r="X99" s="80">
        <v>13397250</v>
      </c>
      <c r="Y99" s="80">
        <v>35547052</v>
      </c>
      <c r="Z99" s="81">
        <v>620336956</v>
      </c>
    </row>
    <row r="100" spans="1:26" s="16" customFormat="1" ht="18" x14ac:dyDescent="0.45">
      <c r="A100" s="194">
        <v>2007</v>
      </c>
      <c r="B100" s="211">
        <v>450578467</v>
      </c>
      <c r="C100" s="80">
        <v>45507311</v>
      </c>
      <c r="D100" s="80">
        <v>7065799</v>
      </c>
      <c r="E100" s="80">
        <v>22280774</v>
      </c>
      <c r="F100" s="212">
        <v>375724584</v>
      </c>
      <c r="G100" s="120">
        <v>82448677</v>
      </c>
      <c r="H100" s="80">
        <v>7828728</v>
      </c>
      <c r="I100" s="80">
        <v>1391429</v>
      </c>
      <c r="J100" s="80">
        <v>4119495</v>
      </c>
      <c r="K100" s="81">
        <v>69109026</v>
      </c>
      <c r="L100" s="79">
        <v>93538593</v>
      </c>
      <c r="M100" s="80">
        <v>8847826</v>
      </c>
      <c r="N100" s="80">
        <v>1578075</v>
      </c>
      <c r="O100" s="80">
        <v>4668858</v>
      </c>
      <c r="P100" s="81">
        <v>78443834</v>
      </c>
      <c r="Q100" s="79">
        <v>63852187</v>
      </c>
      <c r="R100" s="80">
        <v>5419504</v>
      </c>
      <c r="S100" s="80">
        <v>1164505</v>
      </c>
      <c r="T100" s="80">
        <v>3075918</v>
      </c>
      <c r="U100" s="81">
        <v>54192260</v>
      </c>
      <c r="V100" s="79">
        <v>726237055</v>
      </c>
      <c r="W100" s="80">
        <v>58460239</v>
      </c>
      <c r="X100" s="80">
        <v>13052360</v>
      </c>
      <c r="Y100" s="80">
        <v>38438205</v>
      </c>
      <c r="Z100" s="81">
        <v>616286251</v>
      </c>
    </row>
    <row r="101" spans="1:26" s="16" customFormat="1" ht="18" x14ac:dyDescent="0.45">
      <c r="A101" s="194">
        <v>2009</v>
      </c>
      <c r="B101" s="211">
        <v>455799181</v>
      </c>
      <c r="C101" s="80">
        <v>45196464</v>
      </c>
      <c r="D101" s="80">
        <v>7316769</v>
      </c>
      <c r="E101" s="80">
        <v>22673277</v>
      </c>
      <c r="F101" s="212">
        <v>380612671</v>
      </c>
      <c r="G101" s="120">
        <v>83455620</v>
      </c>
      <c r="H101" s="80">
        <v>7772419</v>
      </c>
      <c r="I101" s="80">
        <v>1439317</v>
      </c>
      <c r="J101" s="80">
        <v>4184416</v>
      </c>
      <c r="K101" s="81">
        <v>70059468</v>
      </c>
      <c r="L101" s="79">
        <v>94781248</v>
      </c>
      <c r="M101" s="80">
        <v>9130291</v>
      </c>
      <c r="N101" s="80">
        <v>1680063</v>
      </c>
      <c r="O101" s="80">
        <v>4885064</v>
      </c>
      <c r="P101" s="81">
        <v>79085830</v>
      </c>
      <c r="Q101" s="79">
        <v>63936096</v>
      </c>
      <c r="R101" s="80">
        <v>5375453</v>
      </c>
      <c r="S101" s="80">
        <v>1211601</v>
      </c>
      <c r="T101" s="80">
        <v>3162899</v>
      </c>
      <c r="U101" s="81">
        <v>54186144</v>
      </c>
      <c r="V101" s="79">
        <v>727179351</v>
      </c>
      <c r="W101" s="80">
        <v>58065031</v>
      </c>
      <c r="X101" s="80">
        <v>13625161</v>
      </c>
      <c r="Y101" s="80">
        <v>39980218</v>
      </c>
      <c r="Z101" s="81">
        <v>615508941</v>
      </c>
    </row>
    <row r="102" spans="1:26" s="16" customFormat="1" ht="18" x14ac:dyDescent="0.45">
      <c r="A102" s="194">
        <v>2010</v>
      </c>
      <c r="B102" s="211">
        <v>459131825</v>
      </c>
      <c r="C102" s="80">
        <v>44995756</v>
      </c>
      <c r="D102" s="80">
        <v>7359070</v>
      </c>
      <c r="E102" s="80">
        <v>23528993</v>
      </c>
      <c r="F102" s="212">
        <v>383248005</v>
      </c>
      <c r="G102" s="120">
        <v>84051888</v>
      </c>
      <c r="H102" s="80">
        <v>7740639</v>
      </c>
      <c r="I102" s="80">
        <v>1448588</v>
      </c>
      <c r="J102" s="80">
        <v>4351692</v>
      </c>
      <c r="K102" s="81">
        <v>70510969</v>
      </c>
      <c r="L102" s="79">
        <v>95255441</v>
      </c>
      <c r="M102" s="80">
        <v>9176180</v>
      </c>
      <c r="N102" s="80">
        <v>1637773</v>
      </c>
      <c r="O102" s="80">
        <v>5091549</v>
      </c>
      <c r="P102" s="81">
        <v>79349939</v>
      </c>
      <c r="Q102" s="79">
        <v>63929818</v>
      </c>
      <c r="R102" s="80">
        <v>5295639</v>
      </c>
      <c r="S102" s="80">
        <v>1218031</v>
      </c>
      <c r="T102" s="80">
        <v>3311285</v>
      </c>
      <c r="U102" s="81">
        <v>54104863</v>
      </c>
      <c r="V102" s="79">
        <v>727053406</v>
      </c>
      <c r="W102" s="80">
        <v>57225905</v>
      </c>
      <c r="X102" s="80">
        <v>13707362</v>
      </c>
      <c r="Y102" s="80">
        <v>41717468</v>
      </c>
      <c r="Z102" s="81">
        <v>614402670</v>
      </c>
    </row>
    <row r="103" spans="1:26" s="16" customFormat="1" ht="18" x14ac:dyDescent="0.45">
      <c r="A103" s="194">
        <v>2011</v>
      </c>
      <c r="B103" s="211">
        <v>464758060</v>
      </c>
      <c r="C103" s="80">
        <v>45089793</v>
      </c>
      <c r="D103" s="80">
        <v>7418083</v>
      </c>
      <c r="E103" s="80">
        <v>23746182</v>
      </c>
      <c r="F103" s="212">
        <v>388504002</v>
      </c>
      <c r="G103" s="120">
        <v>85102899</v>
      </c>
      <c r="H103" s="80">
        <v>7764347</v>
      </c>
      <c r="I103" s="80">
        <v>1460713</v>
      </c>
      <c r="J103" s="80">
        <v>4385111</v>
      </c>
      <c r="K103" s="81">
        <v>71492728</v>
      </c>
      <c r="L103" s="79">
        <v>96243988</v>
      </c>
      <c r="M103" s="80">
        <v>9307294</v>
      </c>
      <c r="N103" s="80">
        <v>1667843</v>
      </c>
      <c r="O103" s="80">
        <v>5151343</v>
      </c>
      <c r="P103" s="81">
        <v>80117508</v>
      </c>
      <c r="Q103" s="79">
        <v>63903578</v>
      </c>
      <c r="R103" s="80">
        <v>5308339</v>
      </c>
      <c r="S103" s="80">
        <v>1221288</v>
      </c>
      <c r="T103" s="80">
        <v>3395887</v>
      </c>
      <c r="U103" s="81">
        <v>53978063</v>
      </c>
      <c r="V103" s="79">
        <v>726941897</v>
      </c>
      <c r="W103" s="80">
        <v>57229279</v>
      </c>
      <c r="X103" s="80">
        <v>13815503</v>
      </c>
      <c r="Y103" s="80">
        <v>43307012</v>
      </c>
      <c r="Z103" s="81">
        <v>612590102</v>
      </c>
    </row>
    <row r="104" spans="1:26" s="16" customFormat="1" ht="18" x14ac:dyDescent="0.45">
      <c r="A104" s="194">
        <v>2012</v>
      </c>
      <c r="B104" s="211">
        <v>472864263</v>
      </c>
      <c r="C104" s="80">
        <v>46053220</v>
      </c>
      <c r="D104" s="80">
        <v>7170561</v>
      </c>
      <c r="E104" s="80">
        <v>24981151</v>
      </c>
      <c r="F104" s="212">
        <v>394659331</v>
      </c>
      <c r="G104" s="120">
        <v>86651606</v>
      </c>
      <c r="H104" s="80">
        <v>7930686</v>
      </c>
      <c r="I104" s="80">
        <v>1411991</v>
      </c>
      <c r="J104" s="80">
        <v>4617132</v>
      </c>
      <c r="K104" s="81">
        <v>72691797</v>
      </c>
      <c r="L104" s="79">
        <v>97370114</v>
      </c>
      <c r="M104" s="80">
        <v>9445315</v>
      </c>
      <c r="N104" s="80">
        <v>1610992</v>
      </c>
      <c r="O104" s="80">
        <v>5336765</v>
      </c>
      <c r="P104" s="81">
        <v>80977042</v>
      </c>
      <c r="Q104" s="79">
        <v>64157255</v>
      </c>
      <c r="R104" s="80">
        <v>5361006</v>
      </c>
      <c r="S104" s="80">
        <v>1163115</v>
      </c>
      <c r="T104" s="80">
        <v>3520014</v>
      </c>
      <c r="U104" s="81">
        <v>54113120</v>
      </c>
      <c r="V104" s="79">
        <v>728095272</v>
      </c>
      <c r="W104" s="80">
        <v>57873535</v>
      </c>
      <c r="X104" s="80">
        <v>12797001</v>
      </c>
      <c r="Y104" s="80">
        <v>45258865</v>
      </c>
      <c r="Z104" s="81">
        <v>612165871</v>
      </c>
    </row>
    <row r="105" spans="1:26" s="16" customFormat="1" ht="18" x14ac:dyDescent="0.45">
      <c r="A105" s="194">
        <v>2013</v>
      </c>
      <c r="B105" s="211">
        <v>481780796</v>
      </c>
      <c r="C105" s="80">
        <v>46534316</v>
      </c>
      <c r="D105" s="80">
        <v>7438586</v>
      </c>
      <c r="E105" s="80">
        <v>25861851</v>
      </c>
      <c r="F105" s="212">
        <v>401946044</v>
      </c>
      <c r="G105" s="120">
        <v>88423876</v>
      </c>
      <c r="H105" s="80">
        <v>8010260</v>
      </c>
      <c r="I105" s="80">
        <v>1474999</v>
      </c>
      <c r="J105" s="80">
        <v>4780066</v>
      </c>
      <c r="K105" s="81">
        <v>74158552</v>
      </c>
      <c r="L105" s="79">
        <v>99378403</v>
      </c>
      <c r="M105" s="80">
        <v>9460277</v>
      </c>
      <c r="N105" s="80">
        <v>1783071</v>
      </c>
      <c r="O105" s="80">
        <v>5511466</v>
      </c>
      <c r="P105" s="81">
        <v>82623589</v>
      </c>
      <c r="Q105" s="79">
        <v>64283240</v>
      </c>
      <c r="R105" s="80">
        <v>5355934</v>
      </c>
      <c r="S105" s="80">
        <v>1176742</v>
      </c>
      <c r="T105" s="80">
        <v>3587952</v>
      </c>
      <c r="U105" s="81">
        <v>54162611</v>
      </c>
      <c r="V105" s="79">
        <v>727440514</v>
      </c>
      <c r="W105" s="80">
        <v>57558726</v>
      </c>
      <c r="X105" s="80">
        <v>13033428</v>
      </c>
      <c r="Y105" s="80">
        <v>46250696</v>
      </c>
      <c r="Z105" s="81">
        <v>610597664</v>
      </c>
    </row>
    <row r="106" spans="1:26" s="16" customFormat="1" ht="18" x14ac:dyDescent="0.45">
      <c r="A106" s="194">
        <v>2014</v>
      </c>
      <c r="B106" s="211">
        <v>494530552</v>
      </c>
      <c r="C106" s="80">
        <v>44760693</v>
      </c>
      <c r="D106" s="80">
        <v>7768389</v>
      </c>
      <c r="E106" s="80">
        <v>27078909</v>
      </c>
      <c r="F106" s="212">
        <v>414922561</v>
      </c>
      <c r="G106" s="120">
        <v>90857881</v>
      </c>
      <c r="H106" s="80">
        <v>7709864</v>
      </c>
      <c r="I106" s="80">
        <v>1540969</v>
      </c>
      <c r="J106" s="80">
        <v>5007913</v>
      </c>
      <c r="K106" s="81">
        <v>76599134</v>
      </c>
      <c r="L106" s="79">
        <v>101927983</v>
      </c>
      <c r="M106" s="80">
        <v>9369276</v>
      </c>
      <c r="N106" s="80">
        <v>1836121</v>
      </c>
      <c r="O106" s="80">
        <v>5729952</v>
      </c>
      <c r="P106" s="81">
        <v>84992635</v>
      </c>
      <c r="Q106" s="79">
        <v>65016342</v>
      </c>
      <c r="R106" s="80">
        <v>5114066</v>
      </c>
      <c r="S106" s="80">
        <v>1204969</v>
      </c>
      <c r="T106" s="80">
        <v>3720442</v>
      </c>
      <c r="U106" s="81">
        <v>54976865</v>
      </c>
      <c r="V106" s="79">
        <v>733787705</v>
      </c>
      <c r="W106" s="80">
        <v>54931922</v>
      </c>
      <c r="X106" s="80">
        <v>13281627</v>
      </c>
      <c r="Y106" s="80">
        <v>47597006</v>
      </c>
      <c r="Z106" s="81">
        <v>617977150</v>
      </c>
    </row>
    <row r="107" spans="1:26" s="16" customFormat="1" ht="18" x14ac:dyDescent="0.45">
      <c r="A107" s="194">
        <v>2015</v>
      </c>
      <c r="B107" s="211">
        <v>500907897</v>
      </c>
      <c r="C107" s="80">
        <v>45232352</v>
      </c>
      <c r="D107" s="80">
        <v>7799055</v>
      </c>
      <c r="E107" s="80">
        <v>27528270</v>
      </c>
      <c r="F107" s="212">
        <v>420348221</v>
      </c>
      <c r="G107" s="120">
        <v>92138778</v>
      </c>
      <c r="H107" s="80">
        <v>7794431</v>
      </c>
      <c r="I107" s="80">
        <v>1552288</v>
      </c>
      <c r="J107" s="80">
        <v>5081476</v>
      </c>
      <c r="K107" s="81">
        <v>77710583</v>
      </c>
      <c r="L107" s="79">
        <v>103040106</v>
      </c>
      <c r="M107" s="80">
        <v>9420077</v>
      </c>
      <c r="N107" s="80">
        <v>1850319</v>
      </c>
      <c r="O107" s="80">
        <v>5787156</v>
      </c>
      <c r="P107" s="81">
        <v>85982553</v>
      </c>
      <c r="Q107" s="79">
        <v>65159414</v>
      </c>
      <c r="R107" s="80">
        <v>5147206</v>
      </c>
      <c r="S107" s="80">
        <v>1201177</v>
      </c>
      <c r="T107" s="80">
        <v>3790906</v>
      </c>
      <c r="U107" s="81">
        <v>55020124</v>
      </c>
      <c r="V107" s="79">
        <v>735442492</v>
      </c>
      <c r="W107" s="80">
        <v>55301507</v>
      </c>
      <c r="X107" s="80">
        <v>13277209</v>
      </c>
      <c r="Y107" s="80">
        <v>48835759</v>
      </c>
      <c r="Z107" s="81">
        <v>618028017</v>
      </c>
    </row>
    <row r="108" spans="1:26" s="16" customFormat="1" ht="18" x14ac:dyDescent="0.45">
      <c r="A108" s="194">
        <v>2016</v>
      </c>
      <c r="B108" s="211">
        <v>506215111</v>
      </c>
      <c r="C108" s="80">
        <v>45696435</v>
      </c>
      <c r="D108" s="80">
        <v>7562301</v>
      </c>
      <c r="E108" s="80">
        <v>28858274</v>
      </c>
      <c r="F108" s="212">
        <v>424098101</v>
      </c>
      <c r="G108" s="120">
        <v>93314502</v>
      </c>
      <c r="H108" s="80">
        <v>7888489</v>
      </c>
      <c r="I108" s="80">
        <v>1511543</v>
      </c>
      <c r="J108" s="80">
        <v>5360260</v>
      </c>
      <c r="K108" s="81">
        <v>78554211</v>
      </c>
      <c r="L108" s="79">
        <v>104978282</v>
      </c>
      <c r="M108" s="80">
        <v>9538988</v>
      </c>
      <c r="N108" s="80">
        <v>1882647</v>
      </c>
      <c r="O108" s="80">
        <v>6067121</v>
      </c>
      <c r="P108" s="81">
        <v>87489526</v>
      </c>
      <c r="Q108" s="79">
        <v>65085560</v>
      </c>
      <c r="R108" s="80">
        <v>5141995</v>
      </c>
      <c r="S108" s="80">
        <v>1214254</v>
      </c>
      <c r="T108" s="80">
        <v>3875059</v>
      </c>
      <c r="U108" s="81">
        <v>54854252</v>
      </c>
      <c r="V108" s="79">
        <v>734490638</v>
      </c>
      <c r="W108" s="80">
        <v>55319633</v>
      </c>
      <c r="X108" s="80">
        <v>13294714</v>
      </c>
      <c r="Y108" s="80">
        <v>49653261</v>
      </c>
      <c r="Z108" s="81">
        <v>616223029</v>
      </c>
    </row>
    <row r="109" spans="1:26" s="16" customFormat="1" ht="18" x14ac:dyDescent="0.45">
      <c r="A109" s="194">
        <v>2017</v>
      </c>
      <c r="B109" s="211">
        <v>514556752</v>
      </c>
      <c r="C109" s="80">
        <v>46298980</v>
      </c>
      <c r="D109" s="80">
        <v>7593765</v>
      </c>
      <c r="E109" s="80">
        <v>30490875</v>
      </c>
      <c r="F109" s="212">
        <v>430173132</v>
      </c>
      <c r="G109" s="120">
        <v>95018039</v>
      </c>
      <c r="H109" s="80">
        <v>7998038</v>
      </c>
      <c r="I109" s="80">
        <v>1520361</v>
      </c>
      <c r="J109" s="80">
        <v>5688866</v>
      </c>
      <c r="K109" s="81">
        <v>79810773</v>
      </c>
      <c r="L109" s="79">
        <v>106973334</v>
      </c>
      <c r="M109" s="80">
        <v>9466842</v>
      </c>
      <c r="N109" s="80">
        <v>1893282</v>
      </c>
      <c r="O109" s="80">
        <v>6467727</v>
      </c>
      <c r="P109" s="81">
        <v>89145483</v>
      </c>
      <c r="Q109" s="79">
        <v>65251744</v>
      </c>
      <c r="R109" s="80">
        <v>5141881</v>
      </c>
      <c r="S109" s="80">
        <v>1195725</v>
      </c>
      <c r="T109" s="80">
        <v>3995022</v>
      </c>
      <c r="U109" s="81">
        <v>54919116</v>
      </c>
      <c r="V109" s="79">
        <v>734079886</v>
      </c>
      <c r="W109" s="80">
        <v>55377598</v>
      </c>
      <c r="X109" s="80">
        <v>13090273</v>
      </c>
      <c r="Y109" s="80">
        <v>50301832</v>
      </c>
      <c r="Z109" s="81">
        <v>615310182</v>
      </c>
    </row>
    <row r="110" spans="1:26" s="16" customFormat="1" ht="18" x14ac:dyDescent="0.45">
      <c r="A110" s="194">
        <v>2018</v>
      </c>
      <c r="B110" s="211">
        <v>518735709</v>
      </c>
      <c r="C110" s="80">
        <v>46769786</v>
      </c>
      <c r="D110" s="80">
        <v>7937284</v>
      </c>
      <c r="E110" s="80">
        <v>30930519</v>
      </c>
      <c r="F110" s="212">
        <v>433098120</v>
      </c>
      <c r="G110" s="120">
        <v>95929581</v>
      </c>
      <c r="H110" s="80">
        <v>8090039</v>
      </c>
      <c r="I110" s="80">
        <v>1593234</v>
      </c>
      <c r="J110" s="80">
        <v>5757594</v>
      </c>
      <c r="K110" s="81">
        <v>80488714</v>
      </c>
      <c r="L110" s="79">
        <v>108932547</v>
      </c>
      <c r="M110" s="80">
        <v>9682028</v>
      </c>
      <c r="N110" s="80">
        <v>1958339</v>
      </c>
      <c r="O110" s="80">
        <v>6625758</v>
      </c>
      <c r="P110" s="81">
        <v>90666422</v>
      </c>
      <c r="Q110" s="79">
        <v>65090236</v>
      </c>
      <c r="R110" s="80">
        <v>5140990</v>
      </c>
      <c r="S110" s="80">
        <v>1184001</v>
      </c>
      <c r="T110" s="80">
        <v>4039213</v>
      </c>
      <c r="U110" s="81">
        <v>54726033</v>
      </c>
      <c r="V110" s="79">
        <v>732727061</v>
      </c>
      <c r="W110" s="80">
        <v>55280944</v>
      </c>
      <c r="X110" s="80">
        <v>12928635</v>
      </c>
      <c r="Y110" s="80">
        <v>50459346</v>
      </c>
      <c r="Z110" s="81">
        <v>614058135</v>
      </c>
    </row>
    <row r="111" spans="1:26" s="16" customFormat="1" ht="18" x14ac:dyDescent="0.45">
      <c r="A111" s="194">
        <v>2019</v>
      </c>
      <c r="B111" s="211">
        <v>526851264</v>
      </c>
      <c r="C111" s="80">
        <v>47545027</v>
      </c>
      <c r="D111" s="80">
        <v>7905108</v>
      </c>
      <c r="E111" s="80">
        <v>32586976</v>
      </c>
      <c r="F111" s="212">
        <v>438814153</v>
      </c>
      <c r="G111" s="120">
        <v>97730653</v>
      </c>
      <c r="H111" s="80">
        <v>8211290</v>
      </c>
      <c r="I111" s="80">
        <v>1592672</v>
      </c>
      <c r="J111" s="80">
        <v>6080230</v>
      </c>
      <c r="K111" s="81">
        <v>81846461</v>
      </c>
      <c r="L111" s="79">
        <v>111047214</v>
      </c>
      <c r="M111" s="80">
        <v>9720654</v>
      </c>
      <c r="N111" s="80">
        <v>1868377</v>
      </c>
      <c r="O111" s="80">
        <v>7003221</v>
      </c>
      <c r="P111" s="81">
        <v>92454963</v>
      </c>
      <c r="Q111" s="79">
        <v>65193149</v>
      </c>
      <c r="R111" s="80">
        <v>5136921</v>
      </c>
      <c r="S111" s="80">
        <v>1166937</v>
      </c>
      <c r="T111" s="80">
        <v>4110023</v>
      </c>
      <c r="U111" s="81">
        <v>54779268</v>
      </c>
      <c r="V111" s="79">
        <v>731590141</v>
      </c>
      <c r="W111" s="80">
        <v>55319145</v>
      </c>
      <c r="X111" s="80">
        <v>12834810</v>
      </c>
      <c r="Y111" s="80">
        <v>51103280</v>
      </c>
      <c r="Z111" s="81">
        <v>612332905</v>
      </c>
    </row>
    <row r="112" spans="1:26" s="16" customFormat="1" ht="18" x14ac:dyDescent="0.45">
      <c r="A112" s="194">
        <v>2020</v>
      </c>
      <c r="B112" s="211">
        <v>534289291</v>
      </c>
      <c r="C112" s="80">
        <v>47555632</v>
      </c>
      <c r="D112" s="80">
        <v>8076502</v>
      </c>
      <c r="E112" s="80">
        <v>33556092</v>
      </c>
      <c r="F112" s="212">
        <v>445101065</v>
      </c>
      <c r="G112" s="120">
        <v>99244598</v>
      </c>
      <c r="H112" s="80">
        <v>8199162</v>
      </c>
      <c r="I112" s="80">
        <v>1628334</v>
      </c>
      <c r="J112" s="80">
        <v>6262249</v>
      </c>
      <c r="K112" s="81">
        <v>83154853</v>
      </c>
      <c r="L112" s="79">
        <v>113055945</v>
      </c>
      <c r="M112" s="80">
        <v>9678372</v>
      </c>
      <c r="N112" s="80">
        <v>1848818</v>
      </c>
      <c r="O112" s="80">
        <v>7187725</v>
      </c>
      <c r="P112" s="81">
        <v>94341031</v>
      </c>
      <c r="Q112" s="79">
        <v>65176132</v>
      </c>
      <c r="R112" s="80">
        <v>5114217</v>
      </c>
      <c r="S112" s="80">
        <v>1169400</v>
      </c>
      <c r="T112" s="80">
        <v>4190204</v>
      </c>
      <c r="U112" s="81">
        <v>54702311</v>
      </c>
      <c r="V112" s="79">
        <v>729759419</v>
      </c>
      <c r="W112" s="80">
        <v>55092781</v>
      </c>
      <c r="X112" s="80">
        <v>12697337</v>
      </c>
      <c r="Y112" s="80">
        <v>51756377</v>
      </c>
      <c r="Z112" s="81">
        <v>610212923</v>
      </c>
    </row>
    <row r="113" spans="1:26" s="16" customFormat="1" ht="18" x14ac:dyDescent="0.45">
      <c r="A113" s="194">
        <v>2021</v>
      </c>
      <c r="B113" s="211">
        <v>539646146</v>
      </c>
      <c r="C113" s="80">
        <v>48165905</v>
      </c>
      <c r="D113" s="80">
        <v>8253191</v>
      </c>
      <c r="E113" s="80">
        <v>34612100</v>
      </c>
      <c r="F113" s="212">
        <v>448614951</v>
      </c>
      <c r="G113" s="120">
        <v>100291853</v>
      </c>
      <c r="H113" s="80">
        <v>8294069</v>
      </c>
      <c r="I113" s="80">
        <v>1662660</v>
      </c>
      <c r="J113" s="80">
        <v>6481689</v>
      </c>
      <c r="K113" s="81">
        <v>83853435</v>
      </c>
      <c r="L113" s="79">
        <v>115108534</v>
      </c>
      <c r="M113" s="80">
        <v>9731690</v>
      </c>
      <c r="N113" s="80">
        <v>1868791</v>
      </c>
      <c r="O113" s="80">
        <v>7572905</v>
      </c>
      <c r="P113" s="81">
        <v>95935148</v>
      </c>
      <c r="Q113" s="79">
        <v>65027096</v>
      </c>
      <c r="R113" s="80">
        <v>5102812</v>
      </c>
      <c r="S113" s="80">
        <v>1178568</v>
      </c>
      <c r="T113" s="80">
        <v>4248571</v>
      </c>
      <c r="U113" s="81">
        <v>54497146</v>
      </c>
      <c r="V113" s="79">
        <v>728485773</v>
      </c>
      <c r="W113" s="80">
        <v>55096288</v>
      </c>
      <c r="X113" s="80">
        <v>12731009</v>
      </c>
      <c r="Y113" s="80">
        <v>52385746</v>
      </c>
      <c r="Z113" s="81">
        <v>608272731</v>
      </c>
    </row>
    <row r="114" spans="1:26" s="16" customFormat="1" ht="18" x14ac:dyDescent="0.45">
      <c r="A114" s="194">
        <v>2022</v>
      </c>
      <c r="B114" s="211">
        <v>544214466</v>
      </c>
      <c r="C114" s="80">
        <v>48266346</v>
      </c>
      <c r="D114" s="80">
        <v>8145331</v>
      </c>
      <c r="E114" s="80">
        <v>35616058</v>
      </c>
      <c r="F114" s="212">
        <v>452186731</v>
      </c>
      <c r="G114" s="120">
        <v>101343704</v>
      </c>
      <c r="H114" s="80">
        <v>8303317</v>
      </c>
      <c r="I114" s="80">
        <v>1651774</v>
      </c>
      <c r="J114" s="80">
        <v>6690248</v>
      </c>
      <c r="K114" s="81">
        <v>84698365</v>
      </c>
      <c r="L114" s="79">
        <v>116815382</v>
      </c>
      <c r="M114" s="80">
        <v>9796933</v>
      </c>
      <c r="N114" s="80">
        <v>1888952</v>
      </c>
      <c r="O114" s="80">
        <v>7869284</v>
      </c>
      <c r="P114" s="81">
        <v>97260213</v>
      </c>
      <c r="Q114" s="79">
        <v>64859322</v>
      </c>
      <c r="R114" s="80">
        <v>5103104</v>
      </c>
      <c r="S114" s="80">
        <v>1196546</v>
      </c>
      <c r="T114" s="80">
        <v>4345879</v>
      </c>
      <c r="U114" s="81">
        <v>54213793</v>
      </c>
      <c r="V114" s="79">
        <v>726866049</v>
      </c>
      <c r="W114" s="80">
        <v>54935109</v>
      </c>
      <c r="X114" s="80">
        <v>12823870</v>
      </c>
      <c r="Y114" s="80">
        <v>53380376</v>
      </c>
      <c r="Z114" s="81">
        <v>605726694</v>
      </c>
    </row>
    <row r="115" spans="1:26" s="16" customFormat="1" ht="18.399999999999999" thickBot="1" x14ac:dyDescent="0.5">
      <c r="A115" s="194">
        <v>2023</v>
      </c>
      <c r="B115" s="213">
        <v>552193544</v>
      </c>
      <c r="C115" s="214">
        <v>48827349</v>
      </c>
      <c r="D115" s="214">
        <v>8038240</v>
      </c>
      <c r="E115" s="214">
        <v>37165546</v>
      </c>
      <c r="F115" s="215">
        <v>458162410</v>
      </c>
      <c r="G115" s="121">
        <v>103031841</v>
      </c>
      <c r="H115" s="83">
        <v>8395711</v>
      </c>
      <c r="I115" s="83">
        <v>1625614</v>
      </c>
      <c r="J115" s="83">
        <v>7042749</v>
      </c>
      <c r="K115" s="84">
        <v>85967767</v>
      </c>
      <c r="L115" s="82">
        <v>118871312</v>
      </c>
      <c r="M115" s="83">
        <v>10022320</v>
      </c>
      <c r="N115" s="83">
        <v>1814066</v>
      </c>
      <c r="O115" s="83">
        <v>8293504</v>
      </c>
      <c r="P115" s="84">
        <v>98741422</v>
      </c>
      <c r="Q115" s="82">
        <v>64644209</v>
      </c>
      <c r="R115" s="83">
        <v>5110028</v>
      </c>
      <c r="S115" s="83">
        <v>1177087</v>
      </c>
      <c r="T115" s="83">
        <v>4479196</v>
      </c>
      <c r="U115" s="84">
        <v>53877898</v>
      </c>
      <c r="V115" s="82">
        <v>723709740</v>
      </c>
      <c r="W115" s="83">
        <v>54914970</v>
      </c>
      <c r="X115" s="83">
        <v>12648323</v>
      </c>
      <c r="Y115" s="83">
        <v>54800091</v>
      </c>
      <c r="Z115" s="84">
        <v>601346356</v>
      </c>
    </row>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x14ac:dyDescent="0.4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row>
  </sheetData>
  <sheetProtection algorithmName="SHA-512" hashValue="WqPtjVLUy3BweIUMRhVkK3uaqUWy7lKXb4X/4L9YFHuJMhvnFGKVK2ChZpTSeEdGmAQ+fnD6ciuP0NjuvmzwOA==" saltValue="/LCCUwg+HUK3nFX6XGFWxw==" spinCount="100000" sheet="1" objects="1" scenarios="1"/>
  <mergeCells count="5">
    <mergeCell ref="A1:K1"/>
    <mergeCell ref="A3:F3"/>
    <mergeCell ref="G3:K3"/>
    <mergeCell ref="B64:F64"/>
    <mergeCell ref="B91:H91"/>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A177-AEE2-4389-A266-F243F421813F}">
  <dimension ref="A1:AO184"/>
  <sheetViews>
    <sheetView topLeftCell="A15" zoomScale="55" zoomScaleNormal="55" workbookViewId="0">
      <selection activeCell="K67" sqref="K67:K87"/>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446</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53009705</v>
      </c>
      <c r="C6" s="150">
        <v>2993722</v>
      </c>
      <c r="D6" s="150">
        <v>2671295</v>
      </c>
      <c r="E6" s="150">
        <v>2706775</v>
      </c>
      <c r="F6" s="152">
        <v>44637913</v>
      </c>
      <c r="G6" s="207">
        <f>B6*2*B66/100</f>
        <v>10563774.012399999</v>
      </c>
      <c r="H6" s="49">
        <f>C6*2*C66/100</f>
        <v>2212360.5580000002</v>
      </c>
      <c r="I6" s="49">
        <f>D6*2*D66/100</f>
        <v>2323171.8355999999</v>
      </c>
      <c r="J6" s="49">
        <f>E6*2*E66/100</f>
        <v>2622323.62</v>
      </c>
      <c r="K6" s="50">
        <f>F6*2*F66/100</f>
        <v>9866764.289520001</v>
      </c>
    </row>
    <row r="7" spans="1:11" s="16" customFormat="1" ht="18" x14ac:dyDescent="0.55000000000000004">
      <c r="A7" s="206">
        <v>2004</v>
      </c>
      <c r="B7" s="131">
        <v>50680955</v>
      </c>
      <c r="C7" s="122">
        <v>3657177</v>
      </c>
      <c r="D7" s="122">
        <v>2051699</v>
      </c>
      <c r="E7" s="122">
        <v>3446450</v>
      </c>
      <c r="F7" s="132">
        <v>41525629</v>
      </c>
      <c r="G7" s="92">
        <f t="shared" ref="G7:K22" si="0">B7*2*B67/100</f>
        <v>8516427.678199999</v>
      </c>
      <c r="H7" s="52">
        <f t="shared" si="0"/>
        <v>2231316.8312400002</v>
      </c>
      <c r="I7" s="52">
        <f t="shared" si="0"/>
        <v>1777633.0475799998</v>
      </c>
      <c r="J7" s="52">
        <f t="shared" si="0"/>
        <v>2612271.2420000001</v>
      </c>
      <c r="K7" s="53">
        <f t="shared" si="0"/>
        <v>7761970.5726800002</v>
      </c>
    </row>
    <row r="8" spans="1:11" s="16" customFormat="1" ht="18" x14ac:dyDescent="0.55000000000000004">
      <c r="A8" s="206">
        <v>2005</v>
      </c>
      <c r="B8" s="131">
        <v>49911407</v>
      </c>
      <c r="C8" s="122">
        <v>3729285</v>
      </c>
      <c r="D8" s="122">
        <v>1934318</v>
      </c>
      <c r="E8" s="122">
        <v>3276901</v>
      </c>
      <c r="F8" s="132">
        <v>40970904</v>
      </c>
      <c r="G8" s="92">
        <f t="shared" si="0"/>
        <v>7586533.8640000001</v>
      </c>
      <c r="H8" s="52">
        <f t="shared" si="0"/>
        <v>2030521.0968000002</v>
      </c>
      <c r="I8" s="52">
        <f t="shared" si="0"/>
        <v>1537782.81</v>
      </c>
      <c r="J8" s="52">
        <f t="shared" si="0"/>
        <v>2237402.46478</v>
      </c>
      <c r="K8" s="53">
        <f t="shared" si="0"/>
        <v>6933915.7929600002</v>
      </c>
    </row>
    <row r="9" spans="1:11" s="16" customFormat="1" ht="18" x14ac:dyDescent="0.55000000000000004">
      <c r="A9" s="206">
        <v>2006</v>
      </c>
      <c r="B9" s="131">
        <v>49059441</v>
      </c>
      <c r="C9" s="122">
        <v>3639231</v>
      </c>
      <c r="D9" s="122">
        <v>1700168</v>
      </c>
      <c r="E9" s="122">
        <v>3271978</v>
      </c>
      <c r="F9" s="132">
        <v>40448064</v>
      </c>
      <c r="G9" s="92">
        <f t="shared" si="0"/>
        <v>6463090.75734</v>
      </c>
      <c r="H9" s="52">
        <f t="shared" si="0"/>
        <v>2014532.71236</v>
      </c>
      <c r="I9" s="52">
        <f t="shared" si="0"/>
        <v>1460376.30528</v>
      </c>
      <c r="J9" s="52">
        <f t="shared" si="0"/>
        <v>2418711.5771599999</v>
      </c>
      <c r="K9" s="53">
        <f t="shared" si="0"/>
        <v>5956381.9046400003</v>
      </c>
    </row>
    <row r="10" spans="1:11" s="16" customFormat="1" ht="18" x14ac:dyDescent="0.55000000000000004">
      <c r="A10" s="206">
        <v>2007</v>
      </c>
      <c r="B10" s="131">
        <v>47173697</v>
      </c>
      <c r="C10" s="122">
        <v>4291280</v>
      </c>
      <c r="D10" s="122">
        <v>1817502</v>
      </c>
      <c r="E10" s="122">
        <v>3135579</v>
      </c>
      <c r="F10" s="132">
        <v>37929336</v>
      </c>
      <c r="G10" s="92">
        <f t="shared" si="0"/>
        <v>6247684.4306799993</v>
      </c>
      <c r="H10" s="52">
        <f t="shared" si="0"/>
        <v>2055780.5968000002</v>
      </c>
      <c r="I10" s="52">
        <f t="shared" si="0"/>
        <v>1510489.5621600002</v>
      </c>
      <c r="J10" s="52">
        <f t="shared" si="0"/>
        <v>2226323.8015799997</v>
      </c>
      <c r="K10" s="53">
        <f t="shared" si="0"/>
        <v>5555130.5505600004</v>
      </c>
    </row>
    <row r="11" spans="1:11" s="16" customFormat="1" ht="18" x14ac:dyDescent="0.55000000000000004">
      <c r="A11" s="206">
        <v>2008</v>
      </c>
      <c r="B11" s="218">
        <v>47484662</v>
      </c>
      <c r="C11" s="145">
        <v>3907756</v>
      </c>
      <c r="D11" s="145">
        <v>2214296</v>
      </c>
      <c r="E11" s="145">
        <v>3272090</v>
      </c>
      <c r="F11" s="219">
        <v>38090521</v>
      </c>
      <c r="G11" s="92">
        <f t="shared" si="0"/>
        <v>6486404.8291999996</v>
      </c>
      <c r="H11" s="52">
        <f t="shared" si="0"/>
        <v>1976933.7604000003</v>
      </c>
      <c r="I11" s="52">
        <f t="shared" si="0"/>
        <v>1731446.61424</v>
      </c>
      <c r="J11" s="52">
        <f t="shared" si="0"/>
        <v>2249234.6659999997</v>
      </c>
      <c r="K11" s="53">
        <f t="shared" si="0"/>
        <v>5584832.1890200004</v>
      </c>
    </row>
    <row r="12" spans="1:11" s="16" customFormat="1" ht="18" x14ac:dyDescent="0.55000000000000004">
      <c r="A12" s="206">
        <v>2009</v>
      </c>
      <c r="B12" s="211">
        <v>48940346</v>
      </c>
      <c r="C12" s="80">
        <v>3774199</v>
      </c>
      <c r="D12" s="80">
        <v>2282035</v>
      </c>
      <c r="E12" s="80">
        <v>3252712</v>
      </c>
      <c r="F12" s="212">
        <v>39631401</v>
      </c>
      <c r="G12" s="92">
        <f t="shared" si="0"/>
        <v>6528642.1563999997</v>
      </c>
      <c r="H12" s="52">
        <f t="shared" si="0"/>
        <v>1998815.7903999998</v>
      </c>
      <c r="I12" s="52">
        <f t="shared" si="0"/>
        <v>1757258.2314000002</v>
      </c>
      <c r="J12" s="52">
        <f t="shared" si="0"/>
        <v>2228758.2623999999</v>
      </c>
      <c r="K12" s="53">
        <f t="shared" si="0"/>
        <v>5674423.9951799996</v>
      </c>
    </row>
    <row r="13" spans="1:11" s="16" customFormat="1" ht="18" x14ac:dyDescent="0.55000000000000004">
      <c r="A13" s="206">
        <v>2010</v>
      </c>
      <c r="B13" s="211">
        <v>51221054</v>
      </c>
      <c r="C13" s="80">
        <v>3895556</v>
      </c>
      <c r="D13" s="80">
        <v>2012629</v>
      </c>
      <c r="E13" s="80">
        <v>3755358</v>
      </c>
      <c r="F13" s="212">
        <v>41557511</v>
      </c>
      <c r="G13" s="92">
        <f t="shared" si="0"/>
        <v>6632102.07192</v>
      </c>
      <c r="H13" s="52">
        <f t="shared" si="0"/>
        <v>2066904.1024799999</v>
      </c>
      <c r="I13" s="52">
        <f t="shared" si="0"/>
        <v>1660781.1982199999</v>
      </c>
      <c r="J13" s="52">
        <f t="shared" si="0"/>
        <v>2343042.9633600004</v>
      </c>
      <c r="K13" s="53">
        <f t="shared" si="0"/>
        <v>5758208.7241599998</v>
      </c>
    </row>
    <row r="14" spans="1:11" s="16" customFormat="1" ht="18" x14ac:dyDescent="0.55000000000000004">
      <c r="A14" s="206">
        <v>2011</v>
      </c>
      <c r="B14" s="211">
        <v>51145091</v>
      </c>
      <c r="C14" s="80">
        <v>3816020</v>
      </c>
      <c r="D14" s="80">
        <v>1694932</v>
      </c>
      <c r="E14" s="80">
        <v>3943505</v>
      </c>
      <c r="F14" s="212">
        <v>41690633</v>
      </c>
      <c r="G14" s="92">
        <f t="shared" si="0"/>
        <v>6634541.2045200001</v>
      </c>
      <c r="H14" s="52">
        <f t="shared" si="0"/>
        <v>2040425.8940000001</v>
      </c>
      <c r="I14" s="52">
        <f t="shared" si="0"/>
        <v>1546489.8554400001</v>
      </c>
      <c r="J14" s="52">
        <f t="shared" si="0"/>
        <v>2352379.6025999999</v>
      </c>
      <c r="K14" s="53">
        <f t="shared" si="0"/>
        <v>5796665.6123200003</v>
      </c>
    </row>
    <row r="15" spans="1:11" s="16" customFormat="1" ht="18" x14ac:dyDescent="0.55000000000000004">
      <c r="A15" s="206">
        <v>2012</v>
      </c>
      <c r="B15" s="211">
        <v>50882101</v>
      </c>
      <c r="C15" s="80">
        <v>3641456</v>
      </c>
      <c r="D15" s="80">
        <v>1658201</v>
      </c>
      <c r="E15" s="80">
        <v>4065447</v>
      </c>
      <c r="F15" s="212">
        <v>41516996</v>
      </c>
      <c r="G15" s="92">
        <f t="shared" si="0"/>
        <v>6614673.1299999999</v>
      </c>
      <c r="H15" s="52">
        <f t="shared" si="0"/>
        <v>2011248.97792</v>
      </c>
      <c r="I15" s="52">
        <f t="shared" si="0"/>
        <v>1560964.0933600001</v>
      </c>
      <c r="J15" s="52">
        <f t="shared" si="0"/>
        <v>2400565.1445599999</v>
      </c>
      <c r="K15" s="53">
        <f t="shared" si="0"/>
        <v>5770862.4440000001</v>
      </c>
    </row>
    <row r="16" spans="1:11" s="16" customFormat="1" ht="18" x14ac:dyDescent="0.55000000000000004">
      <c r="A16" s="206">
        <v>2013</v>
      </c>
      <c r="B16" s="211">
        <v>51725546</v>
      </c>
      <c r="C16" s="80">
        <v>4273771</v>
      </c>
      <c r="D16" s="80">
        <v>1300593</v>
      </c>
      <c r="E16" s="80">
        <v>4341529</v>
      </c>
      <c r="F16" s="212">
        <v>41809653</v>
      </c>
      <c r="G16" s="92">
        <f t="shared" si="0"/>
        <v>6686044.0759599991</v>
      </c>
      <c r="H16" s="52">
        <f t="shared" si="0"/>
        <v>2153553.2069000001</v>
      </c>
      <c r="I16" s="52">
        <f t="shared" si="0"/>
        <v>1387316.5412400002</v>
      </c>
      <c r="J16" s="52">
        <f t="shared" si="0"/>
        <v>2481096.9929200001</v>
      </c>
      <c r="K16" s="53">
        <f t="shared" si="0"/>
        <v>5810705.5739399996</v>
      </c>
    </row>
    <row r="17" spans="1:11" s="16" customFormat="1" ht="18" x14ac:dyDescent="0.55000000000000004">
      <c r="A17" s="206">
        <v>2014</v>
      </c>
      <c r="B17" s="211">
        <v>54144642</v>
      </c>
      <c r="C17" s="80">
        <v>5170293</v>
      </c>
      <c r="D17" s="80">
        <v>1581643</v>
      </c>
      <c r="E17" s="80">
        <v>4435811</v>
      </c>
      <c r="F17" s="212">
        <v>42956896</v>
      </c>
      <c r="G17" s="92">
        <f t="shared" si="0"/>
        <v>6706355.3581199991</v>
      </c>
      <c r="H17" s="52">
        <f t="shared" si="0"/>
        <v>2171729.8717199997</v>
      </c>
      <c r="I17" s="52">
        <f t="shared" si="0"/>
        <v>1424459.3186599999</v>
      </c>
      <c r="J17" s="52">
        <f t="shared" si="0"/>
        <v>2506588.0798800001</v>
      </c>
      <c r="K17" s="53">
        <f t="shared" si="0"/>
        <v>5836983.0284799989</v>
      </c>
    </row>
    <row r="18" spans="1:11" s="16" customFormat="1" ht="18" x14ac:dyDescent="0.55000000000000004">
      <c r="A18" s="206">
        <v>2015</v>
      </c>
      <c r="B18" s="211">
        <v>54935242</v>
      </c>
      <c r="C18" s="80">
        <v>5298033</v>
      </c>
      <c r="D18" s="80">
        <v>1528963</v>
      </c>
      <c r="E18" s="80">
        <v>4384425</v>
      </c>
      <c r="F18" s="212">
        <v>43723821</v>
      </c>
      <c r="G18" s="92">
        <f t="shared" si="0"/>
        <v>6732863.2595199998</v>
      </c>
      <c r="H18" s="52">
        <f t="shared" si="0"/>
        <v>2127160.2494999999</v>
      </c>
      <c r="I18" s="52">
        <f t="shared" si="0"/>
        <v>1399245.7790800002</v>
      </c>
      <c r="J18" s="52">
        <f t="shared" si="0"/>
        <v>2499209.9385000002</v>
      </c>
      <c r="K18" s="53">
        <f t="shared" si="0"/>
        <v>5917581.9341400005</v>
      </c>
    </row>
    <row r="19" spans="1:11" s="16" customFormat="1" ht="18" x14ac:dyDescent="0.55000000000000004">
      <c r="A19" s="206">
        <v>2016</v>
      </c>
      <c r="B19" s="211">
        <v>55078976</v>
      </c>
      <c r="C19" s="80">
        <v>5294594</v>
      </c>
      <c r="D19" s="80">
        <v>1544337</v>
      </c>
      <c r="E19" s="80">
        <v>4422587</v>
      </c>
      <c r="F19" s="212">
        <v>43817458</v>
      </c>
      <c r="G19" s="92">
        <f t="shared" si="0"/>
        <v>6741666.6623999998</v>
      </c>
      <c r="H19" s="52">
        <f t="shared" si="0"/>
        <v>2125673.5991200004</v>
      </c>
      <c r="I19" s="52">
        <f t="shared" si="0"/>
        <v>1402196.2225200001</v>
      </c>
      <c r="J19" s="52">
        <f t="shared" si="0"/>
        <v>2512117.8677399997</v>
      </c>
      <c r="K19" s="53">
        <f t="shared" si="0"/>
        <v>5924120.3215999994</v>
      </c>
    </row>
    <row r="20" spans="1:11" s="16" customFormat="1" ht="18" x14ac:dyDescent="0.55000000000000004">
      <c r="A20" s="206">
        <v>2017</v>
      </c>
      <c r="B20" s="211">
        <v>55446372</v>
      </c>
      <c r="C20" s="80">
        <v>5274512</v>
      </c>
      <c r="D20" s="80">
        <v>1542266</v>
      </c>
      <c r="E20" s="80">
        <v>4420913</v>
      </c>
      <c r="F20" s="212">
        <v>44208681</v>
      </c>
      <c r="G20" s="92">
        <f t="shared" si="0"/>
        <v>6699030.6650400003</v>
      </c>
      <c r="H20" s="52">
        <f t="shared" si="0"/>
        <v>2128265.5920000002</v>
      </c>
      <c r="I20" s="52">
        <f t="shared" si="0"/>
        <v>1398372.5822000001</v>
      </c>
      <c r="J20" s="52">
        <f t="shared" si="0"/>
        <v>2509575.47358</v>
      </c>
      <c r="K20" s="53">
        <f t="shared" si="0"/>
        <v>5874449.5312799998</v>
      </c>
    </row>
    <row r="21" spans="1:11" s="16" customFormat="1" ht="18" x14ac:dyDescent="0.55000000000000004">
      <c r="A21" s="206">
        <v>2018</v>
      </c>
      <c r="B21" s="211">
        <v>55627424</v>
      </c>
      <c r="C21" s="80">
        <v>5308856</v>
      </c>
      <c r="D21" s="80">
        <v>2073154</v>
      </c>
      <c r="E21" s="80">
        <v>4439499</v>
      </c>
      <c r="F21" s="212">
        <v>43805915</v>
      </c>
      <c r="G21" s="92">
        <f t="shared" si="0"/>
        <v>6624113.6499199998</v>
      </c>
      <c r="H21" s="52">
        <f t="shared" si="0"/>
        <v>2146158.1265600002</v>
      </c>
      <c r="I21" s="52">
        <f t="shared" si="0"/>
        <v>1594628.59372</v>
      </c>
      <c r="J21" s="52">
        <f t="shared" si="0"/>
        <v>2524920.66126</v>
      </c>
      <c r="K21" s="53">
        <f t="shared" si="0"/>
        <v>5726309.2088000001</v>
      </c>
    </row>
    <row r="22" spans="1:11" s="16" customFormat="1" ht="18" x14ac:dyDescent="0.55000000000000004">
      <c r="A22" s="206">
        <v>2019</v>
      </c>
      <c r="B22" s="211">
        <v>55234052</v>
      </c>
      <c r="C22" s="80">
        <v>4731587</v>
      </c>
      <c r="D22" s="80">
        <v>1814686</v>
      </c>
      <c r="E22" s="80">
        <v>3986861</v>
      </c>
      <c r="F22" s="212">
        <v>44700917</v>
      </c>
      <c r="G22" s="92">
        <f t="shared" si="0"/>
        <v>6911989.2672799993</v>
      </c>
      <c r="H22" s="52">
        <f t="shared" si="0"/>
        <v>2242866.86974</v>
      </c>
      <c r="I22" s="52">
        <f t="shared" si="0"/>
        <v>1519690.64384</v>
      </c>
      <c r="J22" s="52">
        <f t="shared" si="0"/>
        <v>2376488.1048799995</v>
      </c>
      <c r="K22" s="53">
        <f t="shared" si="0"/>
        <v>5992604.9330200003</v>
      </c>
    </row>
    <row r="23" spans="1:11" s="16" customFormat="1" ht="18" x14ac:dyDescent="0.55000000000000004">
      <c r="A23" s="206">
        <v>2020</v>
      </c>
      <c r="B23" s="211">
        <v>55787755</v>
      </c>
      <c r="C23" s="80">
        <v>4941659</v>
      </c>
      <c r="D23" s="80">
        <v>1822519</v>
      </c>
      <c r="E23" s="80">
        <v>4085938</v>
      </c>
      <c r="F23" s="212">
        <v>44937639</v>
      </c>
      <c r="G23" s="92">
        <f t="shared" ref="G23:K27" si="1">B23*2*B83/100</f>
        <v>6981279.660699999</v>
      </c>
      <c r="H23" s="52">
        <f t="shared" si="1"/>
        <v>2467469.1718800003</v>
      </c>
      <c r="I23" s="52">
        <f t="shared" si="1"/>
        <v>1526979.3189600001</v>
      </c>
      <c r="J23" s="52">
        <f t="shared" si="1"/>
        <v>2436363.1106400001</v>
      </c>
      <c r="K23" s="53">
        <f t="shared" si="1"/>
        <v>5961427.1897399994</v>
      </c>
    </row>
    <row r="24" spans="1:11" s="16" customFormat="1" ht="18" x14ac:dyDescent="0.55000000000000004">
      <c r="A24" s="206">
        <v>2021</v>
      </c>
      <c r="B24" s="211">
        <v>56225785</v>
      </c>
      <c r="C24" s="80">
        <v>4966126</v>
      </c>
      <c r="D24" s="80">
        <v>1833349</v>
      </c>
      <c r="E24" s="80">
        <v>4098737</v>
      </c>
      <c r="F24" s="212">
        <v>45327573</v>
      </c>
      <c r="G24" s="92">
        <f t="shared" si="1"/>
        <v>7056336.0175000001</v>
      </c>
      <c r="H24" s="52">
        <f t="shared" si="1"/>
        <v>2483063</v>
      </c>
      <c r="I24" s="52">
        <f t="shared" si="1"/>
        <v>1530663.0800999999</v>
      </c>
      <c r="J24" s="52">
        <f t="shared" si="1"/>
        <v>2447929.6858799998</v>
      </c>
      <c r="K24" s="53">
        <f t="shared" si="1"/>
        <v>6037632.7236000001</v>
      </c>
    </row>
    <row r="25" spans="1:11" s="16" customFormat="1" ht="18" x14ac:dyDescent="0.55000000000000004">
      <c r="A25" s="206">
        <v>2022</v>
      </c>
      <c r="B25" s="211">
        <v>61669293</v>
      </c>
      <c r="C25" s="80">
        <v>5089420</v>
      </c>
      <c r="D25" s="80">
        <v>1879635</v>
      </c>
      <c r="E25" s="80">
        <v>4451652</v>
      </c>
      <c r="F25" s="212">
        <v>50248585</v>
      </c>
      <c r="G25" s="92">
        <f t="shared" si="1"/>
        <v>6375371.5103399996</v>
      </c>
      <c r="H25" s="52">
        <f t="shared" si="1"/>
        <v>2153028.2368000001</v>
      </c>
      <c r="I25" s="52">
        <f t="shared" si="1"/>
        <v>1499121.6906000001</v>
      </c>
      <c r="J25" s="52">
        <f t="shared" si="1"/>
        <v>2478501.7675200002</v>
      </c>
      <c r="K25" s="53">
        <f t="shared" si="1"/>
        <v>5462021.1894999994</v>
      </c>
    </row>
    <row r="26" spans="1:11" s="16" customFormat="1" ht="18" x14ac:dyDescent="0.55000000000000004">
      <c r="A26" s="206">
        <v>2023</v>
      </c>
      <c r="B26" s="211">
        <v>61246494</v>
      </c>
      <c r="C26" s="80">
        <v>5108934</v>
      </c>
      <c r="D26" s="80">
        <v>1941590</v>
      </c>
      <c r="E26" s="80">
        <v>4537192</v>
      </c>
      <c r="F26" s="212">
        <v>49658778</v>
      </c>
      <c r="G26" s="92">
        <f t="shared" si="1"/>
        <v>6372085.2357599996</v>
      </c>
      <c r="H26" s="52">
        <f t="shared" si="1"/>
        <v>2160261.6525599998</v>
      </c>
      <c r="I26" s="52">
        <f t="shared" si="1"/>
        <v>1523526.8412000001</v>
      </c>
      <c r="J26" s="52">
        <f t="shared" si="1"/>
        <v>2535655.1211200003</v>
      </c>
      <c r="K26" s="53">
        <f t="shared" si="1"/>
        <v>5432670.3131999997</v>
      </c>
    </row>
    <row r="27" spans="1:11" s="16" customFormat="1" ht="24.75" customHeight="1" thickBot="1" x14ac:dyDescent="0.6">
      <c r="A27" s="206">
        <v>2024</v>
      </c>
      <c r="B27" s="213">
        <v>61231162</v>
      </c>
      <c r="C27" s="214">
        <v>5290165</v>
      </c>
      <c r="D27" s="214">
        <v>1941722</v>
      </c>
      <c r="E27" s="214">
        <v>4557688</v>
      </c>
      <c r="F27" s="215">
        <v>49441587</v>
      </c>
      <c r="G27" s="112">
        <f t="shared" si="1"/>
        <v>6387634.81984</v>
      </c>
      <c r="H27" s="55">
        <f t="shared" si="1"/>
        <v>2187165.8176000002</v>
      </c>
      <c r="I27" s="55">
        <f t="shared" si="1"/>
        <v>1523591.58452</v>
      </c>
      <c r="J27" s="55">
        <f t="shared" si="1"/>
        <v>2541822.5976</v>
      </c>
      <c r="K27" s="56">
        <f t="shared" si="1"/>
        <v>5439563.4017400006</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61402680.133333445</v>
      </c>
      <c r="C29" s="42">
        <f>_xlfn.FORECAST.LINEAR($A29,C$13:C28,$A$13:$A28)</f>
        <v>5541716.5619047582</v>
      </c>
      <c r="D29" s="42">
        <f>_xlfn.FORECAST.LINEAR($A29,D$13:D28,A$13:A28)</f>
        <v>1917386.5238095224</v>
      </c>
      <c r="E29" s="42">
        <f>_xlfn.FORECAST.LINEAR($A29,$E$13:E28,$A$13:$A28)</f>
        <v>4499251.0095238164</v>
      </c>
      <c r="F29" s="42">
        <f>_xlfn.FORECAST.LINEAR($A29,F$13:F28,$A$13:A28)</f>
        <v>49444325.866666555</v>
      </c>
      <c r="G29" s="39"/>
      <c r="H29" s="39"/>
      <c r="I29" s="39"/>
      <c r="J29" s="39"/>
      <c r="K29" s="39"/>
    </row>
    <row r="30" spans="1:11" s="16" customFormat="1" ht="18" x14ac:dyDescent="0.45">
      <c r="A30" s="60">
        <v>2026</v>
      </c>
      <c r="B30" s="42">
        <f>_xlfn.FORECAST.LINEAR($A30,B$13:B29,$A$13:$A29)</f>
        <v>62148006.90833354</v>
      </c>
      <c r="C30" s="42">
        <f>_xlfn.FORECAST.LINEAR($A30,C$13:C29,$A$13:$A29)</f>
        <v>5633589.615476191</v>
      </c>
      <c r="D30" s="42">
        <f>_xlfn.FORECAST.LINEAR($A30,D$13:D29,A$13:A29)</f>
        <v>1938974.6809523776</v>
      </c>
      <c r="E30" s="42">
        <f>_xlfn.FORECAST.LINEAR($A30,$E$13:E29,$A$13:$A29)</f>
        <v>4528931.2023809552</v>
      </c>
      <c r="F30" s="42">
        <f>_xlfn.FORECAST.LINEAR($A30,F$13:F29,$A$13:A29)</f>
        <v>50046511.241666555</v>
      </c>
      <c r="G30" s="39"/>
      <c r="H30" s="39"/>
      <c r="I30" s="39"/>
      <c r="J30" s="39"/>
      <c r="K30" s="39"/>
    </row>
    <row r="31" spans="1:11" s="16" customFormat="1" ht="18" x14ac:dyDescent="0.45">
      <c r="A31" s="60">
        <v>2027</v>
      </c>
      <c r="B31" s="42">
        <f>_xlfn.FORECAST.LINEAR($A31,B$13:B30,$A$13:$A30)</f>
        <v>62893333.683333397</v>
      </c>
      <c r="C31" s="42">
        <f>_xlfn.FORECAST.LINEAR($A31,C$13:C30,$A$13:$A30)</f>
        <v>5725462.6690476239</v>
      </c>
      <c r="D31" s="42">
        <f>_xlfn.FORECAST.LINEAR($A31,D$13:D30,A$13:A30)</f>
        <v>1960562.8380952328</v>
      </c>
      <c r="E31" s="42">
        <f>_xlfn.FORECAST.LINEAR($A31,$E$13:E30,$A$13:$A30)</f>
        <v>4558611.395238094</v>
      </c>
      <c r="F31" s="42">
        <f>_xlfn.FORECAST.LINEAR($A31,F$13:F30,$A$13:A30)</f>
        <v>50648696.616666317</v>
      </c>
      <c r="G31" s="39"/>
      <c r="H31" s="39"/>
      <c r="I31" s="39"/>
      <c r="J31" s="39"/>
      <c r="K31" s="39"/>
    </row>
    <row r="32" spans="1:11" s="16" customFormat="1" ht="18" x14ac:dyDescent="0.45">
      <c r="A32" s="60">
        <v>2028</v>
      </c>
      <c r="B32" s="42">
        <f>_xlfn.FORECAST.LINEAR($A32,B$13:B31,$A$13:$A31)</f>
        <v>63638660.458333492</v>
      </c>
      <c r="C32" s="42">
        <f>_xlfn.FORECAST.LINEAR($A32,C$13:C31,$A$13:$A31)</f>
        <v>5817335.7226190567</v>
      </c>
      <c r="D32" s="42">
        <f>_xlfn.FORECAST.LINEAR($A32,D$13:D31,A$13:A31)</f>
        <v>1982150.9952380881</v>
      </c>
      <c r="E32" s="42">
        <f>_xlfn.FORECAST.LINEAR($A32,$E$13:E31,$A$13:$A31)</f>
        <v>4588291.5880952403</v>
      </c>
      <c r="F32" s="42">
        <f>_xlfn.FORECAST.LINEAR($A32,F$13:F31,$A$13:A31)</f>
        <v>51250881.991666555</v>
      </c>
      <c r="G32" s="39"/>
      <c r="H32" s="39"/>
      <c r="I32" s="39"/>
      <c r="J32" s="39"/>
      <c r="K32" s="39"/>
    </row>
    <row r="33" spans="1:11" s="16" customFormat="1" ht="18" x14ac:dyDescent="0.45">
      <c r="A33" s="60">
        <v>2029</v>
      </c>
      <c r="B33" s="42">
        <f>_xlfn.FORECAST.LINEAR($A33,B$13:B32,$A$13:$A32)</f>
        <v>64383987.233333349</v>
      </c>
      <c r="C33" s="42">
        <f>_xlfn.FORECAST.LINEAR($A33,C$13:C32,$A$13:$A32)</f>
        <v>5909208.7761904895</v>
      </c>
      <c r="D33" s="42">
        <f>_xlfn.FORECAST.LINEAR($A33,D$13:D32,A$13:A32)</f>
        <v>2003739.1523809582</v>
      </c>
      <c r="E33" s="42">
        <f>_xlfn.FORECAST.LINEAR($A33,$E$13:E32,$A$13:$A32)</f>
        <v>4617971.7809523791</v>
      </c>
      <c r="F33" s="42">
        <f>_xlfn.FORECAST.LINEAR($A33,F$13:F32,$A$13:A32)</f>
        <v>51853067.366666555</v>
      </c>
      <c r="G33" s="39"/>
      <c r="H33" s="39"/>
      <c r="I33" s="39"/>
      <c r="J33" s="39"/>
      <c r="K33" s="39"/>
    </row>
    <row r="34" spans="1:11" s="16" customFormat="1" ht="18" x14ac:dyDescent="0.45">
      <c r="A34" s="60">
        <v>2030</v>
      </c>
      <c r="B34" s="42">
        <f>_xlfn.FORECAST.LINEAR($A34,B$13:B33,$A$13:$A33)</f>
        <v>65129314.008333445</v>
      </c>
      <c r="C34" s="42">
        <f>_xlfn.FORECAST.LINEAR($A34,C$13:C33,$A$13:$A33)</f>
        <v>6001081.8297618926</v>
      </c>
      <c r="D34" s="42">
        <f>_xlfn.FORECAST.LINEAR($A34,D$13:D33,A$13:A33)</f>
        <v>2025327.309523806</v>
      </c>
      <c r="E34" s="42">
        <f>_xlfn.FORECAST.LINEAR($A34,$E$13:E33,$A$13:$A33)</f>
        <v>4647651.9738095254</v>
      </c>
      <c r="F34" s="42">
        <f>_xlfn.FORECAST.LINEAR($A34,F$13:F33,$A$13:A33)</f>
        <v>52455252.741666555</v>
      </c>
      <c r="G34" s="39"/>
      <c r="H34" s="39"/>
      <c r="I34" s="39"/>
      <c r="J34" s="39"/>
      <c r="K34" s="39"/>
    </row>
    <row r="35" spans="1:11" s="16" customFormat="1" ht="18" x14ac:dyDescent="0.45">
      <c r="A35" s="60">
        <v>2031</v>
      </c>
      <c r="B35" s="42">
        <f>_xlfn.FORECAST.LINEAR($A35,B$13:B34,$A$13:$A34)</f>
        <v>65874640.78333354</v>
      </c>
      <c r="C35" s="42">
        <f>_xlfn.FORECAST.LINEAR($A35,C$13:C34,$A$13:$A34)</f>
        <v>6092954.8833333254</v>
      </c>
      <c r="D35" s="42">
        <f>_xlfn.FORECAST.LINEAR($A35,D$13:D34,A$13:A34)</f>
        <v>2046915.4666666687</v>
      </c>
      <c r="E35" s="42">
        <f>_xlfn.FORECAST.LINEAR($A35,$E$13:E34,$A$13:$A34)</f>
        <v>4677332.1666666642</v>
      </c>
      <c r="F35" s="42">
        <f>_xlfn.FORECAST.LINEAR($A35,F$13:F34,$A$13:A34)</f>
        <v>53057438.116666555</v>
      </c>
      <c r="G35" s="39"/>
      <c r="H35" s="39"/>
      <c r="I35" s="39"/>
      <c r="J35" s="39"/>
      <c r="K35" s="39"/>
    </row>
    <row r="36" spans="1:11" s="16" customFormat="1" ht="18" x14ac:dyDescent="0.45">
      <c r="A36" s="60">
        <v>2032</v>
      </c>
      <c r="B36" s="42">
        <f>_xlfn.FORECAST.LINEAR($A36,B$13:B35,$A$13:$A35)</f>
        <v>66619967.558333397</v>
      </c>
      <c r="C36" s="42">
        <f>_xlfn.FORECAST.LINEAR($A36,C$13:C35,$A$13:$A35)</f>
        <v>6184827.9369047582</v>
      </c>
      <c r="D36" s="42">
        <f>_xlfn.FORECAST.LINEAR($A36,D$13:D35,A$13:A35)</f>
        <v>2068503.6238095164</v>
      </c>
      <c r="E36" s="42">
        <f>_xlfn.FORECAST.LINEAR($A36,$E$13:E35,$A$13:$A35)</f>
        <v>4707012.3595238104</v>
      </c>
      <c r="F36" s="42">
        <f>_xlfn.FORECAST.LINEAR($A36,F$13:F35,$A$13:A35)</f>
        <v>53659623.491666555</v>
      </c>
      <c r="G36" s="39"/>
      <c r="H36" s="39"/>
      <c r="I36" s="39"/>
      <c r="J36" s="39"/>
      <c r="K36" s="39"/>
    </row>
    <row r="37" spans="1:11" s="16" customFormat="1" ht="18" x14ac:dyDescent="0.45">
      <c r="A37" s="60">
        <v>2033</v>
      </c>
      <c r="B37" s="42">
        <f>_xlfn.FORECAST.LINEAR($A37,B$13:B36,$A$13:$A36)</f>
        <v>67365294.333333492</v>
      </c>
      <c r="C37" s="42">
        <f>_xlfn.FORECAST.LINEAR($A37,C$13:C36,$A$13:$A36)</f>
        <v>6276700.990476191</v>
      </c>
      <c r="D37" s="42">
        <f>_xlfn.FORECAST.LINEAR($A37,D$13:D36,A$13:A36)</f>
        <v>2090091.7809523717</v>
      </c>
      <c r="E37" s="42">
        <f>_xlfn.FORECAST.LINEAR($A37,$E$13:E36,$A$13:$A36)</f>
        <v>4736692.5523809567</v>
      </c>
      <c r="F37" s="42">
        <f>_xlfn.FORECAST.LINEAR($A37,F$13:F36,$A$13:A36)</f>
        <v>54261808.866666555</v>
      </c>
      <c r="G37" s="39"/>
      <c r="H37" s="39"/>
      <c r="I37" s="39"/>
      <c r="J37" s="39"/>
      <c r="K37" s="39"/>
    </row>
    <row r="38" spans="1:11" s="16" customFormat="1" ht="18" x14ac:dyDescent="0.45">
      <c r="A38" s="60">
        <v>2034</v>
      </c>
      <c r="B38" s="42">
        <f>_xlfn.FORECAST.LINEAR($A38,B$13:B37,$A$13:$A37)</f>
        <v>68110621.108333349</v>
      </c>
      <c r="C38" s="42">
        <f>_xlfn.FORECAST.LINEAR($A38,C$13:C37,$A$13:$A37)</f>
        <v>6368574.0440476239</v>
      </c>
      <c r="D38" s="42">
        <f>_xlfn.FORECAST.LINEAR($A38,D$13:D37,A$13:A37)</f>
        <v>2111679.9380952418</v>
      </c>
      <c r="E38" s="42">
        <f>_xlfn.FORECAST.LINEAR($A38,$E$13:E37,$A$13:$A37)</f>
        <v>4766372.7452380955</v>
      </c>
      <c r="F38" s="42">
        <f>_xlfn.FORECAST.LINEAR($A38,F$13:F37,$A$13:A37)</f>
        <v>54863994.241666317</v>
      </c>
      <c r="G38" s="39"/>
      <c r="H38" s="39"/>
      <c r="I38" s="39"/>
      <c r="J38" s="39"/>
      <c r="K38" s="39"/>
    </row>
    <row r="39" spans="1:11" s="16" customFormat="1" ht="18" x14ac:dyDescent="0.45">
      <c r="A39" s="60">
        <v>2035</v>
      </c>
      <c r="B39" s="42">
        <f>_xlfn.FORECAST.LINEAR($A39,B$13:B38,$A$13:$A38)</f>
        <v>68855947.883333445</v>
      </c>
      <c r="C39" s="42">
        <f>_xlfn.FORECAST.LINEAR($A39,C$13:C38,$A$13:$A38)</f>
        <v>6460447.0976190567</v>
      </c>
      <c r="D39" s="42">
        <f>_xlfn.FORECAST.LINEAR($A39,D$13:D38,A$13:A38)</f>
        <v>2133268.0952380896</v>
      </c>
      <c r="E39" s="42">
        <f>_xlfn.FORECAST.LINEAR($A39,$E$13:E38,$A$13:$A38)</f>
        <v>4796052.9380952418</v>
      </c>
      <c r="F39" s="42">
        <f>_xlfn.FORECAST.LINEAR($A39,F$13:F38,$A$13:A38)</f>
        <v>55466179.616666555</v>
      </c>
      <c r="G39" s="39"/>
      <c r="H39" s="39"/>
      <c r="I39" s="39"/>
      <c r="J39" s="39"/>
      <c r="K39" s="39"/>
    </row>
    <row r="40" spans="1:11" s="16" customFormat="1" ht="18" x14ac:dyDescent="0.45">
      <c r="A40" s="60">
        <v>2036</v>
      </c>
      <c r="B40" s="42">
        <f>_xlfn.FORECAST.LINEAR($A40,B$13:B39,$A$13:$A39)</f>
        <v>69601274.65833354</v>
      </c>
      <c r="C40" s="42">
        <f>_xlfn.FORECAST.LINEAR($A40,C$13:C39,$A$13:$A39)</f>
        <v>6552320.1511904895</v>
      </c>
      <c r="D40" s="42">
        <f>_xlfn.FORECAST.LINEAR($A40,D$13:D39,A$13:A39)</f>
        <v>2154856.2523809448</v>
      </c>
      <c r="E40" s="42">
        <f>_xlfn.FORECAST.LINEAR($A40,$E$13:E39,$A$13:$A39)</f>
        <v>4825733.1309523806</v>
      </c>
      <c r="F40" s="42">
        <f>_xlfn.FORECAST.LINEAR($A40,F$13:F39,$A$13:A39)</f>
        <v>56068364.991666317</v>
      </c>
      <c r="G40" s="39"/>
      <c r="H40" s="39"/>
      <c r="I40" s="39"/>
      <c r="J40" s="39"/>
      <c r="K40" s="39"/>
    </row>
    <row r="41" spans="1:11" s="16" customFormat="1" ht="18" x14ac:dyDescent="0.45">
      <c r="A41" s="60">
        <v>2037</v>
      </c>
      <c r="B41" s="42">
        <f>_xlfn.FORECAST.LINEAR($A41,B$13:B40,$A$13:$A40)</f>
        <v>70346601.433333635</v>
      </c>
      <c r="C41" s="42">
        <f>_xlfn.FORECAST.LINEAR($A41,C$13:C40,$A$13:$A40)</f>
        <v>6644193.2047619224</v>
      </c>
      <c r="D41" s="42">
        <f>_xlfn.FORECAST.LINEAR($A41,D$13:D40,A$13:A40)</f>
        <v>2176444.4095238</v>
      </c>
      <c r="E41" s="42">
        <f>_xlfn.FORECAST.LINEAR($A41,$E$13:E40,$A$13:$A40)</f>
        <v>4855413.3238095269</v>
      </c>
      <c r="F41" s="42">
        <f>_xlfn.FORECAST.LINEAR($A41,F$13:F40,$A$13:A40)</f>
        <v>56670550.366666317</v>
      </c>
      <c r="G41" s="39"/>
      <c r="H41" s="39"/>
      <c r="I41" s="39"/>
      <c r="J41" s="39"/>
      <c r="K41" s="39"/>
    </row>
    <row r="42" spans="1:11" s="16" customFormat="1" ht="18" x14ac:dyDescent="0.45">
      <c r="A42" s="60">
        <v>2038</v>
      </c>
      <c r="B42" s="42">
        <f>_xlfn.FORECAST.LINEAR($A42,B$13:B41,$A$13:$A41)</f>
        <v>71091928.208333492</v>
      </c>
      <c r="C42" s="42">
        <f>_xlfn.FORECAST.LINEAR($A42,C$13:C41,$A$13:$A41)</f>
        <v>6736066.2583333254</v>
      </c>
      <c r="D42" s="42">
        <f>_xlfn.FORECAST.LINEAR($A42,D$13:D41,A$13:A41)</f>
        <v>2198032.5666666627</v>
      </c>
      <c r="E42" s="42">
        <f>_xlfn.FORECAST.LINEAR($A42,$E$13:E41,$A$13:$A41)</f>
        <v>4885093.5166666657</v>
      </c>
      <c r="F42" s="42">
        <f>_xlfn.FORECAST.LINEAR($A42,F$13:F41,$A$13:A41)</f>
        <v>57272735.741666317</v>
      </c>
      <c r="G42" s="39"/>
      <c r="H42" s="39"/>
      <c r="I42" s="39"/>
      <c r="J42" s="39"/>
      <c r="K42" s="39"/>
    </row>
    <row r="43" spans="1:11" s="16" customFormat="1" ht="18" x14ac:dyDescent="0.45">
      <c r="A43" s="60">
        <v>2039</v>
      </c>
      <c r="B43" s="42">
        <f>_xlfn.FORECAST.LINEAR($A43,B$13:B42,$A$13:$A42)</f>
        <v>71837254.983333349</v>
      </c>
      <c r="C43" s="42">
        <f>_xlfn.FORECAST.LINEAR($A43,C$13:C42,$A$13:$A42)</f>
        <v>6827939.3119047582</v>
      </c>
      <c r="D43" s="42">
        <f>_xlfn.FORECAST.LINEAR($A43,D$13:D42,A$13:A42)</f>
        <v>2219620.7238095179</v>
      </c>
      <c r="E43" s="42">
        <f>_xlfn.FORECAST.LINEAR($A43,$E$13:E42,$A$13:$A42)</f>
        <v>4914773.7095238119</v>
      </c>
      <c r="F43" s="42">
        <f>_xlfn.FORECAST.LINEAR($A43,F$13:F42,$A$13:A42)</f>
        <v>57874921.116666317</v>
      </c>
      <c r="G43" s="39"/>
      <c r="H43" s="39"/>
      <c r="I43" s="39"/>
      <c r="J43" s="39"/>
      <c r="K43" s="39"/>
    </row>
    <row r="44" spans="1:11" s="16" customFormat="1" ht="18" x14ac:dyDescent="0.45">
      <c r="A44" s="60">
        <v>2040</v>
      </c>
      <c r="B44" s="42">
        <f>_xlfn.FORECAST.LINEAR($A44,B$13:B43,$A$13:$A43)</f>
        <v>72582581.758333445</v>
      </c>
      <c r="C44" s="42">
        <f>_xlfn.FORECAST.LINEAR($A44,C$13:C43,$A$13:$A43)</f>
        <v>6919812.365476191</v>
      </c>
      <c r="D44" s="42">
        <f>_xlfn.FORECAST.LINEAR($A44,D$13:D43,A$13:A43)</f>
        <v>2241208.8809523731</v>
      </c>
      <c r="E44" s="42">
        <f>_xlfn.FORECAST.LINEAR($A44,$E$13:E43,$A$13:$A43)</f>
        <v>4944453.9023809507</v>
      </c>
      <c r="F44" s="42">
        <f>_xlfn.FORECAST.LINEAR($A44,F$13:F43,$A$13:A43)</f>
        <v>58477106.491666317</v>
      </c>
      <c r="G44" s="39"/>
      <c r="H44" s="39"/>
      <c r="I44" s="39"/>
      <c r="J44" s="39"/>
      <c r="K44" s="39"/>
    </row>
    <row r="45" spans="1:11" s="16" customFormat="1" ht="18" x14ac:dyDescent="0.45">
      <c r="A45" s="60">
        <v>2041</v>
      </c>
      <c r="B45" s="42">
        <f>_xlfn.FORECAST.LINEAR($A45,B$13:B44,$A$13:$A44)</f>
        <v>73327908.53333354</v>
      </c>
      <c r="C45" s="42">
        <f>_xlfn.FORECAST.LINEAR($A45,C$13:C44,$A$13:$A44)</f>
        <v>7011685.4190476239</v>
      </c>
      <c r="D45" s="42">
        <f>_xlfn.FORECAST.LINEAR($A45,D$13:D44,A$13:A44)</f>
        <v>2262797.0380952284</v>
      </c>
      <c r="E45" s="42">
        <f>_xlfn.FORECAST.LINEAR($A45,$E$13:E44,$A$13:$A44)</f>
        <v>4974134.095238097</v>
      </c>
      <c r="F45" s="42">
        <f>_xlfn.FORECAST.LINEAR($A45,F$13:F44,$A$13:A44)</f>
        <v>59079291.866666317</v>
      </c>
      <c r="G45" s="39"/>
      <c r="H45" s="39"/>
      <c r="I45" s="39"/>
      <c r="J45" s="39"/>
      <c r="K45" s="39"/>
    </row>
    <row r="46" spans="1:11" s="16" customFormat="1" ht="18" x14ac:dyDescent="0.45">
      <c r="A46" s="60">
        <v>2042</v>
      </c>
      <c r="B46" s="42">
        <f>_xlfn.FORECAST.LINEAR($A46,B$13:B45,$A$13:$A45)</f>
        <v>74073235.308333635</v>
      </c>
      <c r="C46" s="42">
        <f>_xlfn.FORECAST.LINEAR($A46,C$13:C45,$A$13:$A45)</f>
        <v>7103558.4726190567</v>
      </c>
      <c r="D46" s="42">
        <f>_xlfn.FORECAST.LINEAR($A46,D$13:D45,A$13:A45)</f>
        <v>2284385.1952380836</v>
      </c>
      <c r="E46" s="42">
        <f>_xlfn.FORECAST.LINEAR($A46,$E$13:E45,$A$13:$A45)</f>
        <v>5003814.2880952433</v>
      </c>
      <c r="F46" s="42">
        <f>_xlfn.FORECAST.LINEAR($A46,F$13:F45,$A$13:A45)</f>
        <v>59681477.241666317</v>
      </c>
      <c r="G46" s="39"/>
      <c r="H46" s="39"/>
      <c r="I46" s="39"/>
      <c r="J46" s="39"/>
      <c r="K46" s="39"/>
    </row>
    <row r="47" spans="1:11" s="16" customFormat="1" ht="18" x14ac:dyDescent="0.45">
      <c r="A47" s="60">
        <v>2043</v>
      </c>
      <c r="B47" s="42">
        <f>_xlfn.FORECAST.LINEAR($A47,B$13:B46,$A$13:$A46)</f>
        <v>74818562.083333492</v>
      </c>
      <c r="C47" s="42">
        <f>_xlfn.FORECAST.LINEAR($A47,C$13:C46,$A$13:$A46)</f>
        <v>7195431.5261904895</v>
      </c>
      <c r="D47" s="42">
        <f>_xlfn.FORECAST.LINEAR($A47,D$13:D46,A$13:A46)</f>
        <v>2305973.3523809463</v>
      </c>
      <c r="E47" s="42">
        <f>_xlfn.FORECAST.LINEAR($A47,$E$13:E46,$A$13:$A46)</f>
        <v>5033494.4809523821</v>
      </c>
      <c r="F47" s="42">
        <f>_xlfn.FORECAST.LINEAR($A47,F$13:F46,$A$13:A46)</f>
        <v>60283662.616666317</v>
      </c>
      <c r="G47" s="39"/>
      <c r="H47" s="39"/>
      <c r="I47" s="39"/>
      <c r="J47" s="39"/>
      <c r="K47" s="39"/>
    </row>
    <row r="48" spans="1:11" s="16" customFormat="1" ht="18" x14ac:dyDescent="0.45">
      <c r="A48" s="60">
        <v>2044</v>
      </c>
      <c r="B48" s="42">
        <f>_xlfn.FORECAST.LINEAR($A48,B$13:B47,$A$13:$A47)</f>
        <v>75563888.858333349</v>
      </c>
      <c r="C48" s="42">
        <f>_xlfn.FORECAST.LINEAR($A48,C$13:C47,$A$13:$A47)</f>
        <v>7287304.5797619224</v>
      </c>
      <c r="D48" s="42">
        <f>_xlfn.FORECAST.LINEAR($A48,D$13:D47,A$13:A47)</f>
        <v>2327561.5095238015</v>
      </c>
      <c r="E48" s="42">
        <f>_xlfn.FORECAST.LINEAR($A48,$E$13:E47,$A$13:$A47)</f>
        <v>5063174.6738095209</v>
      </c>
      <c r="F48" s="42">
        <f>_xlfn.FORECAST.LINEAR($A48,F$13:F47,$A$13:A47)</f>
        <v>60885847.991666317</v>
      </c>
      <c r="G48" s="39"/>
      <c r="H48" s="39"/>
      <c r="I48" s="39"/>
      <c r="J48" s="39"/>
      <c r="K48" s="39"/>
    </row>
    <row r="49" spans="1:11" s="16" customFormat="1" ht="18" x14ac:dyDescent="0.45">
      <c r="A49" s="60">
        <v>2045</v>
      </c>
      <c r="B49" s="42">
        <f>_xlfn.FORECAST.LINEAR($A49,B$13:B48,$A$13:$A48)</f>
        <v>76309215.633333445</v>
      </c>
      <c r="C49" s="42">
        <f>_xlfn.FORECAST.LINEAR($A49,C$13:C48,$A$13:$A48)</f>
        <v>7379177.6333333254</v>
      </c>
      <c r="D49" s="42">
        <f>_xlfn.FORECAST.LINEAR($A49,D$13:D48,A$13:A48)</f>
        <v>2349149.6666666567</v>
      </c>
      <c r="E49" s="42">
        <f>_xlfn.FORECAST.LINEAR($A49,$E$13:E48,$A$13:$A48)</f>
        <v>5092854.8666666597</v>
      </c>
      <c r="F49" s="42">
        <f>_xlfn.FORECAST.LINEAR($A49,F$13:F48,$A$13:A48)</f>
        <v>61488033.366666317</v>
      </c>
      <c r="G49" s="39"/>
      <c r="H49" s="39"/>
      <c r="I49" s="39"/>
      <c r="J49" s="39"/>
      <c r="K49" s="39"/>
    </row>
    <row r="50" spans="1:11" s="16" customFormat="1" ht="18" x14ac:dyDescent="0.45">
      <c r="A50" s="60">
        <v>2046</v>
      </c>
      <c r="B50" s="42">
        <f>_xlfn.FORECAST.LINEAR($A50,B$13:B49,$A$13:$A49)</f>
        <v>77054542.40833354</v>
      </c>
      <c r="C50" s="42">
        <f>_xlfn.FORECAST.LINEAR($A50,C$13:C49,$A$13:$A49)</f>
        <v>7471050.6869047582</v>
      </c>
      <c r="D50" s="42">
        <f>_xlfn.FORECAST.LINEAR($A50,D$13:D49,A$13:A49)</f>
        <v>2370737.8238095194</v>
      </c>
      <c r="E50" s="42">
        <f>_xlfn.FORECAST.LINEAR($A50,$E$13:E49,$A$13:$A49)</f>
        <v>5122535.0595238134</v>
      </c>
      <c r="F50" s="42">
        <f>_xlfn.FORECAST.LINEAR($A50,F$13:F49,$A$13:A49)</f>
        <v>62090218.741666317</v>
      </c>
      <c r="G50" s="39"/>
      <c r="H50" s="39"/>
      <c r="I50" s="39"/>
      <c r="J50" s="39"/>
      <c r="K50" s="39"/>
    </row>
    <row r="51" spans="1:11" s="16" customFormat="1" ht="18" x14ac:dyDescent="0.45">
      <c r="A51" s="60">
        <v>2047</v>
      </c>
      <c r="B51" s="42">
        <f>_xlfn.FORECAST.LINEAR($A51,B$13:B50,$A$13:$A50)</f>
        <v>77799869.183333397</v>
      </c>
      <c r="C51" s="42">
        <f>_xlfn.FORECAST.LINEAR($A51,C$13:C50,$A$13:$A50)</f>
        <v>7562923.740476191</v>
      </c>
      <c r="D51" s="42">
        <f>_xlfn.FORECAST.LINEAR($A51,D$13:D50,A$13:A50)</f>
        <v>2392325.9809523746</v>
      </c>
      <c r="E51" s="42">
        <f>_xlfn.FORECAST.LINEAR($A51,$E$13:E50,$A$13:$A50)</f>
        <v>5152215.2523809522</v>
      </c>
      <c r="F51" s="42">
        <f>_xlfn.FORECAST.LINEAR($A51,F$13:F50,$A$13:A50)</f>
        <v>62692404.116666317</v>
      </c>
      <c r="G51" s="39"/>
      <c r="H51" s="39"/>
      <c r="I51" s="39"/>
      <c r="J51" s="39"/>
      <c r="K51" s="39"/>
    </row>
    <row r="52" spans="1:11" s="16" customFormat="1" ht="18" x14ac:dyDescent="0.45">
      <c r="A52" s="60">
        <v>2048</v>
      </c>
      <c r="B52" s="42">
        <f>_xlfn.FORECAST.LINEAR($A52,B$13:B51,$A$13:$A51)</f>
        <v>78545195.958333731</v>
      </c>
      <c r="C52" s="42">
        <f>_xlfn.FORECAST.LINEAR($A52,C$13:C51,$A$13:$A51)</f>
        <v>7654796.7940476239</v>
      </c>
      <c r="D52" s="42">
        <f>_xlfn.FORECAST.LINEAR($A52,D$13:D51,A$13:A51)</f>
        <v>2413914.1380952299</v>
      </c>
      <c r="E52" s="42">
        <f>_xlfn.FORECAST.LINEAR($A52,$E$13:E51,$A$13:$A51)</f>
        <v>5181895.4452380985</v>
      </c>
      <c r="F52" s="42">
        <f>_xlfn.FORECAST.LINEAR($A52,F$13:F51,$A$13:A51)</f>
        <v>63294589.491666317</v>
      </c>
      <c r="G52" s="39"/>
      <c r="H52" s="39"/>
      <c r="I52" s="39"/>
      <c r="J52" s="39"/>
      <c r="K52" s="39"/>
    </row>
    <row r="53" spans="1:11" s="16" customFormat="1" ht="18" x14ac:dyDescent="0.45">
      <c r="A53" s="60">
        <v>2049</v>
      </c>
      <c r="B53" s="42">
        <f>_xlfn.FORECAST.LINEAR($A53,B$13:B52,$A$13:$A52)</f>
        <v>79290522.733333588</v>
      </c>
      <c r="C53" s="42">
        <f>_xlfn.FORECAST.LINEAR($A53,C$13:C52,$A$13:$A52)</f>
        <v>7746669.8476190567</v>
      </c>
      <c r="D53" s="42">
        <f>_xlfn.FORECAST.LINEAR($A53,D$13:D52,A$13:A52)</f>
        <v>2435502.2952380851</v>
      </c>
      <c r="E53" s="42">
        <f>_xlfn.FORECAST.LINEAR($A53,$E$13:E52,$A$13:$A52)</f>
        <v>5211575.6380952373</v>
      </c>
      <c r="F53" s="42">
        <f>_xlfn.FORECAST.LINEAR($A53,F$13:F52,$A$13:A52)</f>
        <v>63896774.866666317</v>
      </c>
      <c r="G53" s="39"/>
      <c r="H53" s="39"/>
      <c r="I53" s="39"/>
      <c r="J53" s="39"/>
      <c r="K53" s="39"/>
    </row>
    <row r="54" spans="1:11" s="16" customFormat="1" ht="18" x14ac:dyDescent="0.45">
      <c r="A54" s="60">
        <v>2050</v>
      </c>
      <c r="B54" s="42">
        <f>_xlfn.FORECAST.LINEAR($A54,B$13:B53,$A$13:$A53)</f>
        <v>80035849.508333445</v>
      </c>
      <c r="C54" s="42">
        <f>_xlfn.FORECAST.LINEAR($A54,C$13:C53,$A$13:$A53)</f>
        <v>7838542.9011904895</v>
      </c>
      <c r="D54" s="42">
        <f>_xlfn.FORECAST.LINEAR($A54,D$13:D53,A$13:A53)</f>
        <v>2457090.4523809403</v>
      </c>
      <c r="E54" s="42">
        <f>_xlfn.FORECAST.LINEAR($A54,$E$13:E53,$A$13:$A53)</f>
        <v>5241255.8309523836</v>
      </c>
      <c r="F54" s="42">
        <f>_xlfn.FORECAST.LINEAR($A54,F$13:F53,$A$13:A53)</f>
        <v>64498960.241666317</v>
      </c>
      <c r="G54" s="39"/>
      <c r="H54" s="39"/>
      <c r="I54" s="39"/>
      <c r="J54" s="39"/>
      <c r="K54" s="39"/>
    </row>
    <row r="55" spans="1:11" s="16" customFormat="1" ht="18" x14ac:dyDescent="0.45">
      <c r="A55" s="60">
        <v>2051</v>
      </c>
      <c r="B55" s="42">
        <f>_xlfn.FORECAST.LINEAR($A55,B$13:B54,$A$13:$A54)</f>
        <v>80781176.28333354</v>
      </c>
      <c r="C55" s="42">
        <f>_xlfn.FORECAST.LINEAR($A55,C$13:C54,$A$13:$A54)</f>
        <v>7930415.9547619224</v>
      </c>
      <c r="D55" s="42">
        <f>_xlfn.FORECAST.LINEAR($A55,D$13:D54,A$13:A54)</f>
        <v>2478678.609523803</v>
      </c>
      <c r="E55" s="42">
        <f>_xlfn.FORECAST.LINEAR($A55,$E$13:E54,$A$13:$A54)</f>
        <v>5270936.0238095298</v>
      </c>
      <c r="F55" s="42">
        <f>_xlfn.FORECAST.LINEAR($A55,F$13:F54,$A$13:A54)</f>
        <v>65101145.616666317</v>
      </c>
      <c r="G55" s="39"/>
      <c r="H55" s="39"/>
      <c r="I55" s="39"/>
      <c r="J55" s="39"/>
      <c r="K55" s="39"/>
    </row>
    <row r="56" spans="1:11" s="16" customFormat="1" ht="18" x14ac:dyDescent="0.45">
      <c r="A56" s="60">
        <v>2052</v>
      </c>
      <c r="B56" s="42">
        <f>_xlfn.FORECAST.LINEAR($A56,B$13:B55,$A$13:$A55)</f>
        <v>81526503.058333397</v>
      </c>
      <c r="C56" s="42">
        <f>_xlfn.FORECAST.LINEAR($A56,C$13:C55,$A$13:$A55)</f>
        <v>8022289.0083333254</v>
      </c>
      <c r="D56" s="42">
        <f>_xlfn.FORECAST.LINEAR($A56,D$13:D55,A$13:A55)</f>
        <v>2500266.7666666582</v>
      </c>
      <c r="E56" s="42">
        <f>_xlfn.FORECAST.LINEAR($A56,$E$13:E55,$A$13:$A55)</f>
        <v>5300616.2166666687</v>
      </c>
      <c r="F56" s="42">
        <f>_xlfn.FORECAST.LINEAR($A56,F$13:F55,$A$13:A55)</f>
        <v>65703330.991666317</v>
      </c>
      <c r="G56" s="39"/>
      <c r="H56" s="39"/>
      <c r="I56" s="39"/>
      <c r="J56" s="39"/>
      <c r="K56" s="39"/>
    </row>
    <row r="57" spans="1:11" s="16" customFormat="1" ht="18" x14ac:dyDescent="0.45">
      <c r="A57" s="60">
        <v>2053</v>
      </c>
      <c r="B57" s="42">
        <f>_xlfn.FORECAST.LINEAR($A57,B$13:B56,$A$13:$A56)</f>
        <v>82271829.833333731</v>
      </c>
      <c r="C57" s="42">
        <f>_xlfn.FORECAST.LINEAR($A57,C$13:C56,$A$13:$A56)</f>
        <v>8114162.0619047582</v>
      </c>
      <c r="D57" s="42">
        <f>_xlfn.FORECAST.LINEAR($A57,D$13:D56,A$13:A56)</f>
        <v>2521854.9238095134</v>
      </c>
      <c r="E57" s="42">
        <f>_xlfn.FORECAST.LINEAR($A57,$E$13:E56,$A$13:$A56)</f>
        <v>5330296.4095238075</v>
      </c>
      <c r="F57" s="42">
        <f>_xlfn.FORECAST.LINEAR($A57,F$13:F56,$A$13:A56)</f>
        <v>66305516.366666317</v>
      </c>
      <c r="G57" s="39"/>
      <c r="H57" s="39"/>
      <c r="I57" s="39"/>
      <c r="J57" s="39"/>
      <c r="K57" s="39"/>
    </row>
    <row r="58" spans="1:11" s="16" customFormat="1" ht="18" x14ac:dyDescent="0.45">
      <c r="A58" s="60">
        <v>2054</v>
      </c>
      <c r="B58" s="42">
        <f>_xlfn.FORECAST.LINEAR($A58,B$13:B57,$A$13:$A57)</f>
        <v>83017156.608333588</v>
      </c>
      <c r="C58" s="42">
        <f>_xlfn.FORECAST.LINEAR($A58,C$13:C57,$A$13:$A57)</f>
        <v>8206035.115476191</v>
      </c>
      <c r="D58" s="42">
        <f>_xlfn.FORECAST.LINEAR($A58,D$13:D57,A$13:A57)</f>
        <v>2543443.0809523687</v>
      </c>
      <c r="E58" s="42">
        <f>_xlfn.FORECAST.LINEAR($A58,$E$13:E57,$A$13:$A57)</f>
        <v>5359976.6023809463</v>
      </c>
      <c r="F58" s="42">
        <f>_xlfn.FORECAST.LINEAR($A58,F$13:F57,$A$13:A57)</f>
        <v>66907701.741666317</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9.9640000000000004</v>
      </c>
      <c r="C66" s="245">
        <v>36.950000000000003</v>
      </c>
      <c r="D66" s="245">
        <v>43.484000000000002</v>
      </c>
      <c r="E66" s="245">
        <v>48.44</v>
      </c>
      <c r="F66" s="246">
        <v>11.052</v>
      </c>
      <c r="G66" s="303"/>
      <c r="H66" s="304"/>
      <c r="I66" s="304"/>
      <c r="J66" s="304"/>
      <c r="K66" s="305"/>
    </row>
    <row r="67" spans="1:11" s="16" customFormat="1" ht="18" x14ac:dyDescent="0.45">
      <c r="A67" s="194">
        <v>2004</v>
      </c>
      <c r="B67" s="232">
        <v>8.4019999999999992</v>
      </c>
      <c r="C67" s="147">
        <v>30.506</v>
      </c>
      <c r="D67" s="147">
        <v>43.320999999999998</v>
      </c>
      <c r="E67" s="147">
        <v>37.898000000000003</v>
      </c>
      <c r="F67" s="233">
        <v>9.3460000000000001</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7.6</v>
      </c>
      <c r="C68" s="147">
        <v>27.224</v>
      </c>
      <c r="D68" s="147">
        <v>39.75</v>
      </c>
      <c r="E68" s="147">
        <v>34.139000000000003</v>
      </c>
      <c r="F68" s="233">
        <v>8.4619999999999997</v>
      </c>
      <c r="G68" s="290">
        <f t="shared" ref="G68:G87" si="2">IF(ABS(B8 - B7) &gt; SQRT(G8^2 + G7^2), 1, 0)</f>
        <v>0</v>
      </c>
      <c r="H68" s="286">
        <f t="shared" ref="H68:H87" si="3">IF(ABS(C8 - C7) &gt; SQRT(H8^2 + H7^2), 1, 0)</f>
        <v>0</v>
      </c>
      <c r="I68" s="286">
        <f t="shared" ref="I68:I87" si="4">IF(ABS(D8 - D7) &gt; SQRT(I8^2 + I7^2), 1, 0)</f>
        <v>0</v>
      </c>
      <c r="J68" s="286">
        <f t="shared" ref="J68:J87" si="5">IF(ABS(E8 - E7) &gt; SQRT(J8^2 + J7^2), 1, 0)</f>
        <v>0</v>
      </c>
      <c r="K68" s="291">
        <f t="shared" ref="K68:K87" si="6">IF(ABS(F8 - F7) &gt; SQRT(K8^2 + K7^2), 1, 0)</f>
        <v>0</v>
      </c>
    </row>
    <row r="69" spans="1:11" s="16" customFormat="1" ht="18" x14ac:dyDescent="0.45">
      <c r="A69" s="194">
        <v>2006</v>
      </c>
      <c r="B69" s="232">
        <v>6.5869999999999997</v>
      </c>
      <c r="C69" s="147">
        <v>27.678000000000001</v>
      </c>
      <c r="D69" s="147">
        <v>42.948</v>
      </c>
      <c r="E69" s="147">
        <v>36.960999999999999</v>
      </c>
      <c r="F69" s="233">
        <v>7.3630000000000004</v>
      </c>
      <c r="G69" s="290">
        <f t="shared" si="2"/>
        <v>0</v>
      </c>
      <c r="H69" s="286">
        <f t="shared" si="3"/>
        <v>0</v>
      </c>
      <c r="I69" s="286">
        <f t="shared" si="4"/>
        <v>0</v>
      </c>
      <c r="J69" s="286">
        <f t="shared" si="5"/>
        <v>0</v>
      </c>
      <c r="K69" s="291">
        <f t="shared" si="6"/>
        <v>0</v>
      </c>
    </row>
    <row r="70" spans="1:11" s="16" customFormat="1" ht="18" x14ac:dyDescent="0.45">
      <c r="A70" s="194">
        <v>2007</v>
      </c>
      <c r="B70" s="234">
        <v>6.6219999999999999</v>
      </c>
      <c r="C70" s="71">
        <v>23.952999999999999</v>
      </c>
      <c r="D70" s="71">
        <v>41.554000000000002</v>
      </c>
      <c r="E70" s="71">
        <v>35.500999999999998</v>
      </c>
      <c r="F70" s="235">
        <v>7.3230000000000004</v>
      </c>
      <c r="G70" s="290">
        <f t="shared" si="2"/>
        <v>0</v>
      </c>
      <c r="H70" s="286">
        <f t="shared" si="3"/>
        <v>0</v>
      </c>
      <c r="I70" s="286">
        <f t="shared" si="4"/>
        <v>0</v>
      </c>
      <c r="J70" s="286">
        <f t="shared" si="5"/>
        <v>0</v>
      </c>
      <c r="K70" s="291">
        <f t="shared" si="6"/>
        <v>0</v>
      </c>
    </row>
    <row r="71" spans="1:11" s="16" customFormat="1" ht="18" x14ac:dyDescent="0.45">
      <c r="A71" s="194">
        <v>2008</v>
      </c>
      <c r="B71" s="234">
        <v>6.83</v>
      </c>
      <c r="C71" s="71">
        <v>25.295000000000002</v>
      </c>
      <c r="D71" s="71">
        <v>39.097000000000001</v>
      </c>
      <c r="E71" s="71">
        <v>34.369999999999997</v>
      </c>
      <c r="F71" s="235">
        <v>7.3310000000000004</v>
      </c>
      <c r="G71" s="290">
        <f t="shared" si="2"/>
        <v>0</v>
      </c>
      <c r="H71" s="286">
        <f t="shared" si="3"/>
        <v>0</v>
      </c>
      <c r="I71" s="286">
        <f t="shared" si="4"/>
        <v>0</v>
      </c>
      <c r="J71" s="286">
        <f t="shared" si="5"/>
        <v>0</v>
      </c>
      <c r="K71" s="291">
        <f t="shared" si="6"/>
        <v>0</v>
      </c>
    </row>
    <row r="72" spans="1:11" s="16" customFormat="1" ht="18" x14ac:dyDescent="0.45">
      <c r="A72" s="194">
        <v>2009</v>
      </c>
      <c r="B72" s="234">
        <v>6.67</v>
      </c>
      <c r="C72" s="71">
        <v>26.48</v>
      </c>
      <c r="D72" s="71">
        <v>38.502000000000002</v>
      </c>
      <c r="E72" s="71">
        <v>34.26</v>
      </c>
      <c r="F72" s="235">
        <v>7.1589999999999998</v>
      </c>
      <c r="G72" s="290">
        <f t="shared" si="2"/>
        <v>0</v>
      </c>
      <c r="H72" s="286">
        <f t="shared" si="3"/>
        <v>0</v>
      </c>
      <c r="I72" s="286">
        <f t="shared" si="4"/>
        <v>0</v>
      </c>
      <c r="J72" s="286">
        <f t="shared" si="5"/>
        <v>0</v>
      </c>
      <c r="K72" s="291">
        <f t="shared" si="6"/>
        <v>0</v>
      </c>
    </row>
    <row r="73" spans="1:11" s="16" customFormat="1" ht="18" x14ac:dyDescent="0.45">
      <c r="A73" s="194">
        <v>2010</v>
      </c>
      <c r="B73" s="234">
        <v>6.4740000000000002</v>
      </c>
      <c r="C73" s="71">
        <v>26.529</v>
      </c>
      <c r="D73" s="71">
        <v>41.259</v>
      </c>
      <c r="E73" s="71">
        <v>31.196000000000002</v>
      </c>
      <c r="F73" s="235">
        <v>6.9279999999999999</v>
      </c>
      <c r="G73" s="290">
        <f t="shared" si="2"/>
        <v>0</v>
      </c>
      <c r="H73" s="286">
        <f t="shared" si="3"/>
        <v>0</v>
      </c>
      <c r="I73" s="286">
        <f t="shared" si="4"/>
        <v>0</v>
      </c>
      <c r="J73" s="286">
        <f t="shared" si="5"/>
        <v>0</v>
      </c>
      <c r="K73" s="291">
        <f t="shared" si="6"/>
        <v>0</v>
      </c>
    </row>
    <row r="74" spans="1:11" s="16" customFormat="1" ht="18" x14ac:dyDescent="0.45">
      <c r="A74" s="194">
        <v>2011</v>
      </c>
      <c r="B74" s="234">
        <v>6.4859999999999998</v>
      </c>
      <c r="C74" s="71">
        <v>26.734999999999999</v>
      </c>
      <c r="D74" s="71">
        <v>45.621000000000002</v>
      </c>
      <c r="E74" s="71">
        <v>29.826000000000001</v>
      </c>
      <c r="F74" s="235">
        <v>6.952</v>
      </c>
      <c r="G74" s="290">
        <f t="shared" si="2"/>
        <v>0</v>
      </c>
      <c r="H74" s="286">
        <f t="shared" si="3"/>
        <v>0</v>
      </c>
      <c r="I74" s="286">
        <f t="shared" si="4"/>
        <v>0</v>
      </c>
      <c r="J74" s="286">
        <f t="shared" si="5"/>
        <v>0</v>
      </c>
      <c r="K74" s="291">
        <f t="shared" si="6"/>
        <v>0</v>
      </c>
    </row>
    <row r="75" spans="1:11" s="16" customFormat="1" ht="18" x14ac:dyDescent="0.45">
      <c r="A75" s="194">
        <v>2012</v>
      </c>
      <c r="B75" s="234">
        <v>6.5</v>
      </c>
      <c r="C75" s="71">
        <v>27.616</v>
      </c>
      <c r="D75" s="71">
        <v>47.067999999999998</v>
      </c>
      <c r="E75" s="71">
        <v>29.524000000000001</v>
      </c>
      <c r="F75" s="235">
        <v>6.95</v>
      </c>
      <c r="G75" s="290">
        <f t="shared" si="2"/>
        <v>0</v>
      </c>
      <c r="H75" s="286">
        <f t="shared" si="3"/>
        <v>0</v>
      </c>
      <c r="I75" s="286">
        <f t="shared" si="4"/>
        <v>0</v>
      </c>
      <c r="J75" s="286">
        <f t="shared" si="5"/>
        <v>0</v>
      </c>
      <c r="K75" s="291">
        <f t="shared" si="6"/>
        <v>0</v>
      </c>
    </row>
    <row r="76" spans="1:11" s="16" customFormat="1" ht="18" x14ac:dyDescent="0.45">
      <c r="A76" s="194">
        <v>2013</v>
      </c>
      <c r="B76" s="234">
        <v>6.4630000000000001</v>
      </c>
      <c r="C76" s="71">
        <v>25.195</v>
      </c>
      <c r="D76" s="71">
        <v>53.334000000000003</v>
      </c>
      <c r="E76" s="71">
        <v>28.574000000000002</v>
      </c>
      <c r="F76" s="235">
        <v>6.9489999999999998</v>
      </c>
      <c r="G76" s="290">
        <f t="shared" si="2"/>
        <v>0</v>
      </c>
      <c r="H76" s="286">
        <f t="shared" si="3"/>
        <v>0</v>
      </c>
      <c r="I76" s="286">
        <f t="shared" si="4"/>
        <v>0</v>
      </c>
      <c r="J76" s="286">
        <f t="shared" si="5"/>
        <v>0</v>
      </c>
      <c r="K76" s="291">
        <f t="shared" si="6"/>
        <v>0</v>
      </c>
    </row>
    <row r="77" spans="1:11" s="16" customFormat="1" ht="18" x14ac:dyDescent="0.45">
      <c r="A77" s="194">
        <v>2014</v>
      </c>
      <c r="B77" s="234">
        <v>6.1929999999999996</v>
      </c>
      <c r="C77" s="71">
        <v>21.001999999999999</v>
      </c>
      <c r="D77" s="71">
        <v>45.030999999999999</v>
      </c>
      <c r="E77" s="71">
        <v>28.254000000000001</v>
      </c>
      <c r="F77" s="235">
        <v>6.7939999999999996</v>
      </c>
      <c r="G77" s="290">
        <f t="shared" si="2"/>
        <v>0</v>
      </c>
      <c r="H77" s="286">
        <f t="shared" si="3"/>
        <v>0</v>
      </c>
      <c r="I77" s="286">
        <f t="shared" si="4"/>
        <v>0</v>
      </c>
      <c r="J77" s="286">
        <f t="shared" si="5"/>
        <v>0</v>
      </c>
      <c r="K77" s="291">
        <f t="shared" si="6"/>
        <v>0</v>
      </c>
    </row>
    <row r="78" spans="1:11" s="16" customFormat="1" ht="18" x14ac:dyDescent="0.45">
      <c r="A78" s="194">
        <v>2015</v>
      </c>
      <c r="B78" s="234">
        <v>6.1280000000000001</v>
      </c>
      <c r="C78" s="71">
        <v>20.074999999999999</v>
      </c>
      <c r="D78" s="71">
        <v>45.758000000000003</v>
      </c>
      <c r="E78" s="71">
        <v>28.501000000000001</v>
      </c>
      <c r="F78" s="235">
        <v>6.7670000000000003</v>
      </c>
      <c r="G78" s="290">
        <f t="shared" si="2"/>
        <v>0</v>
      </c>
      <c r="H78" s="286">
        <f t="shared" si="3"/>
        <v>0</v>
      </c>
      <c r="I78" s="286">
        <f t="shared" si="4"/>
        <v>0</v>
      </c>
      <c r="J78" s="286">
        <f t="shared" si="5"/>
        <v>0</v>
      </c>
      <c r="K78" s="291">
        <f t="shared" si="6"/>
        <v>0</v>
      </c>
    </row>
    <row r="79" spans="1:11" s="16" customFormat="1" ht="18" x14ac:dyDescent="0.45">
      <c r="A79" s="194">
        <v>2016</v>
      </c>
      <c r="B79" s="234">
        <v>6.12</v>
      </c>
      <c r="C79" s="71">
        <v>20.074000000000002</v>
      </c>
      <c r="D79" s="71">
        <v>45.398000000000003</v>
      </c>
      <c r="E79" s="71">
        <v>28.401</v>
      </c>
      <c r="F79" s="235">
        <v>6.76</v>
      </c>
      <c r="G79" s="290">
        <f t="shared" si="2"/>
        <v>0</v>
      </c>
      <c r="H79" s="286">
        <f t="shared" si="3"/>
        <v>0</v>
      </c>
      <c r="I79" s="286">
        <f t="shared" si="4"/>
        <v>0</v>
      </c>
      <c r="J79" s="286">
        <f t="shared" si="5"/>
        <v>0</v>
      </c>
      <c r="K79" s="291">
        <f t="shared" si="6"/>
        <v>0</v>
      </c>
    </row>
    <row r="80" spans="1:11" s="16" customFormat="1" ht="18" x14ac:dyDescent="0.45">
      <c r="A80" s="194">
        <v>2017</v>
      </c>
      <c r="B80" s="234">
        <v>6.0410000000000004</v>
      </c>
      <c r="C80" s="71">
        <v>20.175000000000001</v>
      </c>
      <c r="D80" s="71">
        <v>45.335000000000001</v>
      </c>
      <c r="E80" s="71">
        <v>28.382999999999999</v>
      </c>
      <c r="F80" s="235">
        <v>6.6440000000000001</v>
      </c>
      <c r="G80" s="290">
        <f t="shared" si="2"/>
        <v>0</v>
      </c>
      <c r="H80" s="286">
        <f t="shared" si="3"/>
        <v>0</v>
      </c>
      <c r="I80" s="286">
        <f t="shared" si="4"/>
        <v>0</v>
      </c>
      <c r="J80" s="286">
        <f t="shared" si="5"/>
        <v>0</v>
      </c>
      <c r="K80" s="291">
        <f t="shared" si="6"/>
        <v>0</v>
      </c>
    </row>
    <row r="81" spans="1:41" s="16" customFormat="1" ht="18" x14ac:dyDescent="0.45">
      <c r="A81" s="194">
        <v>2018</v>
      </c>
      <c r="B81" s="234">
        <v>5.9539999999999997</v>
      </c>
      <c r="C81" s="71">
        <v>20.213000000000001</v>
      </c>
      <c r="D81" s="71">
        <v>38.459000000000003</v>
      </c>
      <c r="E81" s="71">
        <v>28.437000000000001</v>
      </c>
      <c r="F81" s="235">
        <v>6.5359999999999996</v>
      </c>
      <c r="G81" s="290">
        <f t="shared" si="2"/>
        <v>0</v>
      </c>
      <c r="H81" s="286">
        <f t="shared" si="3"/>
        <v>0</v>
      </c>
      <c r="I81" s="286">
        <f t="shared" si="4"/>
        <v>0</v>
      </c>
      <c r="J81" s="286">
        <f t="shared" si="5"/>
        <v>0</v>
      </c>
      <c r="K81" s="291">
        <f t="shared" si="6"/>
        <v>0</v>
      </c>
    </row>
    <row r="82" spans="1:41" s="16" customFormat="1" ht="18" x14ac:dyDescent="0.45">
      <c r="A82" s="194">
        <v>2019</v>
      </c>
      <c r="B82" s="234">
        <v>6.2569999999999997</v>
      </c>
      <c r="C82" s="71">
        <v>23.701000000000001</v>
      </c>
      <c r="D82" s="71">
        <v>41.872</v>
      </c>
      <c r="E82" s="71">
        <v>29.803999999999998</v>
      </c>
      <c r="F82" s="235">
        <v>6.7030000000000003</v>
      </c>
      <c r="G82" s="290">
        <f t="shared" si="2"/>
        <v>0</v>
      </c>
      <c r="H82" s="286">
        <f t="shared" si="3"/>
        <v>0</v>
      </c>
      <c r="I82" s="286">
        <f t="shared" si="4"/>
        <v>0</v>
      </c>
      <c r="J82" s="286">
        <f t="shared" si="5"/>
        <v>0</v>
      </c>
      <c r="K82" s="291">
        <f t="shared" si="6"/>
        <v>0</v>
      </c>
    </row>
    <row r="83" spans="1:41" s="16" customFormat="1" ht="18" x14ac:dyDescent="0.45">
      <c r="A83" s="194">
        <v>2020</v>
      </c>
      <c r="B83" s="234">
        <v>6.2569999999999997</v>
      </c>
      <c r="C83" s="71">
        <v>24.966000000000001</v>
      </c>
      <c r="D83" s="71">
        <v>41.892000000000003</v>
      </c>
      <c r="E83" s="71">
        <v>29.814</v>
      </c>
      <c r="F83" s="235">
        <v>6.633</v>
      </c>
      <c r="G83" s="290">
        <f t="shared" si="2"/>
        <v>0</v>
      </c>
      <c r="H83" s="286">
        <f t="shared" si="3"/>
        <v>0</v>
      </c>
      <c r="I83" s="286">
        <f t="shared" si="4"/>
        <v>0</v>
      </c>
      <c r="J83" s="286">
        <f t="shared" si="5"/>
        <v>0</v>
      </c>
      <c r="K83" s="291">
        <f t="shared" si="6"/>
        <v>0</v>
      </c>
    </row>
    <row r="84" spans="1:41" s="16" customFormat="1" ht="18" x14ac:dyDescent="0.45">
      <c r="A84" s="194">
        <v>2021</v>
      </c>
      <c r="B84" s="234">
        <v>6.2750000000000004</v>
      </c>
      <c r="C84" s="71">
        <v>25</v>
      </c>
      <c r="D84" s="71">
        <v>41.744999999999997</v>
      </c>
      <c r="E84" s="71">
        <v>29.861999999999998</v>
      </c>
      <c r="F84" s="235">
        <v>6.66</v>
      </c>
      <c r="G84" s="290">
        <f t="shared" si="2"/>
        <v>0</v>
      </c>
      <c r="H84" s="286">
        <f t="shared" si="3"/>
        <v>0</v>
      </c>
      <c r="I84" s="286">
        <f t="shared" si="4"/>
        <v>0</v>
      </c>
      <c r="J84" s="286">
        <f t="shared" si="5"/>
        <v>0</v>
      </c>
      <c r="K84" s="291">
        <f t="shared" si="6"/>
        <v>0</v>
      </c>
    </row>
    <row r="85" spans="1:41" s="16" customFormat="1" ht="18" x14ac:dyDescent="0.45">
      <c r="A85" s="194">
        <v>2022</v>
      </c>
      <c r="B85" s="234">
        <v>5.1689999999999996</v>
      </c>
      <c r="C85" s="71">
        <v>21.152000000000001</v>
      </c>
      <c r="D85" s="71">
        <v>39.878</v>
      </c>
      <c r="E85" s="71">
        <v>27.838000000000001</v>
      </c>
      <c r="F85" s="235">
        <v>5.4349999999999996</v>
      </c>
      <c r="G85" s="290">
        <f t="shared" si="2"/>
        <v>0</v>
      </c>
      <c r="H85" s="286">
        <f t="shared" si="3"/>
        <v>0</v>
      </c>
      <c r="I85" s="286">
        <f t="shared" si="4"/>
        <v>0</v>
      </c>
      <c r="J85" s="286">
        <f t="shared" si="5"/>
        <v>0</v>
      </c>
      <c r="K85" s="291">
        <f t="shared" si="6"/>
        <v>0</v>
      </c>
    </row>
    <row r="86" spans="1:41" s="16" customFormat="1" ht="18" x14ac:dyDescent="0.45">
      <c r="A86" s="194">
        <v>2023</v>
      </c>
      <c r="B86" s="234">
        <v>5.202</v>
      </c>
      <c r="C86" s="71">
        <v>21.141999999999999</v>
      </c>
      <c r="D86" s="71">
        <v>39.234000000000002</v>
      </c>
      <c r="E86" s="71">
        <v>27.943000000000001</v>
      </c>
      <c r="F86" s="235">
        <v>5.47</v>
      </c>
      <c r="G86" s="290">
        <f t="shared" si="2"/>
        <v>0</v>
      </c>
      <c r="H86" s="286">
        <f t="shared" si="3"/>
        <v>0</v>
      </c>
      <c r="I86" s="286">
        <f t="shared" si="4"/>
        <v>0</v>
      </c>
      <c r="J86" s="286">
        <f t="shared" si="5"/>
        <v>0</v>
      </c>
      <c r="K86" s="291">
        <f t="shared" si="6"/>
        <v>0</v>
      </c>
    </row>
    <row r="87" spans="1:41" s="16" customFormat="1" ht="18.399999999999999" thickBot="1" x14ac:dyDescent="0.5">
      <c r="A87" s="194">
        <v>2024</v>
      </c>
      <c r="B87" s="236">
        <v>5.2160000000000002</v>
      </c>
      <c r="C87" s="238">
        <v>20.672000000000001</v>
      </c>
      <c r="D87" s="238">
        <v>39.232999999999997</v>
      </c>
      <c r="E87" s="238">
        <v>27.885000000000002</v>
      </c>
      <c r="F87" s="239">
        <v>5.5010000000000003</v>
      </c>
      <c r="G87" s="290">
        <f t="shared" si="2"/>
        <v>0</v>
      </c>
      <c r="H87" s="286">
        <f t="shared" si="3"/>
        <v>0</v>
      </c>
      <c r="I87" s="286">
        <f t="shared" si="4"/>
        <v>0</v>
      </c>
      <c r="J87" s="286">
        <f t="shared" si="5"/>
        <v>0</v>
      </c>
      <c r="K87" s="291">
        <f t="shared" si="6"/>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447</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399999999999999" thickBot="1" x14ac:dyDescent="0.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208">
        <v>8527443</v>
      </c>
      <c r="C96" s="209">
        <v>202278</v>
      </c>
      <c r="D96" s="209">
        <v>312632</v>
      </c>
      <c r="E96" s="209">
        <v>477323</v>
      </c>
      <c r="F96" s="210">
        <v>7535210</v>
      </c>
      <c r="G96" s="120">
        <v>1446375</v>
      </c>
      <c r="H96" s="80">
        <v>32541</v>
      </c>
      <c r="I96" s="80">
        <v>49611</v>
      </c>
      <c r="J96" s="80">
        <v>84722</v>
      </c>
      <c r="K96" s="81">
        <v>1279501</v>
      </c>
      <c r="L96" s="79">
        <v>2090896</v>
      </c>
      <c r="M96" s="80">
        <v>43897</v>
      </c>
      <c r="N96" s="80">
        <v>74147</v>
      </c>
      <c r="O96" s="80">
        <v>144977</v>
      </c>
      <c r="P96" s="81">
        <v>1827875</v>
      </c>
      <c r="Q96" s="79">
        <v>3157365</v>
      </c>
      <c r="R96" s="80">
        <v>166462</v>
      </c>
      <c r="S96" s="80">
        <v>155640</v>
      </c>
      <c r="T96" s="80">
        <v>161928</v>
      </c>
      <c r="U96" s="81">
        <v>2673335</v>
      </c>
      <c r="V96" s="79">
        <v>37787627</v>
      </c>
      <c r="W96" s="80">
        <v>2548545</v>
      </c>
      <c r="X96" s="80">
        <v>2079263</v>
      </c>
      <c r="Y96" s="80">
        <v>1837825</v>
      </c>
      <c r="Z96" s="81">
        <v>31321993</v>
      </c>
    </row>
    <row r="97" spans="1:26" s="16" customFormat="1" ht="18" x14ac:dyDescent="0.45">
      <c r="A97" s="194">
        <v>2004</v>
      </c>
      <c r="B97" s="211">
        <v>8023222</v>
      </c>
      <c r="C97" s="80">
        <v>330846</v>
      </c>
      <c r="D97" s="80">
        <v>243033</v>
      </c>
      <c r="E97" s="80">
        <v>541266</v>
      </c>
      <c r="F97" s="212">
        <v>6908078</v>
      </c>
      <c r="G97" s="120">
        <v>1359650</v>
      </c>
      <c r="H97" s="80">
        <v>51554</v>
      </c>
      <c r="I97" s="80">
        <v>38567</v>
      </c>
      <c r="J97" s="80">
        <v>97038</v>
      </c>
      <c r="K97" s="81">
        <v>1172491</v>
      </c>
      <c r="L97" s="79">
        <v>1976832</v>
      </c>
      <c r="M97" s="80">
        <v>64612</v>
      </c>
      <c r="N97" s="80">
        <v>58177</v>
      </c>
      <c r="O97" s="80">
        <v>166028</v>
      </c>
      <c r="P97" s="81">
        <v>1688015</v>
      </c>
      <c r="Q97" s="79">
        <v>3048155</v>
      </c>
      <c r="R97" s="80">
        <v>215552</v>
      </c>
      <c r="S97" s="80">
        <v>119248</v>
      </c>
      <c r="T97" s="80">
        <v>219844</v>
      </c>
      <c r="U97" s="81">
        <v>2493511</v>
      </c>
      <c r="V97" s="79">
        <v>36273096</v>
      </c>
      <c r="W97" s="80">
        <v>2994613</v>
      </c>
      <c r="X97" s="80">
        <v>1592674</v>
      </c>
      <c r="Y97" s="80">
        <v>2422274</v>
      </c>
      <c r="Z97" s="81">
        <v>29263534</v>
      </c>
    </row>
    <row r="98" spans="1:26" s="16" customFormat="1" ht="18" x14ac:dyDescent="0.45">
      <c r="A98" s="194">
        <v>2005</v>
      </c>
      <c r="B98" s="211">
        <v>7872940</v>
      </c>
      <c r="C98" s="80">
        <v>363188</v>
      </c>
      <c r="D98" s="80">
        <v>205494</v>
      </c>
      <c r="E98" s="80">
        <v>500854</v>
      </c>
      <c r="F98" s="212">
        <v>6803403</v>
      </c>
      <c r="G98" s="120">
        <v>1335026</v>
      </c>
      <c r="H98" s="80">
        <v>58218</v>
      </c>
      <c r="I98" s="80">
        <v>32743</v>
      </c>
      <c r="J98" s="80">
        <v>89339</v>
      </c>
      <c r="K98" s="81">
        <v>1154726</v>
      </c>
      <c r="L98" s="79">
        <v>1940678</v>
      </c>
      <c r="M98" s="80">
        <v>69353</v>
      </c>
      <c r="N98" s="80">
        <v>62865</v>
      </c>
      <c r="O98" s="80">
        <v>153864</v>
      </c>
      <c r="P98" s="81">
        <v>1654597</v>
      </c>
      <c r="Q98" s="79">
        <v>3017947</v>
      </c>
      <c r="R98" s="80">
        <v>223003</v>
      </c>
      <c r="S98" s="80">
        <v>112067</v>
      </c>
      <c r="T98" s="80">
        <v>209159</v>
      </c>
      <c r="U98" s="81">
        <v>2473718</v>
      </c>
      <c r="V98" s="79">
        <v>35744816</v>
      </c>
      <c r="W98" s="80">
        <v>3015523</v>
      </c>
      <c r="X98" s="80">
        <v>1521149</v>
      </c>
      <c r="Y98" s="80">
        <v>2323685</v>
      </c>
      <c r="Z98" s="81">
        <v>28884460</v>
      </c>
    </row>
    <row r="99" spans="1:26" s="16" customFormat="1" ht="18" x14ac:dyDescent="0.45">
      <c r="A99" s="194">
        <v>2006</v>
      </c>
      <c r="B99" s="211">
        <v>7830563</v>
      </c>
      <c r="C99" s="80">
        <v>386474</v>
      </c>
      <c r="D99" s="80">
        <v>196395</v>
      </c>
      <c r="E99" s="80">
        <v>511985</v>
      </c>
      <c r="F99" s="212">
        <v>6735708</v>
      </c>
      <c r="G99" s="120">
        <v>1330395</v>
      </c>
      <c r="H99" s="80">
        <v>60680</v>
      </c>
      <c r="I99" s="80">
        <v>31204</v>
      </c>
      <c r="J99" s="80">
        <v>90413</v>
      </c>
      <c r="K99" s="81">
        <v>1148099</v>
      </c>
      <c r="L99" s="79">
        <v>1929110</v>
      </c>
      <c r="M99" s="80">
        <v>73195</v>
      </c>
      <c r="N99" s="80">
        <v>54537</v>
      </c>
      <c r="O99" s="80">
        <v>154388</v>
      </c>
      <c r="P99" s="81">
        <v>1646990</v>
      </c>
      <c r="Q99" s="79">
        <v>2984627</v>
      </c>
      <c r="R99" s="80">
        <v>217104</v>
      </c>
      <c r="S99" s="80">
        <v>100515</v>
      </c>
      <c r="T99" s="80">
        <v>211164</v>
      </c>
      <c r="U99" s="81">
        <v>2455843</v>
      </c>
      <c r="V99" s="79">
        <v>34984747</v>
      </c>
      <c r="W99" s="80">
        <v>2901777</v>
      </c>
      <c r="X99" s="80">
        <v>1317517</v>
      </c>
      <c r="Y99" s="80">
        <v>2304028</v>
      </c>
      <c r="Z99" s="81">
        <v>28461424</v>
      </c>
    </row>
    <row r="100" spans="1:26" s="16" customFormat="1" ht="18" x14ac:dyDescent="0.45">
      <c r="A100" s="194">
        <v>2007</v>
      </c>
      <c r="B100" s="211">
        <v>7333827</v>
      </c>
      <c r="C100" s="80">
        <v>461938</v>
      </c>
      <c r="D100" s="80">
        <v>210954</v>
      </c>
      <c r="E100" s="80">
        <v>486403</v>
      </c>
      <c r="F100" s="212">
        <v>6174532</v>
      </c>
      <c r="G100" s="120">
        <v>1235048</v>
      </c>
      <c r="H100" s="80">
        <v>73642</v>
      </c>
      <c r="I100" s="80">
        <v>32904</v>
      </c>
      <c r="J100" s="80">
        <v>85999</v>
      </c>
      <c r="K100" s="81">
        <v>1042504</v>
      </c>
      <c r="L100" s="79">
        <v>1776972</v>
      </c>
      <c r="M100" s="80">
        <v>85073</v>
      </c>
      <c r="N100" s="80">
        <v>57870</v>
      </c>
      <c r="O100" s="80">
        <v>144736</v>
      </c>
      <c r="P100" s="81">
        <v>1489293</v>
      </c>
      <c r="Q100" s="79">
        <v>2854231</v>
      </c>
      <c r="R100" s="80">
        <v>258065</v>
      </c>
      <c r="S100" s="80">
        <v>106039</v>
      </c>
      <c r="T100" s="80">
        <v>207218</v>
      </c>
      <c r="U100" s="81">
        <v>2282910</v>
      </c>
      <c r="V100" s="79">
        <v>33973619</v>
      </c>
      <c r="W100" s="80">
        <v>3412563</v>
      </c>
      <c r="X100" s="80">
        <v>1409735</v>
      </c>
      <c r="Y100" s="80">
        <v>2211223</v>
      </c>
      <c r="Z100" s="81">
        <v>26940097</v>
      </c>
    </row>
    <row r="101" spans="1:26" s="16" customFormat="1" ht="18" x14ac:dyDescent="0.45">
      <c r="A101" s="194">
        <v>2008</v>
      </c>
      <c r="B101" s="211">
        <v>7376000</v>
      </c>
      <c r="C101" s="80">
        <v>444196</v>
      </c>
      <c r="D101" s="80">
        <v>223776</v>
      </c>
      <c r="E101" s="80">
        <v>500691</v>
      </c>
      <c r="F101" s="212">
        <v>6207337</v>
      </c>
      <c r="G101" s="120">
        <v>1238385</v>
      </c>
      <c r="H101" s="80">
        <v>70387</v>
      </c>
      <c r="I101" s="80">
        <v>34789</v>
      </c>
      <c r="J101" s="80">
        <v>88496</v>
      </c>
      <c r="K101" s="81">
        <v>1044713</v>
      </c>
      <c r="L101" s="79">
        <v>1825881</v>
      </c>
      <c r="M101" s="80">
        <v>80764</v>
      </c>
      <c r="N101" s="80">
        <v>56472</v>
      </c>
      <c r="O101" s="80">
        <v>136971</v>
      </c>
      <c r="P101" s="81">
        <v>1551673</v>
      </c>
      <c r="Q101" s="79">
        <v>2889097</v>
      </c>
      <c r="R101" s="80">
        <v>240249</v>
      </c>
      <c r="S101" s="80">
        <v>130119</v>
      </c>
      <c r="T101" s="80">
        <v>225245</v>
      </c>
      <c r="U101" s="81">
        <v>2293484</v>
      </c>
      <c r="V101" s="79">
        <v>34155300</v>
      </c>
      <c r="W101" s="80">
        <v>3072159</v>
      </c>
      <c r="X101" s="80">
        <v>1769140</v>
      </c>
      <c r="Y101" s="80">
        <v>2320688</v>
      </c>
      <c r="Z101" s="81">
        <v>26993313</v>
      </c>
    </row>
    <row r="102" spans="1:26" s="16" customFormat="1" ht="18" x14ac:dyDescent="0.45">
      <c r="A102" s="194">
        <v>2009</v>
      </c>
      <c r="B102" s="211">
        <v>7663254</v>
      </c>
      <c r="C102" s="80">
        <v>483168</v>
      </c>
      <c r="D102" s="80">
        <v>228203</v>
      </c>
      <c r="E102" s="80">
        <v>532262</v>
      </c>
      <c r="F102" s="212">
        <v>6419621</v>
      </c>
      <c r="G102" s="120">
        <v>1282837</v>
      </c>
      <c r="H102" s="80">
        <v>78551</v>
      </c>
      <c r="I102" s="80">
        <v>35668</v>
      </c>
      <c r="J102" s="80">
        <v>92481</v>
      </c>
      <c r="K102" s="81">
        <v>1076137</v>
      </c>
      <c r="L102" s="79">
        <v>1879448</v>
      </c>
      <c r="M102" s="80">
        <v>93865</v>
      </c>
      <c r="N102" s="80">
        <v>60553</v>
      </c>
      <c r="O102" s="80">
        <v>125035</v>
      </c>
      <c r="P102" s="81">
        <v>1599996</v>
      </c>
      <c r="Q102" s="79">
        <v>2965930</v>
      </c>
      <c r="R102" s="80">
        <v>228718</v>
      </c>
      <c r="S102" s="80">
        <v>134132</v>
      </c>
      <c r="T102" s="80">
        <v>223025</v>
      </c>
      <c r="U102" s="81">
        <v>2380055</v>
      </c>
      <c r="V102" s="79">
        <v>35148877</v>
      </c>
      <c r="W102" s="80">
        <v>2889898</v>
      </c>
      <c r="X102" s="80">
        <v>1823479</v>
      </c>
      <c r="Y102" s="80">
        <v>2279908</v>
      </c>
      <c r="Z102" s="81">
        <v>28155592</v>
      </c>
    </row>
    <row r="103" spans="1:26" s="16" customFormat="1" ht="18" x14ac:dyDescent="0.45">
      <c r="A103" s="194">
        <v>2010</v>
      </c>
      <c r="B103" s="211">
        <v>8019070</v>
      </c>
      <c r="C103" s="80">
        <v>516217</v>
      </c>
      <c r="D103" s="80">
        <v>217778</v>
      </c>
      <c r="E103" s="80">
        <v>591469</v>
      </c>
      <c r="F103" s="212">
        <v>6693606</v>
      </c>
      <c r="G103" s="120">
        <v>1343472</v>
      </c>
      <c r="H103" s="80">
        <v>84570</v>
      </c>
      <c r="I103" s="80">
        <v>33866</v>
      </c>
      <c r="J103" s="80">
        <v>102083</v>
      </c>
      <c r="K103" s="81">
        <v>1122953</v>
      </c>
      <c r="L103" s="79">
        <v>1965689</v>
      </c>
      <c r="M103" s="80">
        <v>99256</v>
      </c>
      <c r="N103" s="80">
        <v>44305</v>
      </c>
      <c r="O103" s="80">
        <v>151070</v>
      </c>
      <c r="P103" s="81">
        <v>1671058</v>
      </c>
      <c r="Q103" s="79">
        <v>3114899</v>
      </c>
      <c r="R103" s="80">
        <v>235268</v>
      </c>
      <c r="S103" s="80">
        <v>118809</v>
      </c>
      <c r="T103" s="80">
        <v>251949</v>
      </c>
      <c r="U103" s="81">
        <v>2508874</v>
      </c>
      <c r="V103" s="79">
        <v>36777924</v>
      </c>
      <c r="W103" s="80">
        <v>2960245</v>
      </c>
      <c r="X103" s="80">
        <v>1597870</v>
      </c>
      <c r="Y103" s="80">
        <v>2658788</v>
      </c>
      <c r="Z103" s="81">
        <v>29561021</v>
      </c>
    </row>
    <row r="104" spans="1:26" s="16" customFormat="1" ht="18" x14ac:dyDescent="0.45">
      <c r="A104" s="194">
        <v>2011</v>
      </c>
      <c r="B104" s="211">
        <v>8206194</v>
      </c>
      <c r="C104" s="80">
        <v>523180</v>
      </c>
      <c r="D104" s="80">
        <v>191339</v>
      </c>
      <c r="E104" s="80">
        <v>635276</v>
      </c>
      <c r="F104" s="212">
        <v>6856399</v>
      </c>
      <c r="G104" s="120">
        <v>1370861</v>
      </c>
      <c r="H104" s="80">
        <v>85779</v>
      </c>
      <c r="I104" s="80">
        <v>28599</v>
      </c>
      <c r="J104" s="80">
        <v>110020</v>
      </c>
      <c r="K104" s="81">
        <v>1146463</v>
      </c>
      <c r="L104" s="79">
        <v>1944118</v>
      </c>
      <c r="M104" s="80">
        <v>99540</v>
      </c>
      <c r="N104" s="80">
        <v>36980</v>
      </c>
      <c r="O104" s="80">
        <v>150770</v>
      </c>
      <c r="P104" s="81">
        <v>1656828</v>
      </c>
      <c r="Q104" s="79">
        <v>3096514</v>
      </c>
      <c r="R104" s="80">
        <v>234905</v>
      </c>
      <c r="S104" s="80">
        <v>98644</v>
      </c>
      <c r="T104" s="80">
        <v>263585</v>
      </c>
      <c r="U104" s="81">
        <v>2499380</v>
      </c>
      <c r="V104" s="79">
        <v>36527404</v>
      </c>
      <c r="W104" s="80">
        <v>2872617</v>
      </c>
      <c r="X104" s="80">
        <v>1339370</v>
      </c>
      <c r="Y104" s="80">
        <v>2783855</v>
      </c>
      <c r="Z104" s="81">
        <v>29531563</v>
      </c>
    </row>
    <row r="105" spans="1:26" s="16" customFormat="1" ht="18" x14ac:dyDescent="0.45">
      <c r="A105" s="194">
        <v>2012</v>
      </c>
      <c r="B105" s="211">
        <v>8422582</v>
      </c>
      <c r="C105" s="80">
        <v>512251</v>
      </c>
      <c r="D105" s="80">
        <v>197929</v>
      </c>
      <c r="E105" s="80">
        <v>666799</v>
      </c>
      <c r="F105" s="212">
        <v>7045603</v>
      </c>
      <c r="G105" s="120">
        <v>1408396</v>
      </c>
      <c r="H105" s="80">
        <v>84071</v>
      </c>
      <c r="I105" s="80">
        <v>29204</v>
      </c>
      <c r="J105" s="80">
        <v>115839</v>
      </c>
      <c r="K105" s="81">
        <v>1179282</v>
      </c>
      <c r="L105" s="79">
        <v>2005668</v>
      </c>
      <c r="M105" s="80">
        <v>97623</v>
      </c>
      <c r="N105" s="80">
        <v>39176</v>
      </c>
      <c r="O105" s="80">
        <v>175888</v>
      </c>
      <c r="P105" s="81">
        <v>1692982</v>
      </c>
      <c r="Q105" s="79">
        <v>3066050</v>
      </c>
      <c r="R105" s="80">
        <v>227045</v>
      </c>
      <c r="S105" s="80">
        <v>96757</v>
      </c>
      <c r="T105" s="80">
        <v>269223</v>
      </c>
      <c r="U105" s="81">
        <v>2473025</v>
      </c>
      <c r="V105" s="79">
        <v>35979404</v>
      </c>
      <c r="W105" s="80">
        <v>2720466</v>
      </c>
      <c r="X105" s="80">
        <v>1295135</v>
      </c>
      <c r="Y105" s="80">
        <v>2837699</v>
      </c>
      <c r="Z105" s="81">
        <v>29126104</v>
      </c>
    </row>
    <row r="106" spans="1:26" s="16" customFormat="1" ht="18" x14ac:dyDescent="0.45">
      <c r="A106" s="194">
        <v>2013</v>
      </c>
      <c r="B106" s="211">
        <v>8528264</v>
      </c>
      <c r="C106" s="80">
        <v>551338</v>
      </c>
      <c r="D106" s="80">
        <v>155547</v>
      </c>
      <c r="E106" s="80">
        <v>738903</v>
      </c>
      <c r="F106" s="212">
        <v>7082476</v>
      </c>
      <c r="G106" s="120">
        <v>1437655</v>
      </c>
      <c r="H106" s="80">
        <v>89816</v>
      </c>
      <c r="I106" s="80">
        <v>23069</v>
      </c>
      <c r="J106" s="80">
        <v>131711</v>
      </c>
      <c r="K106" s="81">
        <v>1193060</v>
      </c>
      <c r="L106" s="79">
        <v>1987983</v>
      </c>
      <c r="M106" s="80">
        <v>108872</v>
      </c>
      <c r="N106" s="80">
        <v>30726</v>
      </c>
      <c r="O106" s="80">
        <v>186943</v>
      </c>
      <c r="P106" s="81">
        <v>1661443</v>
      </c>
      <c r="Q106" s="79">
        <v>3100961</v>
      </c>
      <c r="R106" s="80">
        <v>259351</v>
      </c>
      <c r="S106" s="80">
        <v>75168</v>
      </c>
      <c r="T106" s="80">
        <v>281026</v>
      </c>
      <c r="U106" s="81">
        <v>2485417</v>
      </c>
      <c r="V106" s="79">
        <v>36670684</v>
      </c>
      <c r="W106" s="80">
        <v>3264395</v>
      </c>
      <c r="X106" s="80">
        <v>1016084</v>
      </c>
      <c r="Y106" s="80">
        <v>3002947</v>
      </c>
      <c r="Z106" s="81">
        <v>29387258</v>
      </c>
    </row>
    <row r="107" spans="1:26" s="16" customFormat="1" ht="18" x14ac:dyDescent="0.45">
      <c r="A107" s="194">
        <v>2014</v>
      </c>
      <c r="B107" s="211">
        <v>8571131</v>
      </c>
      <c r="C107" s="80">
        <v>651799</v>
      </c>
      <c r="D107" s="80">
        <v>177464</v>
      </c>
      <c r="E107" s="80">
        <v>758023</v>
      </c>
      <c r="F107" s="212">
        <v>6983845</v>
      </c>
      <c r="G107" s="120">
        <v>1445260</v>
      </c>
      <c r="H107" s="80">
        <v>105915</v>
      </c>
      <c r="I107" s="80">
        <v>26433</v>
      </c>
      <c r="J107" s="80">
        <v>135543</v>
      </c>
      <c r="K107" s="81">
        <v>1177369</v>
      </c>
      <c r="L107" s="79">
        <v>2026760</v>
      </c>
      <c r="M107" s="80">
        <v>131148</v>
      </c>
      <c r="N107" s="80">
        <v>34662</v>
      </c>
      <c r="O107" s="80">
        <v>192397</v>
      </c>
      <c r="P107" s="81">
        <v>1668554</v>
      </c>
      <c r="Q107" s="79">
        <v>3241593</v>
      </c>
      <c r="R107" s="80">
        <v>303970</v>
      </c>
      <c r="S107" s="80">
        <v>90833</v>
      </c>
      <c r="T107" s="80">
        <v>287066</v>
      </c>
      <c r="U107" s="81">
        <v>2559724</v>
      </c>
      <c r="V107" s="79">
        <v>38859897</v>
      </c>
      <c r="W107" s="80">
        <v>3977460</v>
      </c>
      <c r="X107" s="80">
        <v>1252250</v>
      </c>
      <c r="Y107" s="80">
        <v>3062782</v>
      </c>
      <c r="Z107" s="81">
        <v>30567405</v>
      </c>
    </row>
    <row r="108" spans="1:26" s="16" customFormat="1" ht="18" x14ac:dyDescent="0.45">
      <c r="A108" s="194">
        <v>2015</v>
      </c>
      <c r="B108" s="211">
        <v>8818873</v>
      </c>
      <c r="C108" s="80">
        <v>684716</v>
      </c>
      <c r="D108" s="80">
        <v>171243</v>
      </c>
      <c r="E108" s="80">
        <v>765686</v>
      </c>
      <c r="F108" s="212">
        <v>7197229</v>
      </c>
      <c r="G108" s="120">
        <v>1490865</v>
      </c>
      <c r="H108" s="80">
        <v>112150</v>
      </c>
      <c r="I108" s="80">
        <v>25507</v>
      </c>
      <c r="J108" s="80">
        <v>136345</v>
      </c>
      <c r="K108" s="81">
        <v>1216864</v>
      </c>
      <c r="L108" s="79">
        <v>2042457</v>
      </c>
      <c r="M108" s="80">
        <v>135310</v>
      </c>
      <c r="N108" s="80">
        <v>33452</v>
      </c>
      <c r="O108" s="80">
        <v>190818</v>
      </c>
      <c r="P108" s="81">
        <v>1682878</v>
      </c>
      <c r="Q108" s="79">
        <v>3274629</v>
      </c>
      <c r="R108" s="80">
        <v>307527</v>
      </c>
      <c r="S108" s="80">
        <v>87790</v>
      </c>
      <c r="T108" s="80">
        <v>281975</v>
      </c>
      <c r="U108" s="81">
        <v>2597336</v>
      </c>
      <c r="V108" s="79">
        <v>39308418</v>
      </c>
      <c r="W108" s="80">
        <v>4058330</v>
      </c>
      <c r="X108" s="80">
        <v>1210973</v>
      </c>
      <c r="Y108" s="80">
        <v>3009601</v>
      </c>
      <c r="Z108" s="81">
        <v>31029514</v>
      </c>
    </row>
    <row r="109" spans="1:26" s="16" customFormat="1" ht="18" x14ac:dyDescent="0.45">
      <c r="A109" s="194">
        <v>2016</v>
      </c>
      <c r="B109" s="211">
        <v>8859977</v>
      </c>
      <c r="C109" s="80">
        <v>684851</v>
      </c>
      <c r="D109" s="80">
        <v>174822</v>
      </c>
      <c r="E109" s="80">
        <v>793006</v>
      </c>
      <c r="F109" s="212">
        <v>7207297</v>
      </c>
      <c r="G109" s="120">
        <v>1501003</v>
      </c>
      <c r="H109" s="80">
        <v>112737</v>
      </c>
      <c r="I109" s="80">
        <v>26180</v>
      </c>
      <c r="J109" s="80">
        <v>140952</v>
      </c>
      <c r="K109" s="81">
        <v>1221134</v>
      </c>
      <c r="L109" s="79">
        <v>2053820</v>
      </c>
      <c r="M109" s="80">
        <v>140888</v>
      </c>
      <c r="N109" s="80">
        <v>33825</v>
      </c>
      <c r="O109" s="80">
        <v>192314</v>
      </c>
      <c r="P109" s="81">
        <v>1686792</v>
      </c>
      <c r="Q109" s="79">
        <v>3281104</v>
      </c>
      <c r="R109" s="80">
        <v>306584</v>
      </c>
      <c r="S109" s="80">
        <v>88854</v>
      </c>
      <c r="T109" s="80">
        <v>287262</v>
      </c>
      <c r="U109" s="81">
        <v>2598403</v>
      </c>
      <c r="V109" s="79">
        <v>39383073</v>
      </c>
      <c r="W109" s="80">
        <v>4049534</v>
      </c>
      <c r="X109" s="80">
        <v>1220656</v>
      </c>
      <c r="Y109" s="80">
        <v>3009052</v>
      </c>
      <c r="Z109" s="81">
        <v>31103831</v>
      </c>
    </row>
    <row r="110" spans="1:26" s="16" customFormat="1" ht="18" x14ac:dyDescent="0.45">
      <c r="A110" s="194">
        <v>2017</v>
      </c>
      <c r="B110" s="211">
        <v>8998722</v>
      </c>
      <c r="C110" s="80">
        <v>686178</v>
      </c>
      <c r="D110" s="80">
        <v>171424</v>
      </c>
      <c r="E110" s="80">
        <v>804754</v>
      </c>
      <c r="F110" s="212">
        <v>7336366</v>
      </c>
      <c r="G110" s="120">
        <v>1532804</v>
      </c>
      <c r="H110" s="80">
        <v>113347</v>
      </c>
      <c r="I110" s="80">
        <v>25914</v>
      </c>
      <c r="J110" s="80">
        <v>142178</v>
      </c>
      <c r="K110" s="81">
        <v>1251364</v>
      </c>
      <c r="L110" s="79">
        <v>2060415</v>
      </c>
      <c r="M110" s="80">
        <v>140773</v>
      </c>
      <c r="N110" s="80">
        <v>35408</v>
      </c>
      <c r="O110" s="80">
        <v>194798</v>
      </c>
      <c r="P110" s="81">
        <v>1689436</v>
      </c>
      <c r="Q110" s="79">
        <v>3276747</v>
      </c>
      <c r="R110" s="80">
        <v>304385</v>
      </c>
      <c r="S110" s="80">
        <v>89167</v>
      </c>
      <c r="T110" s="80">
        <v>281512</v>
      </c>
      <c r="U110" s="81">
        <v>2601682</v>
      </c>
      <c r="V110" s="79">
        <v>39577684</v>
      </c>
      <c r="W110" s="80">
        <v>4029829</v>
      </c>
      <c r="X110" s="80">
        <v>1220352</v>
      </c>
      <c r="Y110" s="80">
        <v>2997670</v>
      </c>
      <c r="Z110" s="81">
        <v>31329833</v>
      </c>
    </row>
    <row r="111" spans="1:26" s="16" customFormat="1" ht="18" x14ac:dyDescent="0.45">
      <c r="A111" s="194">
        <v>2018</v>
      </c>
      <c r="B111" s="211">
        <v>9042422</v>
      </c>
      <c r="C111" s="80">
        <v>678329</v>
      </c>
      <c r="D111" s="80">
        <v>277003</v>
      </c>
      <c r="E111" s="80">
        <v>828941</v>
      </c>
      <c r="F111" s="212">
        <v>7258148</v>
      </c>
      <c r="G111" s="120">
        <v>1538166</v>
      </c>
      <c r="H111" s="80">
        <v>112015</v>
      </c>
      <c r="I111" s="80">
        <v>44395</v>
      </c>
      <c r="J111" s="80">
        <v>146828</v>
      </c>
      <c r="K111" s="81">
        <v>1234929</v>
      </c>
      <c r="L111" s="79">
        <v>2068943</v>
      </c>
      <c r="M111" s="80">
        <v>138581</v>
      </c>
      <c r="N111" s="80">
        <v>54547</v>
      </c>
      <c r="O111" s="80">
        <v>180857</v>
      </c>
      <c r="P111" s="81">
        <v>1694958</v>
      </c>
      <c r="Q111" s="79">
        <v>3277598</v>
      </c>
      <c r="R111" s="80">
        <v>303166</v>
      </c>
      <c r="S111" s="80">
        <v>119469</v>
      </c>
      <c r="T111" s="80">
        <v>282017</v>
      </c>
      <c r="U111" s="81">
        <v>2572947</v>
      </c>
      <c r="V111" s="79">
        <v>39700295</v>
      </c>
      <c r="W111" s="80">
        <v>4076765</v>
      </c>
      <c r="X111" s="80">
        <v>1577741</v>
      </c>
      <c r="Y111" s="80">
        <v>3000857</v>
      </c>
      <c r="Z111" s="81">
        <v>31044933</v>
      </c>
    </row>
    <row r="112" spans="1:26" s="16" customFormat="1" ht="18" x14ac:dyDescent="0.45">
      <c r="A112" s="194">
        <v>2019</v>
      </c>
      <c r="B112" s="211">
        <v>8743809</v>
      </c>
      <c r="C112" s="80">
        <v>613541</v>
      </c>
      <c r="D112" s="80">
        <v>236454</v>
      </c>
      <c r="E112" s="80">
        <v>747208</v>
      </c>
      <c r="F112" s="212">
        <v>7146606</v>
      </c>
      <c r="G112" s="120">
        <v>1491346</v>
      </c>
      <c r="H112" s="80">
        <v>101121</v>
      </c>
      <c r="I112" s="80">
        <v>38524</v>
      </c>
      <c r="J112" s="80">
        <v>132880</v>
      </c>
      <c r="K112" s="81">
        <v>1218820</v>
      </c>
      <c r="L112" s="79">
        <v>2107652</v>
      </c>
      <c r="M112" s="80">
        <v>125032</v>
      </c>
      <c r="N112" s="80">
        <v>57318</v>
      </c>
      <c r="O112" s="80">
        <v>161490</v>
      </c>
      <c r="P112" s="81">
        <v>1763812</v>
      </c>
      <c r="Q112" s="79">
        <v>3256352</v>
      </c>
      <c r="R112" s="80">
        <v>269530</v>
      </c>
      <c r="S112" s="80">
        <v>103992</v>
      </c>
      <c r="T112" s="80">
        <v>251549</v>
      </c>
      <c r="U112" s="81">
        <v>2631281</v>
      </c>
      <c r="V112" s="79">
        <v>39634894</v>
      </c>
      <c r="W112" s="80">
        <v>3622364</v>
      </c>
      <c r="X112" s="80">
        <v>1378398</v>
      </c>
      <c r="Y112" s="80">
        <v>2693734</v>
      </c>
      <c r="Z112" s="81">
        <v>31940398</v>
      </c>
    </row>
    <row r="113" spans="1:26" s="16" customFormat="1" ht="18" x14ac:dyDescent="0.45">
      <c r="A113" s="194">
        <v>2020</v>
      </c>
      <c r="B113" s="211">
        <v>8815306</v>
      </c>
      <c r="C113" s="80">
        <v>629121</v>
      </c>
      <c r="D113" s="80">
        <v>241642</v>
      </c>
      <c r="E113" s="80">
        <v>818638</v>
      </c>
      <c r="F113" s="212">
        <v>7125907</v>
      </c>
      <c r="G113" s="120">
        <v>1511189</v>
      </c>
      <c r="H113" s="80">
        <v>103915</v>
      </c>
      <c r="I113" s="80">
        <v>39695</v>
      </c>
      <c r="J113" s="80">
        <v>147893</v>
      </c>
      <c r="K113" s="81">
        <v>1219686</v>
      </c>
      <c r="L113" s="79">
        <v>2165815</v>
      </c>
      <c r="M113" s="80">
        <v>139829</v>
      </c>
      <c r="N113" s="80">
        <v>58292</v>
      </c>
      <c r="O113" s="80">
        <v>170536</v>
      </c>
      <c r="P113" s="81">
        <v>1797158</v>
      </c>
      <c r="Q113" s="79">
        <v>3279161</v>
      </c>
      <c r="R113" s="80">
        <v>279346</v>
      </c>
      <c r="S113" s="80">
        <v>104494</v>
      </c>
      <c r="T113" s="80">
        <v>253250</v>
      </c>
      <c r="U113" s="81">
        <v>2642071</v>
      </c>
      <c r="V113" s="79">
        <v>40016283</v>
      </c>
      <c r="W113" s="80">
        <v>3789449</v>
      </c>
      <c r="X113" s="80">
        <v>1378396</v>
      </c>
      <c r="Y113" s="80">
        <v>2695621</v>
      </c>
      <c r="Z113" s="81">
        <v>32152817</v>
      </c>
    </row>
    <row r="114" spans="1:26" s="16" customFormat="1" ht="18" x14ac:dyDescent="0.45">
      <c r="A114" s="194">
        <v>2021</v>
      </c>
      <c r="B114" s="211">
        <v>8933047</v>
      </c>
      <c r="C114" s="80">
        <v>644824</v>
      </c>
      <c r="D114" s="80">
        <v>243643</v>
      </c>
      <c r="E114" s="80">
        <v>830395</v>
      </c>
      <c r="F114" s="212">
        <v>7214185</v>
      </c>
      <c r="G114" s="120">
        <v>1530928</v>
      </c>
      <c r="H114" s="80">
        <v>107152</v>
      </c>
      <c r="I114" s="80">
        <v>40058</v>
      </c>
      <c r="J114" s="80">
        <v>149889</v>
      </c>
      <c r="K114" s="81">
        <v>1233828</v>
      </c>
      <c r="L114" s="79">
        <v>2147186</v>
      </c>
      <c r="M114" s="80">
        <v>143308</v>
      </c>
      <c r="N114" s="80">
        <v>58570</v>
      </c>
      <c r="O114" s="80">
        <v>172226</v>
      </c>
      <c r="P114" s="81">
        <v>1773082</v>
      </c>
      <c r="Q114" s="79">
        <v>3311438</v>
      </c>
      <c r="R114" s="80">
        <v>279054</v>
      </c>
      <c r="S114" s="80">
        <v>105518</v>
      </c>
      <c r="T114" s="80">
        <v>252692</v>
      </c>
      <c r="U114" s="81">
        <v>2674174</v>
      </c>
      <c r="V114" s="79">
        <v>40303186</v>
      </c>
      <c r="W114" s="80">
        <v>3791788</v>
      </c>
      <c r="X114" s="80">
        <v>1385559</v>
      </c>
      <c r="Y114" s="80">
        <v>2693535</v>
      </c>
      <c r="Z114" s="81">
        <v>32432304</v>
      </c>
    </row>
    <row r="115" spans="1:26" s="16" customFormat="1" ht="18" x14ac:dyDescent="0.45">
      <c r="A115" s="194">
        <v>2022</v>
      </c>
      <c r="B115" s="211">
        <v>10051168</v>
      </c>
      <c r="C115" s="80">
        <v>662519</v>
      </c>
      <c r="D115" s="80">
        <v>250860</v>
      </c>
      <c r="E115" s="80">
        <v>922872</v>
      </c>
      <c r="F115" s="212">
        <v>8214917</v>
      </c>
      <c r="G115" s="120">
        <v>1733228</v>
      </c>
      <c r="H115" s="80">
        <v>109930</v>
      </c>
      <c r="I115" s="80">
        <v>41072</v>
      </c>
      <c r="J115" s="80">
        <v>162641</v>
      </c>
      <c r="K115" s="81">
        <v>1419585</v>
      </c>
      <c r="L115" s="79">
        <v>2535168</v>
      </c>
      <c r="M115" s="80">
        <v>178320</v>
      </c>
      <c r="N115" s="80">
        <v>61167</v>
      </c>
      <c r="O115" s="80">
        <v>189671</v>
      </c>
      <c r="P115" s="81">
        <v>2106011</v>
      </c>
      <c r="Q115" s="79">
        <v>3618291</v>
      </c>
      <c r="R115" s="80">
        <v>283614</v>
      </c>
      <c r="S115" s="80">
        <v>108434</v>
      </c>
      <c r="T115" s="80">
        <v>273963</v>
      </c>
      <c r="U115" s="81">
        <v>2952280</v>
      </c>
      <c r="V115" s="79">
        <v>43731437</v>
      </c>
      <c r="W115" s="80">
        <v>3855037</v>
      </c>
      <c r="X115" s="80">
        <v>1418102</v>
      </c>
      <c r="Y115" s="80">
        <v>2902506</v>
      </c>
      <c r="Z115" s="81">
        <v>35555793</v>
      </c>
    </row>
    <row r="116" spans="1:26" s="16" customFormat="1" ht="18" x14ac:dyDescent="0.45">
      <c r="A116" s="194">
        <v>2023</v>
      </c>
      <c r="B116" s="211">
        <v>10094510</v>
      </c>
      <c r="C116" s="80">
        <v>674376</v>
      </c>
      <c r="D116" s="80">
        <v>260809</v>
      </c>
      <c r="E116" s="80">
        <v>973815</v>
      </c>
      <c r="F116" s="212">
        <v>8185510</v>
      </c>
      <c r="G116" s="120">
        <v>1743660</v>
      </c>
      <c r="H116" s="80">
        <v>112996</v>
      </c>
      <c r="I116" s="80">
        <v>42413</v>
      </c>
      <c r="J116" s="80">
        <v>173552</v>
      </c>
      <c r="K116" s="81">
        <v>1414700</v>
      </c>
      <c r="L116" s="79">
        <v>2546266</v>
      </c>
      <c r="M116" s="80">
        <v>176697</v>
      </c>
      <c r="N116" s="80">
        <v>64232</v>
      </c>
      <c r="O116" s="80">
        <v>195115</v>
      </c>
      <c r="P116" s="81">
        <v>2110220</v>
      </c>
      <c r="Q116" s="79">
        <v>3584354</v>
      </c>
      <c r="R116" s="80">
        <v>287759</v>
      </c>
      <c r="S116" s="80">
        <v>112316</v>
      </c>
      <c r="T116" s="80">
        <v>275940</v>
      </c>
      <c r="U116" s="81">
        <v>2908340</v>
      </c>
      <c r="V116" s="79">
        <v>43277704</v>
      </c>
      <c r="W116" s="80">
        <v>3857107</v>
      </c>
      <c r="X116" s="80">
        <v>1461820</v>
      </c>
      <c r="Y116" s="80">
        <v>2918770</v>
      </c>
      <c r="Z116" s="81">
        <v>35040007</v>
      </c>
    </row>
    <row r="117" spans="1:26" s="16" customFormat="1" ht="18.399999999999999" thickBot="1" x14ac:dyDescent="0.5">
      <c r="A117" s="194">
        <v>2024</v>
      </c>
      <c r="B117" s="213">
        <v>10311908</v>
      </c>
      <c r="C117" s="214">
        <v>697514</v>
      </c>
      <c r="D117" s="214">
        <v>262399</v>
      </c>
      <c r="E117" s="214">
        <v>976751</v>
      </c>
      <c r="F117" s="215">
        <v>8375244</v>
      </c>
      <c r="G117" s="121">
        <v>1779571</v>
      </c>
      <c r="H117" s="83">
        <v>117588</v>
      </c>
      <c r="I117" s="83">
        <v>42615</v>
      </c>
      <c r="J117" s="83">
        <v>175168</v>
      </c>
      <c r="K117" s="84">
        <v>1444200</v>
      </c>
      <c r="L117" s="82">
        <v>2600295</v>
      </c>
      <c r="M117" s="83">
        <v>181659</v>
      </c>
      <c r="N117" s="83">
        <v>62750</v>
      </c>
      <c r="O117" s="83">
        <v>195137</v>
      </c>
      <c r="P117" s="84">
        <v>2160749</v>
      </c>
      <c r="Q117" s="82">
        <v>3580540</v>
      </c>
      <c r="R117" s="83">
        <v>301850</v>
      </c>
      <c r="S117" s="83">
        <v>112123</v>
      </c>
      <c r="T117" s="83">
        <v>277285</v>
      </c>
      <c r="U117" s="84">
        <v>2889282</v>
      </c>
      <c r="V117" s="82">
        <v>42958848</v>
      </c>
      <c r="W117" s="83">
        <v>3991553</v>
      </c>
      <c r="X117" s="83">
        <v>1461836</v>
      </c>
      <c r="Y117" s="83">
        <v>2933348</v>
      </c>
      <c r="Z117" s="84">
        <v>34572112</v>
      </c>
    </row>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7mHS9QosdKyZmUjE3BqliMmK5DAobOIyS6Okzz4o+T/KLjk+uO1aawgKsa9SypQVs1G2t8FU3B9XFIuybQ5yDg==" saltValue="WX7EuWF6gzHfJuLfud01FQ=="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227D-E878-4CFB-84A4-C927E282CB63}">
  <dimension ref="A1:AO180"/>
  <sheetViews>
    <sheetView topLeftCell="A4" zoomScale="55" zoomScaleNormal="55" workbookViewId="0">
      <selection activeCell="K66" sqref="K66:K85"/>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448</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206">
        <v>2004</v>
      </c>
      <c r="B6" s="131">
        <v>634603944</v>
      </c>
      <c r="C6" s="122">
        <v>20747339</v>
      </c>
      <c r="D6" s="122">
        <v>2008773</v>
      </c>
      <c r="E6" s="122">
        <v>42388015</v>
      </c>
      <c r="F6" s="132">
        <v>569459817</v>
      </c>
      <c r="G6" s="92">
        <f t="shared" ref="G6:G26" si="0">B6*2*B65/100</f>
        <v>33392859.533279996</v>
      </c>
      <c r="H6" s="52">
        <f t="shared" ref="H6:H26" si="1">C6*2*C65/100</f>
        <v>3585140.1792000001</v>
      </c>
      <c r="I6" s="52">
        <f t="shared" ref="I6:I26" si="2">D6*2*D65/100</f>
        <v>2426718.3103799997</v>
      </c>
      <c r="J6" s="52">
        <f t="shared" ref="J6:J26" si="3">E6*2*E65/100</f>
        <v>11857623.316099999</v>
      </c>
      <c r="K6" s="53">
        <f t="shared" ref="K6:K26" si="4">F6*2*F65/100</f>
        <v>33005890.993320003</v>
      </c>
    </row>
    <row r="7" spans="1:11" s="16" customFormat="1" ht="18" x14ac:dyDescent="0.55000000000000004">
      <c r="A7" s="206">
        <v>2005</v>
      </c>
      <c r="B7" s="131">
        <v>619935325</v>
      </c>
      <c r="C7" s="122">
        <v>22123340</v>
      </c>
      <c r="D7" s="122">
        <v>2605052</v>
      </c>
      <c r="E7" s="122">
        <v>37784219</v>
      </c>
      <c r="F7" s="132">
        <v>557422714</v>
      </c>
      <c r="G7" s="92">
        <f t="shared" si="0"/>
        <v>20519859.2575</v>
      </c>
      <c r="H7" s="52">
        <f t="shared" si="1"/>
        <v>3679996.3755999999</v>
      </c>
      <c r="I7" s="52">
        <f t="shared" si="2"/>
        <v>2523565.9734400003</v>
      </c>
      <c r="J7" s="52">
        <f t="shared" si="3"/>
        <v>10060426.150940001</v>
      </c>
      <c r="K7" s="53">
        <f t="shared" si="4"/>
        <v>21583407.486079998</v>
      </c>
    </row>
    <row r="8" spans="1:11" s="16" customFormat="1" ht="18" x14ac:dyDescent="0.55000000000000004">
      <c r="A8" s="206">
        <v>2006</v>
      </c>
      <c r="B8" s="131">
        <v>622058271</v>
      </c>
      <c r="C8" s="122">
        <v>19475293</v>
      </c>
      <c r="D8" s="122">
        <v>3673263</v>
      </c>
      <c r="E8" s="122">
        <v>40061491</v>
      </c>
      <c r="F8" s="132">
        <v>558848225</v>
      </c>
      <c r="G8" s="92">
        <f t="shared" si="0"/>
        <v>16534308.843179999</v>
      </c>
      <c r="H8" s="52">
        <f t="shared" si="1"/>
        <v>1628134.4948</v>
      </c>
      <c r="I8" s="52">
        <f t="shared" si="2"/>
        <v>2766848.62212</v>
      </c>
      <c r="J8" s="52">
        <f t="shared" si="3"/>
        <v>9038673.5994199999</v>
      </c>
      <c r="K8" s="53">
        <f t="shared" si="4"/>
        <v>17380179.797499999</v>
      </c>
    </row>
    <row r="9" spans="1:11" s="16" customFormat="1" ht="18" x14ac:dyDescent="0.55000000000000004">
      <c r="A9" s="206">
        <v>2007</v>
      </c>
      <c r="B9" s="131">
        <v>636602221</v>
      </c>
      <c r="C9" s="122">
        <v>20187746</v>
      </c>
      <c r="D9" s="122">
        <v>3261971</v>
      </c>
      <c r="E9" s="122">
        <v>42577309</v>
      </c>
      <c r="F9" s="132">
        <v>570575196</v>
      </c>
      <c r="G9" s="92">
        <f t="shared" si="0"/>
        <v>16678978.190199999</v>
      </c>
      <c r="H9" s="52">
        <f t="shared" si="1"/>
        <v>2128192.1833199998</v>
      </c>
      <c r="I9" s="52">
        <f t="shared" si="2"/>
        <v>2571672.69698</v>
      </c>
      <c r="J9" s="52">
        <f t="shared" si="3"/>
        <v>7002264.23814</v>
      </c>
      <c r="K9" s="53">
        <f t="shared" si="4"/>
        <v>16295627.597759999</v>
      </c>
    </row>
    <row r="10" spans="1:11" s="16" customFormat="1" ht="18" x14ac:dyDescent="0.55000000000000004">
      <c r="A10" s="206">
        <v>2008</v>
      </c>
      <c r="B10" s="218">
        <v>635972590</v>
      </c>
      <c r="C10" s="145">
        <v>20862247</v>
      </c>
      <c r="D10" s="145">
        <v>4077180</v>
      </c>
      <c r="E10" s="145">
        <v>43382191</v>
      </c>
      <c r="F10" s="219">
        <v>567650973</v>
      </c>
      <c r="G10" s="92">
        <f t="shared" si="0"/>
        <v>16713359.665200001</v>
      </c>
      <c r="H10" s="52">
        <f t="shared" si="1"/>
        <v>2427531.0609199996</v>
      </c>
      <c r="I10" s="52">
        <f t="shared" si="2"/>
        <v>2911677.3251999998</v>
      </c>
      <c r="J10" s="52">
        <f t="shared" si="3"/>
        <v>6925532.9712400008</v>
      </c>
      <c r="K10" s="53">
        <f t="shared" si="4"/>
        <v>16178052.7305</v>
      </c>
    </row>
    <row r="11" spans="1:11" s="16" customFormat="1" ht="18" x14ac:dyDescent="0.55000000000000004">
      <c r="A11" s="206">
        <v>2009</v>
      </c>
      <c r="B11" s="211">
        <v>635529122</v>
      </c>
      <c r="C11" s="80">
        <v>20453258</v>
      </c>
      <c r="D11" s="80">
        <v>4436271</v>
      </c>
      <c r="E11" s="80">
        <v>44378610</v>
      </c>
      <c r="F11" s="212">
        <v>566260982</v>
      </c>
      <c r="G11" s="92">
        <f t="shared" si="0"/>
        <v>16218703.193440001</v>
      </c>
      <c r="H11" s="52">
        <f t="shared" si="1"/>
        <v>2853638.5561600002</v>
      </c>
      <c r="I11" s="52">
        <f t="shared" si="2"/>
        <v>2934504.5410799999</v>
      </c>
      <c r="J11" s="52">
        <f t="shared" si="3"/>
        <v>6860933.1060000006</v>
      </c>
      <c r="K11" s="53">
        <f t="shared" si="4"/>
        <v>15696754.421039999</v>
      </c>
    </row>
    <row r="12" spans="1:11" s="16" customFormat="1" ht="18" x14ac:dyDescent="0.55000000000000004">
      <c r="A12" s="206">
        <v>2010</v>
      </c>
      <c r="B12" s="211">
        <v>644634275</v>
      </c>
      <c r="C12" s="80">
        <v>21407069</v>
      </c>
      <c r="D12" s="80">
        <v>4136568</v>
      </c>
      <c r="E12" s="80">
        <v>45682358</v>
      </c>
      <c r="F12" s="212">
        <v>573408280</v>
      </c>
      <c r="G12" s="92">
        <f t="shared" si="0"/>
        <v>16425281.327</v>
      </c>
      <c r="H12" s="52">
        <f t="shared" si="1"/>
        <v>2721266.6112800003</v>
      </c>
      <c r="I12" s="52">
        <f t="shared" si="2"/>
        <v>2728728.4468799997</v>
      </c>
      <c r="J12" s="52">
        <f t="shared" si="3"/>
        <v>6945545.7103200005</v>
      </c>
      <c r="K12" s="53">
        <f t="shared" si="4"/>
        <v>15917813.8528</v>
      </c>
    </row>
    <row r="13" spans="1:11" s="16" customFormat="1" ht="18" x14ac:dyDescent="0.55000000000000004">
      <c r="A13" s="206">
        <v>2011</v>
      </c>
      <c r="B13" s="211">
        <v>651934606</v>
      </c>
      <c r="C13" s="80">
        <v>22242080</v>
      </c>
      <c r="D13" s="80">
        <v>3988602</v>
      </c>
      <c r="E13" s="80">
        <v>47930056</v>
      </c>
      <c r="F13" s="212">
        <v>577773867</v>
      </c>
      <c r="G13" s="92">
        <f t="shared" si="0"/>
        <v>16793835.45056</v>
      </c>
      <c r="H13" s="52">
        <f t="shared" si="1"/>
        <v>2695295.2544</v>
      </c>
      <c r="I13" s="52">
        <f t="shared" si="2"/>
        <v>2638539.99504</v>
      </c>
      <c r="J13" s="52">
        <f t="shared" si="3"/>
        <v>7322753.9556800006</v>
      </c>
      <c r="K13" s="53">
        <f t="shared" si="4"/>
        <v>16281667.57206</v>
      </c>
    </row>
    <row r="14" spans="1:11" s="16" customFormat="1" ht="18" x14ac:dyDescent="0.55000000000000004">
      <c r="A14" s="206">
        <v>2012</v>
      </c>
      <c r="B14" s="211">
        <v>658467207</v>
      </c>
      <c r="C14" s="80">
        <v>22687915</v>
      </c>
      <c r="D14" s="80">
        <v>4266316</v>
      </c>
      <c r="E14" s="80">
        <v>48905125</v>
      </c>
      <c r="F14" s="212">
        <v>582607851</v>
      </c>
      <c r="G14" s="92">
        <f t="shared" si="0"/>
        <v>17133316.72614</v>
      </c>
      <c r="H14" s="52">
        <f t="shared" si="1"/>
        <v>2484780.4508000002</v>
      </c>
      <c r="I14" s="52">
        <f t="shared" si="2"/>
        <v>2945549.8927200004</v>
      </c>
      <c r="J14" s="52">
        <f t="shared" si="3"/>
        <v>7311316.1875</v>
      </c>
      <c r="K14" s="53">
        <f t="shared" si="4"/>
        <v>16581019.439460002</v>
      </c>
    </row>
    <row r="15" spans="1:11" s="16" customFormat="1" ht="18" x14ac:dyDescent="0.55000000000000004">
      <c r="A15" s="206">
        <v>2013</v>
      </c>
      <c r="B15" s="211">
        <v>664918864</v>
      </c>
      <c r="C15" s="80">
        <v>23325688</v>
      </c>
      <c r="D15" s="80">
        <v>4015566</v>
      </c>
      <c r="E15" s="80">
        <v>49585427</v>
      </c>
      <c r="F15" s="212">
        <v>587992183</v>
      </c>
      <c r="G15" s="92">
        <f t="shared" si="0"/>
        <v>15944754.358719999</v>
      </c>
      <c r="H15" s="52">
        <f t="shared" si="1"/>
        <v>2620407.7899200004</v>
      </c>
      <c r="I15" s="52">
        <f t="shared" si="2"/>
        <v>2783269.10592</v>
      </c>
      <c r="J15" s="52">
        <f t="shared" si="3"/>
        <v>7376328.1205199994</v>
      </c>
      <c r="K15" s="53">
        <f t="shared" si="4"/>
        <v>15452434.56924</v>
      </c>
    </row>
    <row r="16" spans="1:11" s="16" customFormat="1" ht="18" x14ac:dyDescent="0.55000000000000004">
      <c r="A16" s="206">
        <v>2014</v>
      </c>
      <c r="B16" s="211">
        <v>667581090</v>
      </c>
      <c r="C16" s="80">
        <v>23639126</v>
      </c>
      <c r="D16" s="80">
        <v>4043341</v>
      </c>
      <c r="E16" s="80">
        <v>50423184</v>
      </c>
      <c r="F16" s="212">
        <v>589475440</v>
      </c>
      <c r="G16" s="92">
        <f t="shared" si="0"/>
        <v>16088704.269000001</v>
      </c>
      <c r="H16" s="52">
        <f t="shared" si="1"/>
        <v>2604558.9026800003</v>
      </c>
      <c r="I16" s="52">
        <f t="shared" si="2"/>
        <v>2801550.1120799999</v>
      </c>
      <c r="J16" s="52">
        <f t="shared" si="3"/>
        <v>7470698.9414400002</v>
      </c>
      <c r="K16" s="53">
        <f t="shared" si="4"/>
        <v>15609309.651200002</v>
      </c>
    </row>
    <row r="17" spans="1:11" s="16" customFormat="1" ht="18" x14ac:dyDescent="0.55000000000000004">
      <c r="A17" s="206">
        <v>2015</v>
      </c>
      <c r="B17" s="211">
        <v>667780362</v>
      </c>
      <c r="C17" s="80">
        <v>24051797</v>
      </c>
      <c r="D17" s="80">
        <v>4585360</v>
      </c>
      <c r="E17" s="80">
        <v>51581471</v>
      </c>
      <c r="F17" s="212">
        <v>587561734</v>
      </c>
      <c r="G17" s="92">
        <f t="shared" si="0"/>
        <v>16547597.370360002</v>
      </c>
      <c r="H17" s="52">
        <f t="shared" si="1"/>
        <v>2809249.8895999999</v>
      </c>
      <c r="I17" s="52">
        <f t="shared" si="2"/>
        <v>3000659.5839999998</v>
      </c>
      <c r="J17" s="52">
        <f t="shared" si="3"/>
        <v>7720714.5792800002</v>
      </c>
      <c r="K17" s="53">
        <f t="shared" si="4"/>
        <v>16099191.511600001</v>
      </c>
    </row>
    <row r="18" spans="1:11" s="16" customFormat="1" ht="18" x14ac:dyDescent="0.55000000000000004">
      <c r="A18" s="206">
        <v>2016</v>
      </c>
      <c r="B18" s="211">
        <v>664825835</v>
      </c>
      <c r="C18" s="80">
        <v>24424110</v>
      </c>
      <c r="D18" s="80">
        <v>4689825</v>
      </c>
      <c r="E18" s="80">
        <v>52871598</v>
      </c>
      <c r="F18" s="212">
        <v>582840302</v>
      </c>
      <c r="G18" s="92">
        <f t="shared" si="0"/>
        <v>16740314.5253</v>
      </c>
      <c r="H18" s="52">
        <f t="shared" si="1"/>
        <v>2972902.6692000004</v>
      </c>
      <c r="I18" s="52">
        <f t="shared" si="2"/>
        <v>3060954.9810000001</v>
      </c>
      <c r="J18" s="52">
        <f t="shared" si="3"/>
        <v>7859891.75868</v>
      </c>
      <c r="K18" s="53">
        <f t="shared" si="4"/>
        <v>16237930.813719999</v>
      </c>
    </row>
    <row r="19" spans="1:11" s="16" customFormat="1" ht="18" x14ac:dyDescent="0.55000000000000004">
      <c r="A19" s="206">
        <v>2017</v>
      </c>
      <c r="B19" s="211">
        <v>666226565</v>
      </c>
      <c r="C19" s="80">
        <v>24752678</v>
      </c>
      <c r="D19" s="80">
        <v>4860420</v>
      </c>
      <c r="E19" s="80">
        <v>52470535</v>
      </c>
      <c r="F19" s="212">
        <v>584142932</v>
      </c>
      <c r="G19" s="92">
        <f t="shared" si="0"/>
        <v>16988777.407499999</v>
      </c>
      <c r="H19" s="52">
        <f t="shared" si="1"/>
        <v>3019826.7159999995</v>
      </c>
      <c r="I19" s="52">
        <f t="shared" si="2"/>
        <v>3094921.0392</v>
      </c>
      <c r="J19" s="52">
        <f t="shared" si="3"/>
        <v>7933544.8919999991</v>
      </c>
      <c r="K19" s="53">
        <f t="shared" si="4"/>
        <v>16683122.137919998</v>
      </c>
    </row>
    <row r="20" spans="1:11" s="16" customFormat="1" ht="18" x14ac:dyDescent="0.55000000000000004">
      <c r="A20" s="206">
        <v>2018</v>
      </c>
      <c r="B20" s="211">
        <v>657892110</v>
      </c>
      <c r="C20" s="80">
        <v>24902864</v>
      </c>
      <c r="D20" s="80">
        <v>4851194</v>
      </c>
      <c r="E20" s="80">
        <v>52527211</v>
      </c>
      <c r="F20" s="212">
        <v>575610840</v>
      </c>
      <c r="G20" s="92">
        <f t="shared" si="0"/>
        <v>16986774.280200001</v>
      </c>
      <c r="H20" s="52">
        <f t="shared" si="1"/>
        <v>3105387.1408000006</v>
      </c>
      <c r="I20" s="52">
        <f t="shared" si="2"/>
        <v>3014920.0471200002</v>
      </c>
      <c r="J20" s="52">
        <f t="shared" si="3"/>
        <v>7867525.6635800004</v>
      </c>
      <c r="K20" s="53">
        <f t="shared" si="4"/>
        <v>16577592.192</v>
      </c>
    </row>
    <row r="21" spans="1:11" s="16" customFormat="1" ht="18" x14ac:dyDescent="0.55000000000000004">
      <c r="A21" s="206">
        <v>2019</v>
      </c>
      <c r="B21" s="211">
        <v>659050119</v>
      </c>
      <c r="C21" s="80">
        <v>22695071</v>
      </c>
      <c r="D21" s="80">
        <v>5171580</v>
      </c>
      <c r="E21" s="80">
        <v>55528825</v>
      </c>
      <c r="F21" s="212">
        <v>575654644</v>
      </c>
      <c r="G21" s="92">
        <f t="shared" si="0"/>
        <v>18057973.260600001</v>
      </c>
      <c r="H21" s="52">
        <f t="shared" si="1"/>
        <v>2112911.1101000002</v>
      </c>
      <c r="I21" s="52">
        <f t="shared" si="2"/>
        <v>3188279.07</v>
      </c>
      <c r="J21" s="52">
        <f t="shared" si="3"/>
        <v>8276016.0779999997</v>
      </c>
      <c r="K21" s="53">
        <f t="shared" si="4"/>
        <v>17488388.084720001</v>
      </c>
    </row>
    <row r="22" spans="1:11" s="16" customFormat="1" ht="18" x14ac:dyDescent="0.55000000000000004">
      <c r="A22" s="206">
        <v>2020</v>
      </c>
      <c r="B22" s="211">
        <v>659631085</v>
      </c>
      <c r="C22" s="80">
        <v>22419505</v>
      </c>
      <c r="D22" s="80">
        <v>5076694</v>
      </c>
      <c r="E22" s="80">
        <v>57074942</v>
      </c>
      <c r="F22" s="212">
        <v>575059944</v>
      </c>
      <c r="G22" s="92">
        <f t="shared" si="0"/>
        <v>18733522.813999999</v>
      </c>
      <c r="H22" s="52">
        <f t="shared" si="1"/>
        <v>1534839.3122999999</v>
      </c>
      <c r="I22" s="52">
        <f t="shared" si="2"/>
        <v>3061652.6175199999</v>
      </c>
      <c r="J22" s="52">
        <f t="shared" si="3"/>
        <v>8661693.1979200002</v>
      </c>
      <c r="K22" s="53">
        <f t="shared" si="4"/>
        <v>18229400.224800002</v>
      </c>
    </row>
    <row r="23" spans="1:11" s="16" customFormat="1" ht="18" x14ac:dyDescent="0.55000000000000004">
      <c r="A23" s="206">
        <v>2021</v>
      </c>
      <c r="B23" s="211">
        <v>662335019</v>
      </c>
      <c r="C23" s="80">
        <v>22632676</v>
      </c>
      <c r="D23" s="80">
        <v>5146226</v>
      </c>
      <c r="E23" s="80">
        <v>59220302</v>
      </c>
      <c r="F23" s="212">
        <v>575335815</v>
      </c>
      <c r="G23" s="92">
        <f t="shared" si="0"/>
        <v>18995768.344919998</v>
      </c>
      <c r="H23" s="52">
        <f t="shared" si="1"/>
        <v>1577950.1707200001</v>
      </c>
      <c r="I23" s="52">
        <f t="shared" si="2"/>
        <v>3115731.0694400002</v>
      </c>
      <c r="J23" s="52">
        <f t="shared" si="3"/>
        <v>8860541.585239999</v>
      </c>
      <c r="K23" s="53">
        <f t="shared" si="4"/>
        <v>18468279.661499999</v>
      </c>
    </row>
    <row r="24" spans="1:11" s="16" customFormat="1" ht="18" x14ac:dyDescent="0.55000000000000004">
      <c r="A24" s="206">
        <v>2022</v>
      </c>
      <c r="B24" s="211">
        <v>669815403</v>
      </c>
      <c r="C24" s="80">
        <v>23505785</v>
      </c>
      <c r="D24" s="80">
        <v>4841730</v>
      </c>
      <c r="E24" s="80">
        <v>61345288</v>
      </c>
      <c r="F24" s="212">
        <v>580122600</v>
      </c>
      <c r="G24" s="92">
        <f t="shared" si="0"/>
        <v>19478231.919240002</v>
      </c>
      <c r="H24" s="52">
        <f t="shared" si="1"/>
        <v>2025258.4356</v>
      </c>
      <c r="I24" s="52">
        <f t="shared" si="2"/>
        <v>3026952.7613999997</v>
      </c>
      <c r="J24" s="52">
        <f t="shared" si="3"/>
        <v>9524469.4148800001</v>
      </c>
      <c r="K24" s="53">
        <f t="shared" si="4"/>
        <v>19341287.484000001</v>
      </c>
    </row>
    <row r="25" spans="1:11" s="16" customFormat="1" ht="18" x14ac:dyDescent="0.55000000000000004">
      <c r="A25" s="206">
        <v>2023</v>
      </c>
      <c r="B25" s="211">
        <v>671937059</v>
      </c>
      <c r="C25" s="80">
        <v>24044726</v>
      </c>
      <c r="D25" s="80">
        <v>4862924</v>
      </c>
      <c r="E25" s="80">
        <v>62452508</v>
      </c>
      <c r="F25" s="212">
        <v>580576901</v>
      </c>
      <c r="G25" s="92">
        <f t="shared" si="0"/>
        <v>19754949.534600001</v>
      </c>
      <c r="H25" s="52">
        <f t="shared" si="1"/>
        <v>2171238.7577999998</v>
      </c>
      <c r="I25" s="52">
        <f t="shared" si="2"/>
        <v>3102545.5120000001</v>
      </c>
      <c r="J25" s="52">
        <f t="shared" si="3"/>
        <v>9760077.9502400011</v>
      </c>
      <c r="K25" s="53">
        <f t="shared" si="4"/>
        <v>19623499.253799997</v>
      </c>
    </row>
    <row r="26" spans="1:11" s="16" customFormat="1" ht="24.75" customHeight="1" thickBot="1" x14ac:dyDescent="0.6">
      <c r="A26" s="206">
        <v>2024</v>
      </c>
      <c r="B26" s="213">
        <v>675077004</v>
      </c>
      <c r="C26" s="214">
        <v>24090069</v>
      </c>
      <c r="D26" s="214">
        <v>4738534</v>
      </c>
      <c r="E26" s="214">
        <v>64030369</v>
      </c>
      <c r="F26" s="215">
        <v>582218031</v>
      </c>
      <c r="G26" s="112">
        <f t="shared" si="0"/>
        <v>19820260.837439999</v>
      </c>
      <c r="H26" s="55">
        <f t="shared" si="1"/>
        <v>2183042.05278</v>
      </c>
      <c r="I26" s="55">
        <f t="shared" si="2"/>
        <v>3057017.8247599993</v>
      </c>
      <c r="J26" s="55">
        <f t="shared" si="3"/>
        <v>9978492.7049599998</v>
      </c>
      <c r="K26" s="56">
        <f t="shared" si="4"/>
        <v>19667325.087180004</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672272112.43809557</v>
      </c>
      <c r="C28" s="42">
        <f>_xlfn.FORECAST.LINEAR($A28,C$12:C27,$A$12:$A27)</f>
        <v>24102952.038095236</v>
      </c>
      <c r="D28" s="42">
        <f>_xlfn.FORECAST.LINEAR($A28,D$12:D27,A$12:A27)</f>
        <v>5226704.5333333611</v>
      </c>
      <c r="E28" s="42">
        <f>_xlfn.FORECAST.LINEAR($A28,$E$12:E27,$A$12:$A27)</f>
        <v>63931947.523809433</v>
      </c>
      <c r="F28" s="42">
        <f>_xlfn.FORECAST.LINEAR($A28,F$12:F27,$A$12:A27)</f>
        <v>579010508.19047606</v>
      </c>
      <c r="G28" s="39"/>
      <c r="H28" s="39"/>
      <c r="I28" s="39"/>
      <c r="J28" s="39"/>
      <c r="K28" s="39"/>
    </row>
    <row r="29" spans="1:11" s="16" customFormat="1" ht="18" x14ac:dyDescent="0.45">
      <c r="A29" s="60">
        <v>2026</v>
      </c>
      <c r="B29" s="42">
        <f>_xlfn.FORECAST.LINEAR($A29,B$12:B28,$A$12:$A28)</f>
        <v>673455238.13452387</v>
      </c>
      <c r="C29" s="42">
        <f>_xlfn.FORECAST.LINEAR($A29,C$12:C28,$A$12:$A28)</f>
        <v>24192311.384523779</v>
      </c>
      <c r="D29" s="42">
        <f>_xlfn.FORECAST.LINEAR($A29,D$12:D28,A$12:A28)</f>
        <v>5302751.9333333373</v>
      </c>
      <c r="E29" s="42">
        <f>_xlfn.FORECAST.LINEAR($A29,$E$12:E28,$A$12:$A28)</f>
        <v>65159864.305952549</v>
      </c>
      <c r="F29" s="42">
        <f>_xlfn.FORECAST.LINEAR($A29,F$12:F28,$A$12:A28)</f>
        <v>578800310.34761906</v>
      </c>
      <c r="G29" s="39"/>
      <c r="H29" s="39"/>
      <c r="I29" s="39"/>
      <c r="J29" s="39"/>
      <c r="K29" s="39"/>
    </row>
    <row r="30" spans="1:11" s="16" customFormat="1" ht="18" x14ac:dyDescent="0.45">
      <c r="A30" s="60">
        <v>2027</v>
      </c>
      <c r="B30" s="42">
        <f>_xlfn.FORECAST.LINEAR($A30,B$12:B29,$A$12:$A29)</f>
        <v>674638363.83095264</v>
      </c>
      <c r="C30" s="42">
        <f>_xlfn.FORECAST.LINEAR($A30,C$12:C29,$A$12:$A29)</f>
        <v>24281670.730952382</v>
      </c>
      <c r="D30" s="42">
        <f>_xlfn.FORECAST.LINEAR($A30,D$12:D29,A$12:A29)</f>
        <v>5378799.3333333731</v>
      </c>
      <c r="E30" s="42">
        <f>_xlfn.FORECAST.LINEAR($A30,$E$12:E29,$A$12:$A29)</f>
        <v>66387781.088095188</v>
      </c>
      <c r="F30" s="42">
        <f>_xlfn.FORECAST.LINEAR($A30,F$12:F29,$A$12:A29)</f>
        <v>578590112.5047617</v>
      </c>
      <c r="G30" s="39"/>
      <c r="H30" s="39"/>
      <c r="I30" s="39"/>
      <c r="J30" s="39"/>
      <c r="K30" s="39"/>
    </row>
    <row r="31" spans="1:11" s="16" customFormat="1" ht="18" x14ac:dyDescent="0.45">
      <c r="A31" s="60">
        <v>2028</v>
      </c>
      <c r="B31" s="42">
        <f>_xlfn.FORECAST.LINEAR($A31,B$12:B30,$A$12:$A30)</f>
        <v>675821489.52738094</v>
      </c>
      <c r="C31" s="42">
        <f>_xlfn.FORECAST.LINEAR($A31,C$12:C30,$A$12:$A30)</f>
        <v>24371030.077380925</v>
      </c>
      <c r="D31" s="42">
        <f>_xlfn.FORECAST.LINEAR($A31,D$12:D30,A$12:A30)</f>
        <v>5454846.7333333492</v>
      </c>
      <c r="E31" s="42">
        <f>_xlfn.FORECAST.LINEAR($A31,$E$12:E30,$A$12:$A30)</f>
        <v>67615697.870238304</v>
      </c>
      <c r="F31" s="42">
        <f>_xlfn.FORECAST.LINEAR($A31,F$12:F30,$A$12:A30)</f>
        <v>578379914.66190457</v>
      </c>
      <c r="G31" s="39"/>
      <c r="H31" s="39"/>
      <c r="I31" s="39"/>
      <c r="J31" s="39"/>
      <c r="K31" s="39"/>
    </row>
    <row r="32" spans="1:11" s="16" customFormat="1" ht="18" x14ac:dyDescent="0.45">
      <c r="A32" s="60">
        <v>2029</v>
      </c>
      <c r="B32" s="42">
        <f>_xlfn.FORECAST.LINEAR($A32,B$12:B31,$A$12:$A31)</f>
        <v>677004615.22380972</v>
      </c>
      <c r="C32" s="42">
        <f>_xlfn.FORECAST.LINEAR($A32,C$12:C31,$A$12:$A31)</f>
        <v>24460389.423809528</v>
      </c>
      <c r="D32" s="42">
        <f>_xlfn.FORECAST.LINEAR($A32,D$12:D31,A$12:A31)</f>
        <v>5530894.1333333254</v>
      </c>
      <c r="E32" s="42">
        <f>_xlfn.FORECAST.LINEAR($A32,$E$12:E31,$A$12:$A31)</f>
        <v>68843614.652380466</v>
      </c>
      <c r="F32" s="42">
        <f>_xlfn.FORECAST.LINEAR($A32,F$12:F31,$A$12:A31)</f>
        <v>578169716.81904745</v>
      </c>
      <c r="G32" s="39"/>
      <c r="H32" s="39"/>
      <c r="I32" s="39"/>
      <c r="J32" s="39"/>
      <c r="K32" s="39"/>
    </row>
    <row r="33" spans="1:11" s="16" customFormat="1" ht="18" x14ac:dyDescent="0.45">
      <c r="A33" s="60">
        <v>2030</v>
      </c>
      <c r="B33" s="42">
        <f>_xlfn.FORECAST.LINEAR($A33,B$12:B32,$A$12:$A32)</f>
        <v>678187740.92023826</v>
      </c>
      <c r="C33" s="42">
        <f>_xlfn.FORECAST.LINEAR($A33,C$12:C32,$A$12:$A32)</f>
        <v>24549748.770238072</v>
      </c>
      <c r="D33" s="42">
        <f>_xlfn.FORECAST.LINEAR($A33,D$12:D32,A$12:A32)</f>
        <v>5606941.5333333611</v>
      </c>
      <c r="E33" s="42">
        <f>_xlfn.FORECAST.LINEAR($A33,$E$12:E32,$A$12:$A32)</f>
        <v>70071531.434524059</v>
      </c>
      <c r="F33" s="42">
        <f>_xlfn.FORECAST.LINEAR($A33,F$12:F32,$A$12:A32)</f>
        <v>577959518.97619033</v>
      </c>
      <c r="G33" s="39"/>
      <c r="H33" s="39"/>
      <c r="I33" s="39"/>
      <c r="J33" s="39"/>
      <c r="K33" s="39"/>
    </row>
    <row r="34" spans="1:11" s="16" customFormat="1" ht="18" x14ac:dyDescent="0.45">
      <c r="A34" s="60">
        <v>2031</v>
      </c>
      <c r="B34" s="42">
        <f>_xlfn.FORECAST.LINEAR($A34,B$12:B33,$A$12:$A33)</f>
        <v>679370866.61666727</v>
      </c>
      <c r="C34" s="42">
        <f>_xlfn.FORECAST.LINEAR($A34,C$12:C33,$A$12:$A33)</f>
        <v>24639108.116666645</v>
      </c>
      <c r="D34" s="42">
        <f>_xlfn.FORECAST.LINEAR($A34,D$12:D33,A$12:A33)</f>
        <v>5682988.9333333373</v>
      </c>
      <c r="E34" s="42">
        <f>_xlfn.FORECAST.LINEAR($A34,$E$12:E33,$A$12:$A33)</f>
        <v>71299448.216666698</v>
      </c>
      <c r="F34" s="42">
        <f>_xlfn.FORECAST.LINEAR($A34,F$12:F33,$A$12:A33)</f>
        <v>577749321.13333297</v>
      </c>
      <c r="G34" s="39"/>
      <c r="H34" s="39"/>
      <c r="I34" s="39"/>
      <c r="J34" s="39"/>
      <c r="K34" s="39"/>
    </row>
    <row r="35" spans="1:11" s="16" customFormat="1" ht="18" x14ac:dyDescent="0.45">
      <c r="A35" s="60">
        <v>2032</v>
      </c>
      <c r="B35" s="42">
        <f>_xlfn.FORECAST.LINEAR($A35,B$12:B34,$A$12:$A34)</f>
        <v>680553992.31309557</v>
      </c>
      <c r="C35" s="42">
        <f>_xlfn.FORECAST.LINEAR($A35,C$12:C34,$A$12:$A34)</f>
        <v>24728467.463095218</v>
      </c>
      <c r="D35" s="42">
        <f>_xlfn.FORECAST.LINEAR($A35,D$12:D34,A$12:A34)</f>
        <v>5759036.3333333731</v>
      </c>
      <c r="E35" s="42">
        <f>_xlfn.FORECAST.LINEAR($A35,$E$12:E34,$A$12:$A34)</f>
        <v>72527364.998809814</v>
      </c>
      <c r="F35" s="42">
        <f>_xlfn.FORECAST.LINEAR($A35,F$12:F34,$A$12:A34)</f>
        <v>577539123.29047596</v>
      </c>
      <c r="G35" s="39"/>
      <c r="H35" s="39"/>
      <c r="I35" s="39"/>
      <c r="J35" s="39"/>
      <c r="K35" s="39"/>
    </row>
    <row r="36" spans="1:11" s="16" customFormat="1" ht="18" x14ac:dyDescent="0.45">
      <c r="A36" s="60">
        <v>2033</v>
      </c>
      <c r="B36" s="42">
        <f>_xlfn.FORECAST.LINEAR($A36,B$12:B35,$A$12:$A35)</f>
        <v>681737118.00952387</v>
      </c>
      <c r="C36" s="42">
        <f>_xlfn.FORECAST.LINEAR($A36,C$12:C35,$A$12:$A35)</f>
        <v>24817826.809523791</v>
      </c>
      <c r="D36" s="42">
        <f>_xlfn.FORECAST.LINEAR($A36,D$12:D35,A$12:A35)</f>
        <v>5835083.7333333492</v>
      </c>
      <c r="E36" s="42">
        <f>_xlfn.FORECAST.LINEAR($A36,$E$12:E35,$A$12:$A35)</f>
        <v>73755281.780952454</v>
      </c>
      <c r="F36" s="42">
        <f>_xlfn.FORECAST.LINEAR($A36,F$12:F35,$A$12:A35)</f>
        <v>577328925.44761872</v>
      </c>
      <c r="G36" s="39"/>
      <c r="H36" s="39"/>
      <c r="I36" s="39"/>
      <c r="J36" s="39"/>
      <c r="K36" s="39"/>
    </row>
    <row r="37" spans="1:11" s="16" customFormat="1" ht="18" x14ac:dyDescent="0.45">
      <c r="A37" s="60">
        <v>2034</v>
      </c>
      <c r="B37" s="42">
        <f>_xlfn.FORECAST.LINEAR($A37,B$12:B36,$A$12:$A36)</f>
        <v>682920243.70595288</v>
      </c>
      <c r="C37" s="42">
        <f>_xlfn.FORECAST.LINEAR($A37,C$12:C36,$A$12:$A36)</f>
        <v>24907186.155952364</v>
      </c>
      <c r="D37" s="42">
        <f>_xlfn.FORECAST.LINEAR($A37,D$12:D36,A$12:A36)</f>
        <v>5911131.1333333552</v>
      </c>
      <c r="E37" s="42">
        <f>_xlfn.FORECAST.LINEAR($A37,$E$12:E36,$A$12:$A36)</f>
        <v>74983198.563095093</v>
      </c>
      <c r="F37" s="42">
        <f>_xlfn.FORECAST.LINEAR($A37,F$12:F36,$A$12:A36)</f>
        <v>577118727.6047616</v>
      </c>
      <c r="G37" s="39"/>
      <c r="H37" s="39"/>
      <c r="I37" s="39"/>
      <c r="J37" s="39"/>
      <c r="K37" s="39"/>
    </row>
    <row r="38" spans="1:11" s="16" customFormat="1" ht="18" x14ac:dyDescent="0.45">
      <c r="A38" s="60">
        <v>2035</v>
      </c>
      <c r="B38" s="42">
        <f>_xlfn.FORECAST.LINEAR($A38,B$12:B37,$A$12:$A37)</f>
        <v>684103369.40238142</v>
      </c>
      <c r="C38" s="42">
        <f>_xlfn.FORECAST.LINEAR($A38,C$12:C37,$A$12:$A37)</f>
        <v>24996545.502380937</v>
      </c>
      <c r="D38" s="42">
        <f>_xlfn.FORECAST.LINEAR($A38,D$12:D37,A$12:A37)</f>
        <v>5987178.5333333611</v>
      </c>
      <c r="E38" s="42">
        <f>_xlfn.FORECAST.LINEAR($A38,$E$12:E37,$A$12:$A37)</f>
        <v>76211115.345238209</v>
      </c>
      <c r="F38" s="42">
        <f>_xlfn.FORECAST.LINEAR($A38,F$12:F37,$A$12:A37)</f>
        <v>576908529.76190436</v>
      </c>
      <c r="G38" s="39"/>
      <c r="H38" s="39"/>
      <c r="I38" s="39"/>
      <c r="J38" s="39"/>
      <c r="K38" s="39"/>
    </row>
    <row r="39" spans="1:11" s="16" customFormat="1" ht="18" x14ac:dyDescent="0.45">
      <c r="A39" s="60">
        <v>2036</v>
      </c>
      <c r="B39" s="42">
        <f>_xlfn.FORECAST.LINEAR($A39,B$12:B38,$A$12:$A38)</f>
        <v>685286495.0988102</v>
      </c>
      <c r="C39" s="42">
        <f>_xlfn.FORECAST.LINEAR($A39,C$12:C38,$A$12:$A38)</f>
        <v>25085904.84880951</v>
      </c>
      <c r="D39" s="42">
        <f>_xlfn.FORECAST.LINEAR($A39,D$12:D38,A$12:A38)</f>
        <v>6063225.9333333373</v>
      </c>
      <c r="E39" s="42">
        <f>_xlfn.FORECAST.LINEAR($A39,$E$12:E38,$A$12:$A38)</f>
        <v>77439032.127380848</v>
      </c>
      <c r="F39" s="42">
        <f>_xlfn.FORECAST.LINEAR($A39,F$12:F38,$A$12:A38)</f>
        <v>576698331.91904724</v>
      </c>
      <c r="G39" s="39"/>
      <c r="H39" s="39"/>
      <c r="I39" s="39"/>
      <c r="J39" s="39"/>
      <c r="K39" s="39"/>
    </row>
    <row r="40" spans="1:11" s="16" customFormat="1" ht="18" x14ac:dyDescent="0.45">
      <c r="A40" s="60">
        <v>2037</v>
      </c>
      <c r="B40" s="42">
        <f>_xlfn.FORECAST.LINEAR($A40,B$12:B39,$A$12:$A39)</f>
        <v>686469620.79523849</v>
      </c>
      <c r="C40" s="42">
        <f>_xlfn.FORECAST.LINEAR($A40,C$12:C39,$A$12:$A39)</f>
        <v>25175264.195238084</v>
      </c>
      <c r="D40" s="42">
        <f>_xlfn.FORECAST.LINEAR($A40,D$12:D39,A$12:A39)</f>
        <v>6139273.3333333731</v>
      </c>
      <c r="E40" s="42">
        <f>_xlfn.FORECAST.LINEAR($A40,$E$12:E39,$A$12:$A39)</f>
        <v>78666948.909523487</v>
      </c>
      <c r="F40" s="42">
        <f>_xlfn.FORECAST.LINEAR($A40,F$12:F39,$A$12:A39)</f>
        <v>576488134.07619011</v>
      </c>
      <c r="G40" s="39"/>
      <c r="H40" s="39"/>
      <c r="I40" s="39"/>
      <c r="J40" s="39"/>
      <c r="K40" s="39"/>
    </row>
    <row r="41" spans="1:11" s="16" customFormat="1" ht="18" x14ac:dyDescent="0.45">
      <c r="A41" s="60">
        <v>2038</v>
      </c>
      <c r="B41" s="42">
        <f>_xlfn.FORECAST.LINEAR($A41,B$12:B40,$A$12:$A40)</f>
        <v>687652746.49166727</v>
      </c>
      <c r="C41" s="42">
        <f>_xlfn.FORECAST.LINEAR($A41,C$12:C40,$A$12:$A40)</f>
        <v>25264623.541666657</v>
      </c>
      <c r="D41" s="42">
        <f>_xlfn.FORECAST.LINEAR($A41,D$12:D40,A$12:A40)</f>
        <v>6215320.733333379</v>
      </c>
      <c r="E41" s="42">
        <f>_xlfn.FORECAST.LINEAR($A41,$E$12:E40,$A$12:$A40)</f>
        <v>79894865.691666603</v>
      </c>
      <c r="F41" s="42">
        <f>_xlfn.FORECAST.LINEAR($A41,F$12:F40,$A$12:A40)</f>
        <v>576277936.23333287</v>
      </c>
      <c r="G41" s="39"/>
      <c r="H41" s="39"/>
      <c r="I41" s="39"/>
      <c r="J41" s="39"/>
      <c r="K41" s="39"/>
    </row>
    <row r="42" spans="1:11" s="16" customFormat="1" ht="18" x14ac:dyDescent="0.45">
      <c r="A42" s="60">
        <v>2039</v>
      </c>
      <c r="B42" s="42">
        <f>_xlfn.FORECAST.LINEAR($A42,B$12:B41,$A$12:$A41)</f>
        <v>688835872.18809581</v>
      </c>
      <c r="C42" s="42">
        <f>_xlfn.FORECAST.LINEAR($A42,C$12:C41,$A$12:$A41)</f>
        <v>25353982.88809523</v>
      </c>
      <c r="D42" s="42">
        <f>_xlfn.FORECAST.LINEAR($A42,D$12:D41,A$12:A41)</f>
        <v>6291368.1333333552</v>
      </c>
      <c r="E42" s="42">
        <f>_xlfn.FORECAST.LINEAR($A42,$E$12:E41,$A$12:$A41)</f>
        <v>81122782.473809719</v>
      </c>
      <c r="F42" s="42">
        <f>_xlfn.FORECAST.LINEAR($A42,F$12:F41,$A$12:A41)</f>
        <v>576067738.39047575</v>
      </c>
      <c r="G42" s="39"/>
      <c r="H42" s="39"/>
      <c r="I42" s="39"/>
      <c r="J42" s="39"/>
      <c r="K42" s="39"/>
    </row>
    <row r="43" spans="1:11" s="16" customFormat="1" ht="18" x14ac:dyDescent="0.45">
      <c r="A43" s="60">
        <v>2040</v>
      </c>
      <c r="B43" s="42">
        <f>_xlfn.FORECAST.LINEAR($A43,B$12:B42,$A$12:$A42)</f>
        <v>690018997.88452435</v>
      </c>
      <c r="C43" s="42">
        <f>_xlfn.FORECAST.LINEAR($A43,C$12:C42,$A$12:$A42)</f>
        <v>25443342.234523803</v>
      </c>
      <c r="D43" s="42">
        <f>_xlfn.FORECAST.LINEAR($A43,D$12:D42,A$12:A42)</f>
        <v>6367415.5333333611</v>
      </c>
      <c r="E43" s="42">
        <f>_xlfn.FORECAST.LINEAR($A43,$E$12:E42,$A$12:$A42)</f>
        <v>82350699.255952358</v>
      </c>
      <c r="F43" s="42">
        <f>_xlfn.FORECAST.LINEAR($A43,F$12:F42,$A$12:A42)</f>
        <v>575857540.54761839</v>
      </c>
      <c r="G43" s="39"/>
      <c r="H43" s="39"/>
      <c r="I43" s="39"/>
      <c r="J43" s="39"/>
      <c r="K43" s="39"/>
    </row>
    <row r="44" spans="1:11" s="16" customFormat="1" ht="18" x14ac:dyDescent="0.45">
      <c r="A44" s="60">
        <v>2041</v>
      </c>
      <c r="B44" s="42">
        <f>_xlfn.FORECAST.LINEAR($A44,B$12:B43,$A$12:$A43)</f>
        <v>691202123.58095312</v>
      </c>
      <c r="C44" s="42">
        <f>_xlfn.FORECAST.LINEAR($A44,C$12:C43,$A$12:$A43)</f>
        <v>25532701.580952376</v>
      </c>
      <c r="D44" s="42">
        <f>_xlfn.FORECAST.LINEAR($A44,D$12:D43,A$12:A43)</f>
        <v>6443462.9333333373</v>
      </c>
      <c r="E44" s="42">
        <f>_xlfn.FORECAST.LINEAR($A44,$E$12:E43,$A$12:$A43)</f>
        <v>83578616.038094997</v>
      </c>
      <c r="F44" s="42">
        <f>_xlfn.FORECAST.LINEAR($A44,F$12:F43,$A$12:A43)</f>
        <v>575647342.70476139</v>
      </c>
      <c r="G44" s="39"/>
      <c r="H44" s="39"/>
      <c r="I44" s="39"/>
      <c r="J44" s="39"/>
      <c r="K44" s="39"/>
    </row>
    <row r="45" spans="1:11" s="16" customFormat="1" ht="18" x14ac:dyDescent="0.45">
      <c r="A45" s="60">
        <v>2042</v>
      </c>
      <c r="B45" s="42">
        <f>_xlfn.FORECAST.LINEAR($A45,B$12:B44,$A$12:$A44)</f>
        <v>692385249.27738142</v>
      </c>
      <c r="C45" s="42">
        <f>_xlfn.FORECAST.LINEAR($A45,C$12:C44,$A$12:$A44)</f>
        <v>25622060.927380919</v>
      </c>
      <c r="D45" s="42">
        <f>_xlfn.FORECAST.LINEAR($A45,D$12:D44,A$12:A44)</f>
        <v>6519510.3333333731</v>
      </c>
      <c r="E45" s="42">
        <f>_xlfn.FORECAST.LINEAR($A45,$E$12:E44,$A$12:$A44)</f>
        <v>84806532.820237637</v>
      </c>
      <c r="F45" s="42">
        <f>_xlfn.FORECAST.LINEAR($A45,F$12:F44,$A$12:A44)</f>
        <v>575437144.86190426</v>
      </c>
      <c r="G45" s="39"/>
      <c r="H45" s="39"/>
      <c r="I45" s="39"/>
      <c r="J45" s="39"/>
      <c r="K45" s="39"/>
    </row>
    <row r="46" spans="1:11" s="16" customFormat="1" ht="18" x14ac:dyDescent="0.45">
      <c r="A46" s="60">
        <v>2043</v>
      </c>
      <c r="B46" s="42">
        <f>_xlfn.FORECAST.LINEAR($A46,B$12:B45,$A$12:$A45)</f>
        <v>693568374.97381043</v>
      </c>
      <c r="C46" s="42">
        <f>_xlfn.FORECAST.LINEAR($A46,C$12:C45,$A$12:$A45)</f>
        <v>25711420.273809493</v>
      </c>
      <c r="D46" s="42">
        <f>_xlfn.FORECAST.LINEAR($A46,D$12:D45,A$12:A45)</f>
        <v>6595557.7333333492</v>
      </c>
      <c r="E46" s="42">
        <f>_xlfn.FORECAST.LINEAR($A46,$E$12:E45,$A$12:$A45)</f>
        <v>86034449.602381229</v>
      </c>
      <c r="F46" s="42">
        <f>_xlfn.FORECAST.LINEAR($A46,F$12:F45,$A$12:A45)</f>
        <v>575226947.01904702</v>
      </c>
      <c r="G46" s="39"/>
      <c r="H46" s="39"/>
      <c r="I46" s="39"/>
      <c r="J46" s="39"/>
      <c r="K46" s="39"/>
    </row>
    <row r="47" spans="1:11" s="16" customFormat="1" ht="18" x14ac:dyDescent="0.45">
      <c r="A47" s="60">
        <v>2044</v>
      </c>
      <c r="B47" s="42">
        <f>_xlfn.FORECAST.LINEAR($A47,B$12:B46,$A$12:$A46)</f>
        <v>694751500.67023897</v>
      </c>
      <c r="C47" s="42">
        <f>_xlfn.FORECAST.LINEAR($A47,C$12:C46,$A$12:$A46)</f>
        <v>25800779.620238066</v>
      </c>
      <c r="D47" s="42">
        <f>_xlfn.FORECAST.LINEAR($A47,D$12:D46,A$12:A46)</f>
        <v>6671605.133333385</v>
      </c>
      <c r="E47" s="42">
        <f>_xlfn.FORECAST.LINEAR($A47,$E$12:E46,$A$12:$A46)</f>
        <v>87262366.384523869</v>
      </c>
      <c r="F47" s="42">
        <f>_xlfn.FORECAST.LINEAR($A47,F$12:F46,$A$12:A46)</f>
        <v>575016749.1761899</v>
      </c>
      <c r="G47" s="39"/>
      <c r="H47" s="39"/>
      <c r="I47" s="39"/>
      <c r="J47" s="39"/>
      <c r="K47" s="39"/>
    </row>
    <row r="48" spans="1:11" s="16" customFormat="1" ht="18" x14ac:dyDescent="0.45">
      <c r="A48" s="60">
        <v>2045</v>
      </c>
      <c r="B48" s="42">
        <f>_xlfn.FORECAST.LINEAR($A48,B$12:B47,$A$12:$A47)</f>
        <v>695934626.36666727</v>
      </c>
      <c r="C48" s="42">
        <f>_xlfn.FORECAST.LINEAR($A48,C$12:C47,$A$12:$A47)</f>
        <v>25890138.966666639</v>
      </c>
      <c r="D48" s="42">
        <f>_xlfn.FORECAST.LINEAR($A48,D$12:D47,A$12:A47)</f>
        <v>6747652.5333333611</v>
      </c>
      <c r="E48" s="42">
        <f>_xlfn.FORECAST.LINEAR($A48,$E$12:E47,$A$12:$A47)</f>
        <v>88490283.166666985</v>
      </c>
      <c r="F48" s="42">
        <f>_xlfn.FORECAST.LINEAR($A48,F$12:F47,$A$12:A47)</f>
        <v>574806551.33333278</v>
      </c>
      <c r="G48" s="39"/>
      <c r="H48" s="39"/>
      <c r="I48" s="39"/>
      <c r="J48" s="39"/>
      <c r="K48" s="39"/>
    </row>
    <row r="49" spans="1:11" s="16" customFormat="1" ht="18" x14ac:dyDescent="0.45">
      <c r="A49" s="60">
        <v>2046</v>
      </c>
      <c r="B49" s="42">
        <f>_xlfn.FORECAST.LINEAR($A49,B$12:B48,$A$12:$A48)</f>
        <v>697117752.06309652</v>
      </c>
      <c r="C49" s="42">
        <f>_xlfn.FORECAST.LINEAR($A49,C$12:C48,$A$12:$A48)</f>
        <v>25979498.313095212</v>
      </c>
      <c r="D49" s="42">
        <f>_xlfn.FORECAST.LINEAR($A49,D$12:D48,A$12:A48)</f>
        <v>6823699.9333333671</v>
      </c>
      <c r="E49" s="42">
        <f>_xlfn.FORECAST.LINEAR($A49,$E$12:E48,$A$12:$A48)</f>
        <v>89718199.948809147</v>
      </c>
      <c r="F49" s="42">
        <f>_xlfn.FORECAST.LINEAR($A49,F$12:F48,$A$12:A48)</f>
        <v>574596353.49047554</v>
      </c>
      <c r="G49" s="39"/>
      <c r="H49" s="39"/>
      <c r="I49" s="39"/>
      <c r="J49" s="39"/>
      <c r="K49" s="39"/>
    </row>
    <row r="50" spans="1:11" s="16" customFormat="1" ht="18" x14ac:dyDescent="0.45">
      <c r="A50" s="60">
        <v>2047</v>
      </c>
      <c r="B50" s="42">
        <f>_xlfn.FORECAST.LINEAR($A50,B$12:B49,$A$12:$A49)</f>
        <v>698300877.75952482</v>
      </c>
      <c r="C50" s="42">
        <f>_xlfn.FORECAST.LINEAR($A50,C$12:C49,$A$12:$A49)</f>
        <v>26068857.659523785</v>
      </c>
      <c r="D50" s="42">
        <f>_xlfn.FORECAST.LINEAR($A50,D$12:D49,A$12:A49)</f>
        <v>6899747.3333333731</v>
      </c>
      <c r="E50" s="42">
        <f>_xlfn.FORECAST.LINEAR($A50,$E$12:E49,$A$12:$A49)</f>
        <v>90946116.73095274</v>
      </c>
      <c r="F50" s="42">
        <f>_xlfn.FORECAST.LINEAR($A50,F$12:F49,$A$12:A49)</f>
        <v>574386155.64761829</v>
      </c>
      <c r="G50" s="39"/>
      <c r="H50" s="39"/>
      <c r="I50" s="39"/>
      <c r="J50" s="39"/>
      <c r="K50" s="39"/>
    </row>
    <row r="51" spans="1:11" s="16" customFormat="1" ht="18" x14ac:dyDescent="0.45">
      <c r="A51" s="60">
        <v>2048</v>
      </c>
      <c r="B51" s="42">
        <f>_xlfn.FORECAST.LINEAR($A51,B$12:B50,$A$12:$A50)</f>
        <v>699484003.45595312</v>
      </c>
      <c r="C51" s="42">
        <f>_xlfn.FORECAST.LINEAR($A51,C$12:C50,$A$12:$A50)</f>
        <v>26158217.005952358</v>
      </c>
      <c r="D51" s="42">
        <f>_xlfn.FORECAST.LINEAR($A51,D$12:D50,A$12:A50)</f>
        <v>6975794.7333333492</v>
      </c>
      <c r="E51" s="42">
        <f>_xlfn.FORECAST.LINEAR($A51,$E$12:E50,$A$12:$A50)</f>
        <v>92174033.513095379</v>
      </c>
      <c r="F51" s="42">
        <f>_xlfn.FORECAST.LINEAR($A51,F$12:F50,$A$12:A50)</f>
        <v>574175957.80476117</v>
      </c>
      <c r="G51" s="39"/>
      <c r="H51" s="39"/>
      <c r="I51" s="39"/>
      <c r="J51" s="39"/>
      <c r="K51" s="39"/>
    </row>
    <row r="52" spans="1:11" s="16" customFormat="1" ht="18" x14ac:dyDescent="0.45">
      <c r="A52" s="60">
        <v>2049</v>
      </c>
      <c r="B52" s="42">
        <f>_xlfn.FORECAST.LINEAR($A52,B$12:B51,$A$12:$A51)</f>
        <v>700667129.15238214</v>
      </c>
      <c r="C52" s="42">
        <f>_xlfn.FORECAST.LINEAR($A52,C$12:C51,$A$12:$A51)</f>
        <v>26247576.352380931</v>
      </c>
      <c r="D52" s="42">
        <f>_xlfn.FORECAST.LINEAR($A52,D$12:D51,A$12:A51)</f>
        <v>7051842.133333385</v>
      </c>
      <c r="E52" s="42">
        <f>_xlfn.FORECAST.LINEAR($A52,$E$12:E51,$A$12:$A51)</f>
        <v>93401950.295238018</v>
      </c>
      <c r="F52" s="42">
        <f>_xlfn.FORECAST.LINEAR($A52,F$12:F51,$A$12:A51)</f>
        <v>573965759.96190405</v>
      </c>
      <c r="G52" s="39"/>
      <c r="H52" s="39"/>
      <c r="I52" s="39"/>
      <c r="J52" s="39"/>
      <c r="K52" s="39"/>
    </row>
    <row r="53" spans="1:11" s="16" customFormat="1" ht="18" x14ac:dyDescent="0.45">
      <c r="A53" s="60">
        <v>2050</v>
      </c>
      <c r="B53" s="42">
        <f>_xlfn.FORECAST.LINEAR($A53,B$12:B52,$A$12:$A52)</f>
        <v>701850254.84881067</v>
      </c>
      <c r="C53" s="42">
        <f>_xlfn.FORECAST.LINEAR($A53,C$12:C52,$A$12:$A52)</f>
        <v>26336935.698809505</v>
      </c>
      <c r="D53" s="42">
        <f>_xlfn.FORECAST.LINEAR($A53,D$12:D52,A$12:A52)</f>
        <v>7127889.5333333611</v>
      </c>
      <c r="E53" s="42">
        <f>_xlfn.FORECAST.LINEAR($A53,$E$12:E52,$A$12:$A52)</f>
        <v>94629867.077380657</v>
      </c>
      <c r="F53" s="42">
        <f>_xlfn.FORECAST.LINEAR($A53,F$12:F52,$A$12:A52)</f>
        <v>573755562.11904669</v>
      </c>
      <c r="G53" s="39"/>
      <c r="H53" s="39"/>
      <c r="I53" s="39"/>
      <c r="J53" s="39"/>
      <c r="K53" s="39"/>
    </row>
    <row r="54" spans="1:11" s="16" customFormat="1" ht="18" x14ac:dyDescent="0.45">
      <c r="A54" s="60">
        <v>2051</v>
      </c>
      <c r="B54" s="42">
        <f>_xlfn.FORECAST.LINEAR($A54,B$12:B53,$A$12:$A53)</f>
        <v>703033380.54523897</v>
      </c>
      <c r="C54" s="42">
        <f>_xlfn.FORECAST.LINEAR($A54,C$12:C53,$A$12:$A53)</f>
        <v>26426295.045238107</v>
      </c>
      <c r="D54" s="42">
        <f>_xlfn.FORECAST.LINEAR($A54,D$12:D53,A$12:A53)</f>
        <v>7203936.9333333969</v>
      </c>
      <c r="E54" s="42">
        <f>_xlfn.FORECAST.LINEAR($A54,$E$12:E53,$A$12:$A53)</f>
        <v>95857783.859523296</v>
      </c>
      <c r="F54" s="42">
        <f>_xlfn.FORECAST.LINEAR($A54,F$12:F53,$A$12:A53)</f>
        <v>573545364.27618957</v>
      </c>
      <c r="G54" s="39"/>
      <c r="H54" s="39"/>
      <c r="I54" s="39"/>
      <c r="J54" s="39"/>
      <c r="K54" s="39"/>
    </row>
    <row r="55" spans="1:11" s="16" customFormat="1" ht="18" x14ac:dyDescent="0.45">
      <c r="A55" s="60">
        <v>2052</v>
      </c>
      <c r="B55" s="42">
        <f>_xlfn.FORECAST.LINEAR($A55,B$12:B54,$A$12:$A54)</f>
        <v>704216506.24166799</v>
      </c>
      <c r="C55" s="42">
        <f>_xlfn.FORECAST.LINEAR($A55,C$12:C54,$A$12:$A54)</f>
        <v>26515654.391666681</v>
      </c>
      <c r="D55" s="42">
        <f>_xlfn.FORECAST.LINEAR($A55,D$12:D54,A$12:A54)</f>
        <v>7279984.3333333731</v>
      </c>
      <c r="E55" s="42">
        <f>_xlfn.FORECAST.LINEAR($A55,$E$12:E54,$A$12:$A54)</f>
        <v>97085700.641666889</v>
      </c>
      <c r="F55" s="42">
        <f>_xlfn.FORECAST.LINEAR($A55,F$12:F54,$A$12:A54)</f>
        <v>573335166.4333322</v>
      </c>
      <c r="G55" s="39"/>
      <c r="H55" s="39"/>
      <c r="I55" s="39"/>
      <c r="J55" s="39"/>
      <c r="K55" s="39"/>
    </row>
    <row r="56" spans="1:11" s="16" customFormat="1" ht="18" x14ac:dyDescent="0.45">
      <c r="A56" s="60">
        <v>2053</v>
      </c>
      <c r="B56" s="42">
        <f>_xlfn.FORECAST.LINEAR($A56,B$12:B55,$A$12:$A55)</f>
        <v>705399631.93809652</v>
      </c>
      <c r="C56" s="42">
        <f>_xlfn.FORECAST.LINEAR($A56,C$12:C55,$A$12:$A55)</f>
        <v>26605013.738095254</v>
      </c>
      <c r="D56" s="42">
        <f>_xlfn.FORECAST.LINEAR($A56,D$12:D55,A$12:A55)</f>
        <v>7356031.7333333492</v>
      </c>
      <c r="E56" s="42">
        <f>_xlfn.FORECAST.LINEAR($A56,$E$12:E55,$A$12:$A55)</f>
        <v>98313617.423809528</v>
      </c>
      <c r="F56" s="42">
        <f>_xlfn.FORECAST.LINEAR($A56,F$12:F55,$A$12:A55)</f>
        <v>573124968.59047508</v>
      </c>
      <c r="G56" s="39"/>
      <c r="H56" s="39"/>
      <c r="I56" s="39"/>
      <c r="J56" s="39"/>
      <c r="K56" s="39"/>
    </row>
    <row r="57" spans="1:11" s="16" customFormat="1" ht="18" x14ac:dyDescent="0.45">
      <c r="A57" s="60">
        <v>2054</v>
      </c>
      <c r="B57" s="42">
        <f>_xlfn.FORECAST.LINEAR($A57,B$12:B56,$A$12:$A56)</f>
        <v>706582757.63452482</v>
      </c>
      <c r="C57" s="42">
        <f>_xlfn.FORECAST.LINEAR($A57,C$12:C56,$A$12:$A56)</f>
        <v>26694373.084523827</v>
      </c>
      <c r="D57" s="42">
        <f>_xlfn.FORECAST.LINEAR($A57,D$12:D56,A$12:A56)</f>
        <v>7432079.133333385</v>
      </c>
      <c r="E57" s="42">
        <f>_xlfn.FORECAST.LINEAR($A57,$E$12:E56,$A$12:$A56)</f>
        <v>99541534.205952168</v>
      </c>
      <c r="F57" s="42">
        <f>_xlfn.FORECAST.LINEAR($A57,F$12:F56,$A$12:A56)</f>
        <v>572914770.74761796</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42.75" customHeight="1" thickTop="1" thickBot="1" x14ac:dyDescent="0.5">
      <c r="A63" s="28"/>
      <c r="B63" s="430" t="s">
        <v>377</v>
      </c>
      <c r="C63" s="431"/>
      <c r="D63" s="431"/>
      <c r="E63" s="431"/>
      <c r="F63" s="438"/>
      <c r="G63" s="300" t="s">
        <v>377</v>
      </c>
      <c r="H63" s="301"/>
      <c r="I63" s="301"/>
      <c r="J63" s="301"/>
      <c r="K63" s="302"/>
    </row>
    <row r="64" spans="1:11" s="16" customFormat="1" ht="18.399999999999999"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 x14ac:dyDescent="0.45">
      <c r="A65" s="194">
        <v>2004</v>
      </c>
      <c r="B65" s="244">
        <v>2.6309999999999998</v>
      </c>
      <c r="C65" s="245">
        <v>8.64</v>
      </c>
      <c r="D65" s="245">
        <v>60.402999999999999</v>
      </c>
      <c r="E65" s="245">
        <v>13.987</v>
      </c>
      <c r="F65" s="313">
        <v>2.8980000000000001</v>
      </c>
      <c r="G65" s="303"/>
      <c r="H65" s="304"/>
      <c r="I65" s="304"/>
      <c r="J65" s="304"/>
      <c r="K65" s="305"/>
    </row>
    <row r="66" spans="1:11" s="16" customFormat="1" ht="18" x14ac:dyDescent="0.45">
      <c r="A66" s="194">
        <v>2005</v>
      </c>
      <c r="B66" s="232">
        <v>1.655</v>
      </c>
      <c r="C66" s="147">
        <v>8.3170000000000002</v>
      </c>
      <c r="D66" s="147">
        <v>48.436</v>
      </c>
      <c r="E66" s="147">
        <v>13.313000000000001</v>
      </c>
      <c r="F66" s="311">
        <v>1.9359999999999999</v>
      </c>
      <c r="G66" s="290">
        <f>IF(ABS(B7 - B6) &gt; SQRT(G7^2 + G6^2), 1, 0)</f>
        <v>0</v>
      </c>
      <c r="H66" s="286">
        <f>IF(ABS(C7 - C6) &gt; SQRT(H7^2 + H6^2), 1, 0)</f>
        <v>0</v>
      </c>
      <c r="I66" s="286">
        <f>IF(ABS(D7 - D6) &gt; (I7^2 + I6^2), 1, 0)</f>
        <v>0</v>
      </c>
      <c r="J66" s="286">
        <f>IF(ABS(E7 - E6) &gt; SQRT(J7^2 + J6^2), 1, 0)</f>
        <v>0</v>
      </c>
      <c r="K66" s="291">
        <f>IF(ABS(F7 - F6) &gt; SQRT(K7^2 + K6^2), 1, 0)</f>
        <v>0</v>
      </c>
    </row>
    <row r="67" spans="1:11" s="16" customFormat="1" ht="18" x14ac:dyDescent="0.45">
      <c r="A67" s="194">
        <v>2006</v>
      </c>
      <c r="B67" s="232">
        <v>1.329</v>
      </c>
      <c r="C67" s="147">
        <v>4.18</v>
      </c>
      <c r="D67" s="147">
        <v>37.661999999999999</v>
      </c>
      <c r="E67" s="147">
        <v>11.281000000000001</v>
      </c>
      <c r="F67" s="311">
        <v>1.5549999999999999</v>
      </c>
      <c r="G67" s="290">
        <f t="shared" ref="G67:G85" si="5">IF(ABS(B8 - B7) &gt; SQRT(G8^2 + G7^2), 1, 0)</f>
        <v>0</v>
      </c>
      <c r="H67" s="286">
        <f t="shared" ref="H67:H85" si="6">IF(ABS(C8 - C7) &gt; SQRT(H8^2 + H7^2), 1, 0)</f>
        <v>0</v>
      </c>
      <c r="I67" s="286">
        <f t="shared" ref="I67:I85" si="7">IF(ABS(D8 - D7) &gt; (I8^2 + I7^2), 1, 0)</f>
        <v>0</v>
      </c>
      <c r="J67" s="286">
        <f t="shared" ref="J67:J85" si="8">IF(ABS(E8 - E7) &gt; SQRT(J8^2 + J7^2), 1, 0)</f>
        <v>0</v>
      </c>
      <c r="K67" s="291">
        <f t="shared" ref="K67:K85" si="9">IF(ABS(F8 - F7) &gt; SQRT(K8^2 + K7^2), 1, 0)</f>
        <v>0</v>
      </c>
    </row>
    <row r="68" spans="1:11" s="16" customFormat="1" ht="18" x14ac:dyDescent="0.45">
      <c r="A68" s="194">
        <v>2007</v>
      </c>
      <c r="B68" s="234">
        <v>1.31</v>
      </c>
      <c r="C68" s="71">
        <v>5.2709999999999999</v>
      </c>
      <c r="D68" s="71">
        <v>39.418999999999997</v>
      </c>
      <c r="E68" s="71">
        <v>8.2230000000000008</v>
      </c>
      <c r="F68" s="295">
        <v>1.4279999999999999</v>
      </c>
      <c r="G68" s="290">
        <f t="shared" si="5"/>
        <v>0</v>
      </c>
      <c r="H68" s="286">
        <f t="shared" si="6"/>
        <v>0</v>
      </c>
      <c r="I68" s="286">
        <f t="shared" si="7"/>
        <v>0</v>
      </c>
      <c r="J68" s="286">
        <f t="shared" si="8"/>
        <v>0</v>
      </c>
      <c r="K68" s="291">
        <f t="shared" si="9"/>
        <v>0</v>
      </c>
    </row>
    <row r="69" spans="1:11" s="16" customFormat="1" ht="18" x14ac:dyDescent="0.45">
      <c r="A69" s="194">
        <v>2008</v>
      </c>
      <c r="B69" s="234">
        <v>1.3140000000000001</v>
      </c>
      <c r="C69" s="71">
        <v>5.8179999999999996</v>
      </c>
      <c r="D69" s="71">
        <v>35.707000000000001</v>
      </c>
      <c r="E69" s="71">
        <v>7.9820000000000002</v>
      </c>
      <c r="F69" s="295">
        <v>1.425</v>
      </c>
      <c r="G69" s="290">
        <f t="shared" si="5"/>
        <v>0</v>
      </c>
      <c r="H69" s="286">
        <f t="shared" si="6"/>
        <v>0</v>
      </c>
      <c r="I69" s="286">
        <f t="shared" si="7"/>
        <v>0</v>
      </c>
      <c r="J69" s="286">
        <f t="shared" si="8"/>
        <v>0</v>
      </c>
      <c r="K69" s="291">
        <f t="shared" si="9"/>
        <v>0</v>
      </c>
    </row>
    <row r="70" spans="1:11" s="16" customFormat="1" ht="18" x14ac:dyDescent="0.45">
      <c r="A70" s="194">
        <v>2009</v>
      </c>
      <c r="B70" s="234">
        <v>1.276</v>
      </c>
      <c r="C70" s="71">
        <v>6.976</v>
      </c>
      <c r="D70" s="71">
        <v>33.073999999999998</v>
      </c>
      <c r="E70" s="71">
        <v>7.73</v>
      </c>
      <c r="F70" s="295">
        <v>1.3859999999999999</v>
      </c>
      <c r="G70" s="290">
        <f t="shared" si="5"/>
        <v>0</v>
      </c>
      <c r="H70" s="286">
        <f t="shared" si="6"/>
        <v>0</v>
      </c>
      <c r="I70" s="286">
        <f t="shared" si="7"/>
        <v>0</v>
      </c>
      <c r="J70" s="286">
        <f t="shared" si="8"/>
        <v>0</v>
      </c>
      <c r="K70" s="291">
        <f t="shared" si="9"/>
        <v>0</v>
      </c>
    </row>
    <row r="71" spans="1:11" s="16" customFormat="1" ht="18" x14ac:dyDescent="0.45">
      <c r="A71" s="194">
        <v>2010</v>
      </c>
      <c r="B71" s="234">
        <v>1.274</v>
      </c>
      <c r="C71" s="71">
        <v>6.3559999999999999</v>
      </c>
      <c r="D71" s="71">
        <v>32.982999999999997</v>
      </c>
      <c r="E71" s="71">
        <v>7.6020000000000003</v>
      </c>
      <c r="F71" s="295">
        <v>1.3879999999999999</v>
      </c>
      <c r="G71" s="290">
        <f t="shared" si="5"/>
        <v>0</v>
      </c>
      <c r="H71" s="286">
        <f t="shared" si="6"/>
        <v>0</v>
      </c>
      <c r="I71" s="286">
        <f t="shared" si="7"/>
        <v>0</v>
      </c>
      <c r="J71" s="286">
        <f t="shared" si="8"/>
        <v>0</v>
      </c>
      <c r="K71" s="291">
        <f t="shared" si="9"/>
        <v>0</v>
      </c>
    </row>
    <row r="72" spans="1:11" s="16" customFormat="1" ht="18" x14ac:dyDescent="0.45">
      <c r="A72" s="194">
        <v>2011</v>
      </c>
      <c r="B72" s="234">
        <v>1.288</v>
      </c>
      <c r="C72" s="71">
        <v>6.0590000000000002</v>
      </c>
      <c r="D72" s="71">
        <v>33.076000000000001</v>
      </c>
      <c r="E72" s="71">
        <v>7.6390000000000002</v>
      </c>
      <c r="F72" s="295">
        <v>1.409</v>
      </c>
      <c r="G72" s="290">
        <f t="shared" si="5"/>
        <v>0</v>
      </c>
      <c r="H72" s="286">
        <f t="shared" si="6"/>
        <v>0</v>
      </c>
      <c r="I72" s="286">
        <f t="shared" si="7"/>
        <v>0</v>
      </c>
      <c r="J72" s="286">
        <f t="shared" si="8"/>
        <v>0</v>
      </c>
      <c r="K72" s="291">
        <f t="shared" si="9"/>
        <v>0</v>
      </c>
    </row>
    <row r="73" spans="1:11" s="16" customFormat="1" ht="18" x14ac:dyDescent="0.45">
      <c r="A73" s="194">
        <v>2012</v>
      </c>
      <c r="B73" s="234">
        <v>1.3009999999999999</v>
      </c>
      <c r="C73" s="71">
        <v>5.476</v>
      </c>
      <c r="D73" s="71">
        <v>34.521000000000001</v>
      </c>
      <c r="E73" s="71">
        <v>7.4749999999999996</v>
      </c>
      <c r="F73" s="295">
        <v>1.423</v>
      </c>
      <c r="G73" s="290">
        <f t="shared" si="5"/>
        <v>0</v>
      </c>
      <c r="H73" s="286">
        <f t="shared" si="6"/>
        <v>0</v>
      </c>
      <c r="I73" s="286">
        <f t="shared" si="7"/>
        <v>0</v>
      </c>
      <c r="J73" s="286">
        <f t="shared" si="8"/>
        <v>0</v>
      </c>
      <c r="K73" s="291">
        <f t="shared" si="9"/>
        <v>0</v>
      </c>
    </row>
    <row r="74" spans="1:11" s="16" customFormat="1" ht="18" x14ac:dyDescent="0.45">
      <c r="A74" s="194">
        <v>2013</v>
      </c>
      <c r="B74" s="234">
        <v>1.1990000000000001</v>
      </c>
      <c r="C74" s="71">
        <v>5.617</v>
      </c>
      <c r="D74" s="71">
        <v>34.655999999999999</v>
      </c>
      <c r="E74" s="71">
        <v>7.4379999999999997</v>
      </c>
      <c r="F74" s="295">
        <v>1.3140000000000001</v>
      </c>
      <c r="G74" s="290">
        <f t="shared" si="5"/>
        <v>0</v>
      </c>
      <c r="H74" s="286">
        <f t="shared" si="6"/>
        <v>0</v>
      </c>
      <c r="I74" s="286">
        <f t="shared" si="7"/>
        <v>0</v>
      </c>
      <c r="J74" s="286">
        <f t="shared" si="8"/>
        <v>0</v>
      </c>
      <c r="K74" s="291">
        <f t="shared" si="9"/>
        <v>0</v>
      </c>
    </row>
    <row r="75" spans="1:11" s="16" customFormat="1" ht="18" x14ac:dyDescent="0.45">
      <c r="A75" s="194">
        <v>2014</v>
      </c>
      <c r="B75" s="234">
        <v>1.2050000000000001</v>
      </c>
      <c r="C75" s="71">
        <v>5.5090000000000003</v>
      </c>
      <c r="D75" s="71">
        <v>34.643999999999998</v>
      </c>
      <c r="E75" s="71">
        <v>7.4080000000000004</v>
      </c>
      <c r="F75" s="295">
        <v>1.3240000000000001</v>
      </c>
      <c r="G75" s="290">
        <f t="shared" si="5"/>
        <v>0</v>
      </c>
      <c r="H75" s="286">
        <f t="shared" si="6"/>
        <v>0</v>
      </c>
      <c r="I75" s="286">
        <f t="shared" si="7"/>
        <v>0</v>
      </c>
      <c r="J75" s="286">
        <f t="shared" si="8"/>
        <v>0</v>
      </c>
      <c r="K75" s="291">
        <f t="shared" si="9"/>
        <v>0</v>
      </c>
    </row>
    <row r="76" spans="1:11" s="16" customFormat="1" ht="18" x14ac:dyDescent="0.45">
      <c r="A76" s="194">
        <v>2015</v>
      </c>
      <c r="B76" s="234">
        <v>1.2390000000000001</v>
      </c>
      <c r="C76" s="71">
        <v>5.84</v>
      </c>
      <c r="D76" s="71">
        <v>32.72</v>
      </c>
      <c r="E76" s="71">
        <v>7.484</v>
      </c>
      <c r="F76" s="295">
        <v>1.37</v>
      </c>
      <c r="G76" s="290">
        <f t="shared" si="5"/>
        <v>0</v>
      </c>
      <c r="H76" s="286">
        <f t="shared" si="6"/>
        <v>0</v>
      </c>
      <c r="I76" s="286">
        <f t="shared" si="7"/>
        <v>0</v>
      </c>
      <c r="J76" s="286">
        <f t="shared" si="8"/>
        <v>0</v>
      </c>
      <c r="K76" s="291">
        <f t="shared" si="9"/>
        <v>0</v>
      </c>
    </row>
    <row r="77" spans="1:11" s="16" customFormat="1" ht="18" x14ac:dyDescent="0.45">
      <c r="A77" s="194">
        <v>2016</v>
      </c>
      <c r="B77" s="234">
        <v>1.2589999999999999</v>
      </c>
      <c r="C77" s="71">
        <v>6.0860000000000003</v>
      </c>
      <c r="D77" s="71">
        <v>32.634</v>
      </c>
      <c r="E77" s="71">
        <v>7.4329999999999998</v>
      </c>
      <c r="F77" s="295">
        <v>1.393</v>
      </c>
      <c r="G77" s="290">
        <f t="shared" si="5"/>
        <v>0</v>
      </c>
      <c r="H77" s="286">
        <f t="shared" si="6"/>
        <v>0</v>
      </c>
      <c r="I77" s="286">
        <f t="shared" si="7"/>
        <v>0</v>
      </c>
      <c r="J77" s="286">
        <f t="shared" si="8"/>
        <v>0</v>
      </c>
      <c r="K77" s="291">
        <f t="shared" si="9"/>
        <v>0</v>
      </c>
    </row>
    <row r="78" spans="1:11" s="16" customFormat="1" ht="18" x14ac:dyDescent="0.45">
      <c r="A78" s="194">
        <v>2017</v>
      </c>
      <c r="B78" s="234">
        <v>1.2749999999999999</v>
      </c>
      <c r="C78" s="71">
        <v>6.1</v>
      </c>
      <c r="D78" s="71">
        <v>31.838000000000001</v>
      </c>
      <c r="E78" s="71">
        <v>7.56</v>
      </c>
      <c r="F78" s="295">
        <v>1.4279999999999999</v>
      </c>
      <c r="G78" s="290">
        <f t="shared" si="5"/>
        <v>0</v>
      </c>
      <c r="H78" s="286">
        <f t="shared" si="6"/>
        <v>0</v>
      </c>
      <c r="I78" s="286">
        <f t="shared" si="7"/>
        <v>0</v>
      </c>
      <c r="J78" s="286">
        <f t="shared" si="8"/>
        <v>0</v>
      </c>
      <c r="K78" s="291">
        <f t="shared" si="9"/>
        <v>0</v>
      </c>
    </row>
    <row r="79" spans="1:11" s="16" customFormat="1" ht="18" x14ac:dyDescent="0.45">
      <c r="A79" s="194">
        <v>2018</v>
      </c>
      <c r="B79" s="234">
        <v>1.2909999999999999</v>
      </c>
      <c r="C79" s="71">
        <v>6.2350000000000003</v>
      </c>
      <c r="D79" s="71">
        <v>31.074000000000002</v>
      </c>
      <c r="E79" s="71">
        <v>7.4889999999999999</v>
      </c>
      <c r="F79" s="295">
        <v>1.44</v>
      </c>
      <c r="G79" s="290">
        <f t="shared" si="5"/>
        <v>0</v>
      </c>
      <c r="H79" s="286">
        <f t="shared" si="6"/>
        <v>0</v>
      </c>
      <c r="I79" s="286">
        <f t="shared" si="7"/>
        <v>0</v>
      </c>
      <c r="J79" s="286">
        <f t="shared" si="8"/>
        <v>0</v>
      </c>
      <c r="K79" s="291">
        <f t="shared" si="9"/>
        <v>0</v>
      </c>
    </row>
    <row r="80" spans="1:11" s="16" customFormat="1" ht="18" x14ac:dyDescent="0.45">
      <c r="A80" s="194">
        <v>2019</v>
      </c>
      <c r="B80" s="234">
        <v>1.37</v>
      </c>
      <c r="C80" s="71">
        <v>4.6550000000000002</v>
      </c>
      <c r="D80" s="71">
        <v>30.824999999999999</v>
      </c>
      <c r="E80" s="71">
        <v>7.452</v>
      </c>
      <c r="F80" s="295">
        <v>1.5189999999999999</v>
      </c>
      <c r="G80" s="290">
        <f t="shared" si="5"/>
        <v>0</v>
      </c>
      <c r="H80" s="286">
        <f t="shared" si="6"/>
        <v>0</v>
      </c>
      <c r="I80" s="286">
        <f t="shared" si="7"/>
        <v>0</v>
      </c>
      <c r="J80" s="286">
        <f t="shared" si="8"/>
        <v>0</v>
      </c>
      <c r="K80" s="291">
        <f t="shared" si="9"/>
        <v>0</v>
      </c>
    </row>
    <row r="81" spans="1:41" s="16" customFormat="1" ht="18" x14ac:dyDescent="0.45">
      <c r="A81" s="194">
        <v>2020</v>
      </c>
      <c r="B81" s="234">
        <v>1.42</v>
      </c>
      <c r="C81" s="71">
        <v>3.423</v>
      </c>
      <c r="D81" s="71">
        <v>30.154</v>
      </c>
      <c r="E81" s="71">
        <v>7.5880000000000001</v>
      </c>
      <c r="F81" s="295">
        <v>1.585</v>
      </c>
      <c r="G81" s="290">
        <f t="shared" si="5"/>
        <v>0</v>
      </c>
      <c r="H81" s="286">
        <f t="shared" si="6"/>
        <v>0</v>
      </c>
      <c r="I81" s="286">
        <f t="shared" si="7"/>
        <v>0</v>
      </c>
      <c r="J81" s="286">
        <f t="shared" si="8"/>
        <v>0</v>
      </c>
      <c r="K81" s="291">
        <f t="shared" si="9"/>
        <v>0</v>
      </c>
    </row>
    <row r="82" spans="1:41" s="16" customFormat="1" ht="18" x14ac:dyDescent="0.45">
      <c r="A82" s="194">
        <v>2021</v>
      </c>
      <c r="B82" s="234">
        <v>1.4339999999999999</v>
      </c>
      <c r="C82" s="71">
        <v>3.4860000000000002</v>
      </c>
      <c r="D82" s="71">
        <v>30.271999999999998</v>
      </c>
      <c r="E82" s="71">
        <v>7.4809999999999999</v>
      </c>
      <c r="F82" s="295">
        <v>1.605</v>
      </c>
      <c r="G82" s="290">
        <f t="shared" si="5"/>
        <v>0</v>
      </c>
      <c r="H82" s="286">
        <f t="shared" si="6"/>
        <v>0</v>
      </c>
      <c r="I82" s="286">
        <f t="shared" si="7"/>
        <v>0</v>
      </c>
      <c r="J82" s="286">
        <f t="shared" si="8"/>
        <v>0</v>
      </c>
      <c r="K82" s="291">
        <f t="shared" si="9"/>
        <v>0</v>
      </c>
    </row>
    <row r="83" spans="1:41" s="16" customFormat="1" ht="18" x14ac:dyDescent="0.45">
      <c r="A83" s="194">
        <v>2022</v>
      </c>
      <c r="B83" s="234">
        <v>1.454</v>
      </c>
      <c r="C83" s="71">
        <v>4.3079999999999998</v>
      </c>
      <c r="D83" s="71">
        <v>31.259</v>
      </c>
      <c r="E83" s="71">
        <v>7.7629999999999999</v>
      </c>
      <c r="F83" s="295">
        <v>1.667</v>
      </c>
      <c r="G83" s="290">
        <f t="shared" si="5"/>
        <v>0</v>
      </c>
      <c r="H83" s="286">
        <f t="shared" si="6"/>
        <v>0</v>
      </c>
      <c r="I83" s="286">
        <f t="shared" si="7"/>
        <v>0</v>
      </c>
      <c r="J83" s="286">
        <f t="shared" si="8"/>
        <v>0</v>
      </c>
      <c r="K83" s="291">
        <f t="shared" si="9"/>
        <v>0</v>
      </c>
    </row>
    <row r="84" spans="1:41" s="16" customFormat="1" ht="18" x14ac:dyDescent="0.45">
      <c r="A84" s="194">
        <v>2023</v>
      </c>
      <c r="B84" s="234">
        <v>1.47</v>
      </c>
      <c r="C84" s="71">
        <v>4.5149999999999997</v>
      </c>
      <c r="D84" s="71">
        <v>31.9</v>
      </c>
      <c r="E84" s="71">
        <v>7.8140000000000001</v>
      </c>
      <c r="F84" s="295">
        <v>1.69</v>
      </c>
      <c r="G84" s="290">
        <f t="shared" si="5"/>
        <v>0</v>
      </c>
      <c r="H84" s="286">
        <f t="shared" si="6"/>
        <v>0</v>
      </c>
      <c r="I84" s="286">
        <f t="shared" si="7"/>
        <v>0</v>
      </c>
      <c r="J84" s="286">
        <f t="shared" si="8"/>
        <v>0</v>
      </c>
      <c r="K84" s="291">
        <f t="shared" si="9"/>
        <v>0</v>
      </c>
    </row>
    <row r="85" spans="1:41" s="16" customFormat="1" ht="18.399999999999999" thickBot="1" x14ac:dyDescent="0.5">
      <c r="A85" s="194">
        <v>2024</v>
      </c>
      <c r="B85" s="236">
        <v>1.468</v>
      </c>
      <c r="C85" s="238">
        <v>4.5309999999999997</v>
      </c>
      <c r="D85" s="238">
        <v>32.256999999999998</v>
      </c>
      <c r="E85" s="238">
        <v>7.7919999999999998</v>
      </c>
      <c r="F85" s="314">
        <v>1.6890000000000001</v>
      </c>
      <c r="G85" s="290">
        <f t="shared" si="5"/>
        <v>0</v>
      </c>
      <c r="H85" s="286">
        <f t="shared" si="6"/>
        <v>0</v>
      </c>
      <c r="I85" s="286">
        <f t="shared" si="7"/>
        <v>0</v>
      </c>
      <c r="J85" s="286">
        <f t="shared" si="8"/>
        <v>0</v>
      </c>
      <c r="K85" s="291">
        <f t="shared" si="9"/>
        <v>0</v>
      </c>
    </row>
    <row r="86" spans="1:41" s="16" customFormat="1" x14ac:dyDescent="0.45"/>
    <row r="87" spans="1:41" s="16" customFormat="1" x14ac:dyDescent="0.45"/>
    <row r="88" spans="1:41" s="16" customFormat="1" ht="14.65" thickBot="1" x14ac:dyDescent="0.5">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row>
    <row r="89" spans="1:41" s="16" customFormat="1" ht="27.4" thickTop="1" thickBot="1" x14ac:dyDescent="0.9">
      <c r="B89" s="432" t="s">
        <v>449</v>
      </c>
      <c r="C89" s="433"/>
      <c r="D89" s="433"/>
      <c r="E89" s="433"/>
      <c r="F89" s="433"/>
      <c r="G89" s="433"/>
      <c r="H89" s="434"/>
    </row>
    <row r="90" spans="1:41" s="43" customFormat="1" ht="21.4" thickBot="1" x14ac:dyDescent="0.7">
      <c r="A90" s="16"/>
      <c r="B90" s="141"/>
      <c r="C90" s="142"/>
      <c r="D90" s="142"/>
      <c r="E90" s="142"/>
      <c r="F90" s="143"/>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row>
    <row r="91" spans="1:41" s="16" customFormat="1" ht="57.75" customHeight="1" thickBot="1" x14ac:dyDescent="0.7">
      <c r="A91" s="44"/>
      <c r="B91" s="168" t="s">
        <v>1</v>
      </c>
      <c r="C91" s="169"/>
      <c r="D91" s="169"/>
      <c r="E91" s="169"/>
      <c r="F91" s="170"/>
      <c r="G91" s="171" t="s">
        <v>2</v>
      </c>
      <c r="H91" s="169"/>
      <c r="I91" s="169"/>
      <c r="J91" s="169"/>
      <c r="K91" s="170"/>
      <c r="L91" s="168" t="s">
        <v>3</v>
      </c>
      <c r="M91" s="169"/>
      <c r="N91" s="169"/>
      <c r="O91" s="169"/>
      <c r="P91" s="170"/>
      <c r="Q91" s="168" t="s">
        <v>4</v>
      </c>
      <c r="R91" s="169"/>
      <c r="S91" s="169"/>
      <c r="T91" s="169"/>
      <c r="U91" s="170"/>
      <c r="V91" s="168" t="s">
        <v>5</v>
      </c>
      <c r="W91" s="169"/>
      <c r="X91" s="169"/>
      <c r="Y91" s="169"/>
      <c r="Z91" s="170"/>
      <c r="AA91" s="43"/>
      <c r="AB91" s="43"/>
      <c r="AC91" s="43"/>
      <c r="AD91" s="43"/>
      <c r="AE91" s="43"/>
      <c r="AF91" s="43"/>
      <c r="AG91" s="43"/>
      <c r="AH91" s="43"/>
      <c r="AI91" s="43"/>
      <c r="AJ91" s="43"/>
      <c r="AK91" s="43"/>
      <c r="AL91" s="43"/>
      <c r="AM91" s="43"/>
      <c r="AN91" s="43"/>
      <c r="AO91" s="43"/>
    </row>
    <row r="92" spans="1:41" s="16" customFormat="1" ht="18" x14ac:dyDescent="0.45">
      <c r="A92" s="172" t="s">
        <v>382</v>
      </c>
      <c r="B92" s="181" t="s">
        <v>355</v>
      </c>
      <c r="C92" s="182" t="s">
        <v>378</v>
      </c>
      <c r="D92" s="182" t="s">
        <v>379</v>
      </c>
      <c r="E92" s="182" t="s">
        <v>380</v>
      </c>
      <c r="F92" s="183" t="s">
        <v>359</v>
      </c>
      <c r="G92" s="181" t="s">
        <v>355</v>
      </c>
      <c r="H92" s="182" t="s">
        <v>378</v>
      </c>
      <c r="I92" s="182" t="s">
        <v>379</v>
      </c>
      <c r="J92" s="182" t="s">
        <v>380</v>
      </c>
      <c r="K92" s="183" t="s">
        <v>359</v>
      </c>
      <c r="L92" s="190" t="s">
        <v>355</v>
      </c>
      <c r="M92" s="187" t="s">
        <v>378</v>
      </c>
      <c r="N92" s="187" t="s">
        <v>379</v>
      </c>
      <c r="O92" s="187" t="s">
        <v>380</v>
      </c>
      <c r="P92" s="188" t="s">
        <v>359</v>
      </c>
      <c r="Q92" s="181" t="s">
        <v>355</v>
      </c>
      <c r="R92" s="182" t="s">
        <v>378</v>
      </c>
      <c r="S92" s="182" t="s">
        <v>379</v>
      </c>
      <c r="T92" s="182" t="s">
        <v>380</v>
      </c>
      <c r="U92" s="183" t="s">
        <v>359</v>
      </c>
      <c r="V92" s="173" t="s">
        <v>355</v>
      </c>
      <c r="W92" s="174" t="s">
        <v>378</v>
      </c>
      <c r="X92" s="174" t="s">
        <v>379</v>
      </c>
      <c r="Y92" s="174" t="s">
        <v>380</v>
      </c>
      <c r="Z92" s="175" t="s">
        <v>359</v>
      </c>
    </row>
    <row r="93" spans="1:41" s="16" customFormat="1" ht="18" x14ac:dyDescent="0.45">
      <c r="A93" s="194">
        <v>2004</v>
      </c>
      <c r="B93" s="211">
        <v>205818514</v>
      </c>
      <c r="C93" s="80">
        <v>7240067</v>
      </c>
      <c r="D93" s="80">
        <v>785325</v>
      </c>
      <c r="E93" s="80">
        <v>15087281</v>
      </c>
      <c r="F93" s="212">
        <v>182705842</v>
      </c>
      <c r="G93" s="120">
        <v>37422752</v>
      </c>
      <c r="H93" s="80">
        <v>1384055</v>
      </c>
      <c r="I93" s="80">
        <v>142984</v>
      </c>
      <c r="J93" s="80">
        <v>2723644</v>
      </c>
      <c r="K93" s="81">
        <v>33172070</v>
      </c>
      <c r="L93" s="79">
        <v>45264514</v>
      </c>
      <c r="M93" s="80">
        <v>1590376</v>
      </c>
      <c r="N93" s="80">
        <v>192123</v>
      </c>
      <c r="O93" s="80">
        <v>3396432</v>
      </c>
      <c r="P93" s="81">
        <v>40085583</v>
      </c>
      <c r="Q93" s="79">
        <v>19923796</v>
      </c>
      <c r="R93" s="80">
        <v>638440</v>
      </c>
      <c r="S93" s="80">
        <v>44567</v>
      </c>
      <c r="T93" s="80">
        <v>1270320</v>
      </c>
      <c r="U93" s="81">
        <v>17970469</v>
      </c>
      <c r="V93" s="79">
        <v>326174368</v>
      </c>
      <c r="W93" s="80">
        <v>9894402</v>
      </c>
      <c r="X93" s="80">
        <v>843774</v>
      </c>
      <c r="Y93" s="80">
        <v>19910338</v>
      </c>
      <c r="Z93" s="81">
        <v>295525853</v>
      </c>
    </row>
    <row r="94" spans="1:41" s="16" customFormat="1" ht="18" x14ac:dyDescent="0.45">
      <c r="A94" s="194">
        <v>2005</v>
      </c>
      <c r="B94" s="211">
        <v>200767822</v>
      </c>
      <c r="C94" s="80">
        <v>7807035</v>
      </c>
      <c r="D94" s="80">
        <v>1053237</v>
      </c>
      <c r="E94" s="80">
        <v>13136019</v>
      </c>
      <c r="F94" s="212">
        <v>178771531</v>
      </c>
      <c r="G94" s="120">
        <v>36406151</v>
      </c>
      <c r="H94" s="80">
        <v>1486753</v>
      </c>
      <c r="I94" s="80">
        <v>180264</v>
      </c>
      <c r="J94" s="80">
        <v>2374523</v>
      </c>
      <c r="K94" s="81">
        <v>32364611</v>
      </c>
      <c r="L94" s="79">
        <v>44104302</v>
      </c>
      <c r="M94" s="80">
        <v>1742253</v>
      </c>
      <c r="N94" s="80">
        <v>234067</v>
      </c>
      <c r="O94" s="80">
        <v>2969647</v>
      </c>
      <c r="P94" s="81">
        <v>39158335</v>
      </c>
      <c r="Q94" s="79">
        <v>19544146</v>
      </c>
      <c r="R94" s="80">
        <v>664554</v>
      </c>
      <c r="S94" s="80">
        <v>61353</v>
      </c>
      <c r="T94" s="80">
        <v>1137662</v>
      </c>
      <c r="U94" s="81">
        <v>17680577</v>
      </c>
      <c r="V94" s="79">
        <v>319112904</v>
      </c>
      <c r="W94" s="80">
        <v>10422746</v>
      </c>
      <c r="X94" s="80">
        <v>1076130</v>
      </c>
      <c r="Y94" s="80">
        <v>18166369</v>
      </c>
      <c r="Z94" s="81">
        <v>289447660</v>
      </c>
    </row>
    <row r="95" spans="1:41" s="16" customFormat="1" ht="18" x14ac:dyDescent="0.45">
      <c r="A95" s="194">
        <v>2006</v>
      </c>
      <c r="B95" s="211">
        <v>201773408</v>
      </c>
      <c r="C95" s="80">
        <v>6890005</v>
      </c>
      <c r="D95" s="80">
        <v>1474517</v>
      </c>
      <c r="E95" s="80">
        <v>14616003</v>
      </c>
      <c r="F95" s="212">
        <v>178792884</v>
      </c>
      <c r="G95" s="120">
        <v>36525489</v>
      </c>
      <c r="H95" s="80">
        <v>1294196</v>
      </c>
      <c r="I95" s="80">
        <v>261877</v>
      </c>
      <c r="J95" s="80">
        <v>2650952</v>
      </c>
      <c r="K95" s="81">
        <v>32318464</v>
      </c>
      <c r="L95" s="79">
        <v>44032012</v>
      </c>
      <c r="M95" s="80">
        <v>1569407</v>
      </c>
      <c r="N95" s="80">
        <v>304116</v>
      </c>
      <c r="O95" s="80">
        <v>3186824</v>
      </c>
      <c r="P95" s="81">
        <v>38971665</v>
      </c>
      <c r="Q95" s="79">
        <v>19567519</v>
      </c>
      <c r="R95" s="80">
        <v>580242</v>
      </c>
      <c r="S95" s="80">
        <v>88390</v>
      </c>
      <c r="T95" s="80">
        <v>1165984</v>
      </c>
      <c r="U95" s="81">
        <v>17732904</v>
      </c>
      <c r="V95" s="79">
        <v>320159843</v>
      </c>
      <c r="W95" s="80">
        <v>9141444</v>
      </c>
      <c r="X95" s="80">
        <v>1544363</v>
      </c>
      <c r="Y95" s="80">
        <v>18441728</v>
      </c>
      <c r="Z95" s="81">
        <v>291032308</v>
      </c>
    </row>
    <row r="96" spans="1:41" s="16" customFormat="1" ht="18" x14ac:dyDescent="0.45">
      <c r="A96" s="194">
        <v>2007</v>
      </c>
      <c r="B96" s="211">
        <v>208371605</v>
      </c>
      <c r="C96" s="80">
        <v>7174534</v>
      </c>
      <c r="D96" s="80">
        <v>1325787</v>
      </c>
      <c r="E96" s="80">
        <v>15296548</v>
      </c>
      <c r="F96" s="212">
        <v>184574736</v>
      </c>
      <c r="G96" s="120">
        <v>37670908</v>
      </c>
      <c r="H96" s="80">
        <v>1339484</v>
      </c>
      <c r="I96" s="80">
        <v>237991</v>
      </c>
      <c r="J96" s="80">
        <v>2789683</v>
      </c>
      <c r="K96" s="81">
        <v>33303749</v>
      </c>
      <c r="L96" s="79">
        <v>45349513</v>
      </c>
      <c r="M96" s="80">
        <v>1602373</v>
      </c>
      <c r="N96" s="80">
        <v>271337</v>
      </c>
      <c r="O96" s="80">
        <v>3482846</v>
      </c>
      <c r="P96" s="81">
        <v>39992956</v>
      </c>
      <c r="Q96" s="79">
        <v>19868913</v>
      </c>
      <c r="R96" s="80">
        <v>593021</v>
      </c>
      <c r="S96" s="80">
        <v>79467</v>
      </c>
      <c r="T96" s="80">
        <v>1246856</v>
      </c>
      <c r="U96" s="81">
        <v>17949569</v>
      </c>
      <c r="V96" s="79">
        <v>325341283</v>
      </c>
      <c r="W96" s="80">
        <v>9478332</v>
      </c>
      <c r="X96" s="80">
        <v>1347389</v>
      </c>
      <c r="Y96" s="80">
        <v>19761376</v>
      </c>
      <c r="Z96" s="81">
        <v>294754186</v>
      </c>
    </row>
    <row r="97" spans="1:26" s="16" customFormat="1" ht="18" x14ac:dyDescent="0.45">
      <c r="A97" s="194">
        <v>2008</v>
      </c>
      <c r="B97" s="211">
        <v>208889375</v>
      </c>
      <c r="C97" s="80">
        <v>7506878</v>
      </c>
      <c r="D97" s="80">
        <v>1711161</v>
      </c>
      <c r="E97" s="80">
        <v>15219862</v>
      </c>
      <c r="F97" s="212">
        <v>184451474</v>
      </c>
      <c r="G97" s="120">
        <v>37678682</v>
      </c>
      <c r="H97" s="80">
        <v>1387521</v>
      </c>
      <c r="I97" s="80">
        <v>295649</v>
      </c>
      <c r="J97" s="80">
        <v>2750935</v>
      </c>
      <c r="K97" s="81">
        <v>33244578</v>
      </c>
      <c r="L97" s="79">
        <v>45125115</v>
      </c>
      <c r="M97" s="80">
        <v>1629717</v>
      </c>
      <c r="N97" s="80">
        <v>348641</v>
      </c>
      <c r="O97" s="80">
        <v>3382435</v>
      </c>
      <c r="P97" s="81">
        <v>39764322</v>
      </c>
      <c r="Q97" s="79">
        <v>19787061</v>
      </c>
      <c r="R97" s="80">
        <v>610458</v>
      </c>
      <c r="S97" s="80">
        <v>97328</v>
      </c>
      <c r="T97" s="80">
        <v>1284305</v>
      </c>
      <c r="U97" s="81">
        <v>17794971</v>
      </c>
      <c r="V97" s="79">
        <v>324492357</v>
      </c>
      <c r="W97" s="80">
        <v>9727673</v>
      </c>
      <c r="X97" s="80">
        <v>1624401</v>
      </c>
      <c r="Y97" s="80">
        <v>20744654</v>
      </c>
      <c r="Z97" s="81">
        <v>292395629</v>
      </c>
    </row>
    <row r="98" spans="1:26" s="16" customFormat="1" ht="18" x14ac:dyDescent="0.45">
      <c r="A98" s="194">
        <v>2009</v>
      </c>
      <c r="B98" s="211">
        <v>209648822</v>
      </c>
      <c r="C98" s="80">
        <v>7337467</v>
      </c>
      <c r="D98" s="80">
        <v>1833922</v>
      </c>
      <c r="E98" s="80">
        <v>15850443</v>
      </c>
      <c r="F98" s="212">
        <v>184626989</v>
      </c>
      <c r="G98" s="120">
        <v>37735510</v>
      </c>
      <c r="H98" s="80">
        <v>1356428</v>
      </c>
      <c r="I98" s="80">
        <v>321702</v>
      </c>
      <c r="J98" s="80">
        <v>2875183</v>
      </c>
      <c r="K98" s="81">
        <v>33182197</v>
      </c>
      <c r="L98" s="79">
        <v>45269283</v>
      </c>
      <c r="M98" s="80">
        <v>1570611</v>
      </c>
      <c r="N98" s="80">
        <v>367117</v>
      </c>
      <c r="O98" s="80">
        <v>3553221</v>
      </c>
      <c r="P98" s="81">
        <v>39778334</v>
      </c>
      <c r="Q98" s="79">
        <v>19718019</v>
      </c>
      <c r="R98" s="80">
        <v>602682</v>
      </c>
      <c r="S98" s="80">
        <v>104207</v>
      </c>
      <c r="T98" s="80">
        <v>1294034</v>
      </c>
      <c r="U98" s="81">
        <v>17717095</v>
      </c>
      <c r="V98" s="79">
        <v>323157488</v>
      </c>
      <c r="W98" s="80">
        <v>9586071</v>
      </c>
      <c r="X98" s="80">
        <v>1809322</v>
      </c>
      <c r="Y98" s="80">
        <v>20805729</v>
      </c>
      <c r="Z98" s="81">
        <v>290956366</v>
      </c>
    </row>
    <row r="99" spans="1:26" s="16" customFormat="1" ht="18" x14ac:dyDescent="0.45">
      <c r="A99" s="194">
        <v>2010</v>
      </c>
      <c r="B99" s="211">
        <v>214520890</v>
      </c>
      <c r="C99" s="80">
        <v>7983176</v>
      </c>
      <c r="D99" s="80">
        <v>1705808</v>
      </c>
      <c r="E99" s="80">
        <v>16337848</v>
      </c>
      <c r="F99" s="212">
        <v>188494058</v>
      </c>
      <c r="G99" s="120">
        <v>38581112</v>
      </c>
      <c r="H99" s="80">
        <v>1460517</v>
      </c>
      <c r="I99" s="80">
        <v>297241</v>
      </c>
      <c r="J99" s="80">
        <v>2965383</v>
      </c>
      <c r="K99" s="81">
        <v>33857971</v>
      </c>
      <c r="L99" s="79">
        <v>46347282</v>
      </c>
      <c r="M99" s="80">
        <v>1710822</v>
      </c>
      <c r="N99" s="80">
        <v>341952</v>
      </c>
      <c r="O99" s="80">
        <v>3671036</v>
      </c>
      <c r="P99" s="81">
        <v>40623472</v>
      </c>
      <c r="Q99" s="79">
        <v>19885527</v>
      </c>
      <c r="R99" s="80">
        <v>602741</v>
      </c>
      <c r="S99" s="80">
        <v>96462</v>
      </c>
      <c r="T99" s="80">
        <v>1323544</v>
      </c>
      <c r="U99" s="81">
        <v>17862780</v>
      </c>
      <c r="V99" s="79">
        <v>325299465</v>
      </c>
      <c r="W99" s="80">
        <v>9649814</v>
      </c>
      <c r="X99" s="80">
        <v>1695105</v>
      </c>
      <c r="Y99" s="80">
        <v>21384547</v>
      </c>
      <c r="Z99" s="81">
        <v>292569999</v>
      </c>
    </row>
    <row r="100" spans="1:26" s="16" customFormat="1" ht="18" x14ac:dyDescent="0.45">
      <c r="A100" s="194">
        <v>2011</v>
      </c>
      <c r="B100" s="211">
        <v>218580310</v>
      </c>
      <c r="C100" s="80">
        <v>8295979</v>
      </c>
      <c r="D100" s="80">
        <v>1318636</v>
      </c>
      <c r="E100" s="80">
        <v>17367375</v>
      </c>
      <c r="F100" s="212">
        <v>191598319</v>
      </c>
      <c r="G100" s="120">
        <v>39397387</v>
      </c>
      <c r="H100" s="80">
        <v>1526915</v>
      </c>
      <c r="I100" s="80">
        <v>227823</v>
      </c>
      <c r="J100" s="80">
        <v>3150050</v>
      </c>
      <c r="K100" s="81">
        <v>34492599</v>
      </c>
      <c r="L100" s="79">
        <v>47394559</v>
      </c>
      <c r="M100" s="80">
        <v>1680461</v>
      </c>
      <c r="N100" s="80">
        <v>311411</v>
      </c>
      <c r="O100" s="80">
        <v>3866490</v>
      </c>
      <c r="P100" s="81">
        <v>41536197</v>
      </c>
      <c r="Q100" s="79">
        <v>19973213</v>
      </c>
      <c r="R100" s="80">
        <v>644298</v>
      </c>
      <c r="S100" s="80">
        <v>96252</v>
      </c>
      <c r="T100" s="80">
        <v>1357315</v>
      </c>
      <c r="U100" s="81">
        <v>17875348</v>
      </c>
      <c r="V100" s="79">
        <v>326589138</v>
      </c>
      <c r="W100" s="80">
        <v>10094427</v>
      </c>
      <c r="X100" s="80">
        <v>2034481</v>
      </c>
      <c r="Y100" s="80">
        <v>22188827</v>
      </c>
      <c r="Z100" s="81">
        <v>292271403</v>
      </c>
    </row>
    <row r="101" spans="1:26" s="16" customFormat="1" ht="18" x14ac:dyDescent="0.45">
      <c r="A101" s="194">
        <v>2012</v>
      </c>
      <c r="B101" s="211">
        <v>221785938</v>
      </c>
      <c r="C101" s="80">
        <v>8600242</v>
      </c>
      <c r="D101" s="80">
        <v>1416390</v>
      </c>
      <c r="E101" s="80">
        <v>17823470</v>
      </c>
      <c r="F101" s="212">
        <v>193945835</v>
      </c>
      <c r="G101" s="120">
        <v>40089341</v>
      </c>
      <c r="H101" s="80">
        <v>1579861</v>
      </c>
      <c r="I101" s="80">
        <v>244444</v>
      </c>
      <c r="J101" s="80">
        <v>3235558</v>
      </c>
      <c r="K101" s="81">
        <v>35029478</v>
      </c>
      <c r="L101" s="79">
        <v>48179883</v>
      </c>
      <c r="M101" s="80">
        <v>1764760</v>
      </c>
      <c r="N101" s="80">
        <v>320714</v>
      </c>
      <c r="O101" s="80">
        <v>3873432</v>
      </c>
      <c r="P101" s="81">
        <v>42220978</v>
      </c>
      <c r="Q101" s="79">
        <v>20117706</v>
      </c>
      <c r="R101" s="80">
        <v>651927</v>
      </c>
      <c r="S101" s="80">
        <v>102775</v>
      </c>
      <c r="T101" s="80">
        <v>1382196</v>
      </c>
      <c r="U101" s="81">
        <v>17980809</v>
      </c>
      <c r="V101" s="79">
        <v>328294339</v>
      </c>
      <c r="W101" s="80">
        <v>10091125</v>
      </c>
      <c r="X101" s="80">
        <v>2181993</v>
      </c>
      <c r="Y101" s="80">
        <v>22590469</v>
      </c>
      <c r="Z101" s="81">
        <v>293430752</v>
      </c>
    </row>
    <row r="102" spans="1:26" s="16" customFormat="1" ht="18" x14ac:dyDescent="0.45">
      <c r="A102" s="194">
        <v>2013</v>
      </c>
      <c r="B102" s="211">
        <v>226052526</v>
      </c>
      <c r="C102" s="80">
        <v>8678901</v>
      </c>
      <c r="D102" s="80">
        <v>1453243</v>
      </c>
      <c r="E102" s="80">
        <v>18415718</v>
      </c>
      <c r="F102" s="212">
        <v>197504663</v>
      </c>
      <c r="G102" s="120">
        <v>40916293</v>
      </c>
      <c r="H102" s="80">
        <v>1599080</v>
      </c>
      <c r="I102" s="80">
        <v>249574</v>
      </c>
      <c r="J102" s="80">
        <v>3347692</v>
      </c>
      <c r="K102" s="81">
        <v>35719946</v>
      </c>
      <c r="L102" s="79">
        <v>48966547</v>
      </c>
      <c r="M102" s="80">
        <v>1793209</v>
      </c>
      <c r="N102" s="80">
        <v>312614</v>
      </c>
      <c r="O102" s="80">
        <v>3924351</v>
      </c>
      <c r="P102" s="81">
        <v>42936372</v>
      </c>
      <c r="Q102" s="79">
        <v>20207348</v>
      </c>
      <c r="R102" s="80">
        <v>680782</v>
      </c>
      <c r="S102" s="80">
        <v>95465</v>
      </c>
      <c r="T102" s="80">
        <v>1385641</v>
      </c>
      <c r="U102" s="81">
        <v>18045460</v>
      </c>
      <c r="V102" s="79">
        <v>328776150</v>
      </c>
      <c r="W102" s="80">
        <v>10573715</v>
      </c>
      <c r="X102" s="80">
        <v>1904669</v>
      </c>
      <c r="Y102" s="80">
        <v>22512024</v>
      </c>
      <c r="Z102" s="81">
        <v>293785741</v>
      </c>
    </row>
    <row r="103" spans="1:26" s="16" customFormat="1" ht="18" x14ac:dyDescent="0.45">
      <c r="A103" s="194">
        <v>2014</v>
      </c>
      <c r="B103" s="211">
        <v>228406032</v>
      </c>
      <c r="C103" s="80">
        <v>8831509</v>
      </c>
      <c r="D103" s="80">
        <v>1460781</v>
      </c>
      <c r="E103" s="80">
        <v>18766365</v>
      </c>
      <c r="F103" s="212">
        <v>199347377</v>
      </c>
      <c r="G103" s="120">
        <v>41399297</v>
      </c>
      <c r="H103" s="80">
        <v>1626252</v>
      </c>
      <c r="I103" s="80">
        <v>250765</v>
      </c>
      <c r="J103" s="80">
        <v>3409678</v>
      </c>
      <c r="K103" s="81">
        <v>36112602</v>
      </c>
      <c r="L103" s="79">
        <v>49807623</v>
      </c>
      <c r="M103" s="80">
        <v>1883480</v>
      </c>
      <c r="N103" s="80">
        <v>314689</v>
      </c>
      <c r="O103" s="80">
        <v>4020510</v>
      </c>
      <c r="P103" s="81">
        <v>43588944</v>
      </c>
      <c r="Q103" s="79">
        <v>20256192</v>
      </c>
      <c r="R103" s="80">
        <v>682575</v>
      </c>
      <c r="S103" s="80">
        <v>96099</v>
      </c>
      <c r="T103" s="80">
        <v>1403092</v>
      </c>
      <c r="U103" s="81">
        <v>18074427</v>
      </c>
      <c r="V103" s="79">
        <v>327711946</v>
      </c>
      <c r="W103" s="80">
        <v>10615310</v>
      </c>
      <c r="X103" s="80">
        <v>1921007</v>
      </c>
      <c r="Y103" s="80">
        <v>22823539</v>
      </c>
      <c r="Z103" s="81">
        <v>292352090</v>
      </c>
    </row>
    <row r="104" spans="1:26" s="16" customFormat="1" ht="18" x14ac:dyDescent="0.45">
      <c r="A104" s="194">
        <v>2015</v>
      </c>
      <c r="B104" s="211">
        <v>230887704</v>
      </c>
      <c r="C104" s="80">
        <v>9025722</v>
      </c>
      <c r="D104" s="80">
        <v>1741045</v>
      </c>
      <c r="E104" s="80">
        <v>19529952</v>
      </c>
      <c r="F104" s="212">
        <v>200590986</v>
      </c>
      <c r="G104" s="120">
        <v>41902584</v>
      </c>
      <c r="H104" s="80">
        <v>1668816</v>
      </c>
      <c r="I104" s="80">
        <v>302488</v>
      </c>
      <c r="J104" s="80">
        <v>3562010</v>
      </c>
      <c r="K104" s="81">
        <v>36369270</v>
      </c>
      <c r="L104" s="79">
        <v>50205316</v>
      </c>
      <c r="M104" s="80">
        <v>1930450</v>
      </c>
      <c r="N104" s="80">
        <v>391609</v>
      </c>
      <c r="O104" s="80">
        <v>4141160</v>
      </c>
      <c r="P104" s="81">
        <v>43742097</v>
      </c>
      <c r="Q104" s="79">
        <v>20146127</v>
      </c>
      <c r="R104" s="80">
        <v>688310</v>
      </c>
      <c r="S104" s="80">
        <v>104899</v>
      </c>
      <c r="T104" s="80">
        <v>1432261</v>
      </c>
      <c r="U104" s="81">
        <v>17920658</v>
      </c>
      <c r="V104" s="79">
        <v>324638631</v>
      </c>
      <c r="W104" s="80">
        <v>10738501</v>
      </c>
      <c r="X104" s="80">
        <v>2045320</v>
      </c>
      <c r="Y104" s="80">
        <v>22916088</v>
      </c>
      <c r="Z104" s="81">
        <v>288938722</v>
      </c>
    </row>
    <row r="105" spans="1:26" s="16" customFormat="1" ht="18" x14ac:dyDescent="0.45">
      <c r="A105" s="194">
        <v>2016</v>
      </c>
      <c r="B105" s="211">
        <v>230640406</v>
      </c>
      <c r="C105" s="80">
        <v>9057968</v>
      </c>
      <c r="D105" s="80">
        <v>1771318</v>
      </c>
      <c r="E105" s="80">
        <v>20068444</v>
      </c>
      <c r="F105" s="212">
        <v>199742676</v>
      </c>
      <c r="G105" s="120">
        <v>41855235</v>
      </c>
      <c r="H105" s="80">
        <v>1679673</v>
      </c>
      <c r="I105" s="80">
        <v>307859</v>
      </c>
      <c r="J105" s="80">
        <v>3672270</v>
      </c>
      <c r="K105" s="81">
        <v>36195433</v>
      </c>
      <c r="L105" s="79">
        <v>51179441</v>
      </c>
      <c r="M105" s="80">
        <v>2014578</v>
      </c>
      <c r="N105" s="80">
        <v>404010</v>
      </c>
      <c r="O105" s="80">
        <v>4372657</v>
      </c>
      <c r="P105" s="81">
        <v>44388195</v>
      </c>
      <c r="Q105" s="79">
        <v>19911770</v>
      </c>
      <c r="R105" s="80">
        <v>705884</v>
      </c>
      <c r="S105" s="80">
        <v>106940</v>
      </c>
      <c r="T105" s="80">
        <v>1457195</v>
      </c>
      <c r="U105" s="81">
        <v>17641751</v>
      </c>
      <c r="V105" s="79">
        <v>321238983</v>
      </c>
      <c r="W105" s="80">
        <v>10966007</v>
      </c>
      <c r="X105" s="80">
        <v>2099698</v>
      </c>
      <c r="Y105" s="80">
        <v>23301032</v>
      </c>
      <c r="Z105" s="81">
        <v>284872247</v>
      </c>
    </row>
    <row r="106" spans="1:26" s="16" customFormat="1" ht="18" x14ac:dyDescent="0.45">
      <c r="A106" s="194">
        <v>2017</v>
      </c>
      <c r="B106" s="211">
        <v>231809158</v>
      </c>
      <c r="C106" s="80">
        <v>9205101</v>
      </c>
      <c r="D106" s="80">
        <v>1891331</v>
      </c>
      <c r="E106" s="80">
        <v>19802439</v>
      </c>
      <c r="F106" s="212">
        <v>200910287</v>
      </c>
      <c r="G106" s="120">
        <v>41999524</v>
      </c>
      <c r="H106" s="80">
        <v>1704915</v>
      </c>
      <c r="I106" s="80">
        <v>326812</v>
      </c>
      <c r="J106" s="80">
        <v>3607174</v>
      </c>
      <c r="K106" s="81">
        <v>36360623</v>
      </c>
      <c r="L106" s="79">
        <v>51966727</v>
      </c>
      <c r="M106" s="80">
        <v>2055322</v>
      </c>
      <c r="N106" s="80">
        <v>407776</v>
      </c>
      <c r="O106" s="80">
        <v>4283078</v>
      </c>
      <c r="P106" s="81">
        <v>45220551</v>
      </c>
      <c r="Q106" s="79">
        <v>19891987</v>
      </c>
      <c r="R106" s="80">
        <v>715090</v>
      </c>
      <c r="S106" s="80">
        <v>108226</v>
      </c>
      <c r="T106" s="80">
        <v>1460173</v>
      </c>
      <c r="U106" s="81">
        <v>17608499</v>
      </c>
      <c r="V106" s="79">
        <v>320559169</v>
      </c>
      <c r="W106" s="80">
        <v>11072250</v>
      </c>
      <c r="X106" s="80">
        <v>2126276</v>
      </c>
      <c r="Y106" s="80">
        <v>23317672</v>
      </c>
      <c r="Z106" s="81">
        <v>284042971</v>
      </c>
    </row>
    <row r="107" spans="1:26" s="16" customFormat="1" ht="18" x14ac:dyDescent="0.45">
      <c r="A107" s="194">
        <v>2018</v>
      </c>
      <c r="B107" s="211">
        <v>229637449</v>
      </c>
      <c r="C107" s="80">
        <v>9303822</v>
      </c>
      <c r="D107" s="80">
        <v>1873056</v>
      </c>
      <c r="E107" s="80">
        <v>19922879</v>
      </c>
      <c r="F107" s="212">
        <v>198537691</v>
      </c>
      <c r="G107" s="120">
        <v>41473055</v>
      </c>
      <c r="H107" s="80">
        <v>1720740</v>
      </c>
      <c r="I107" s="80">
        <v>319686</v>
      </c>
      <c r="J107" s="80">
        <v>3626293</v>
      </c>
      <c r="K107" s="81">
        <v>35806336</v>
      </c>
      <c r="L107" s="79">
        <v>51932310</v>
      </c>
      <c r="M107" s="80">
        <v>2079647</v>
      </c>
      <c r="N107" s="80">
        <v>425081</v>
      </c>
      <c r="O107" s="80">
        <v>4327716</v>
      </c>
      <c r="P107" s="81">
        <v>45099866</v>
      </c>
      <c r="Q107" s="79">
        <v>19594979</v>
      </c>
      <c r="R107" s="80">
        <v>716811</v>
      </c>
      <c r="S107" s="80">
        <v>107176</v>
      </c>
      <c r="T107" s="80">
        <v>1454524</v>
      </c>
      <c r="U107" s="81">
        <v>17316468</v>
      </c>
      <c r="V107" s="79">
        <v>315254317</v>
      </c>
      <c r="W107" s="80">
        <v>11081843</v>
      </c>
      <c r="X107" s="80">
        <v>2126195</v>
      </c>
      <c r="Y107" s="80">
        <v>23195800</v>
      </c>
      <c r="Z107" s="81">
        <v>278850479</v>
      </c>
    </row>
    <row r="108" spans="1:26" s="16" customFormat="1" ht="18" x14ac:dyDescent="0.45">
      <c r="A108" s="194">
        <v>2019</v>
      </c>
      <c r="B108" s="211">
        <v>231337810</v>
      </c>
      <c r="C108" s="80">
        <v>8491144</v>
      </c>
      <c r="D108" s="80">
        <v>1951563</v>
      </c>
      <c r="E108" s="80">
        <v>21274770</v>
      </c>
      <c r="F108" s="212">
        <v>199620333</v>
      </c>
      <c r="G108" s="120">
        <v>41732529</v>
      </c>
      <c r="H108" s="80">
        <v>1583913</v>
      </c>
      <c r="I108" s="80">
        <v>338909</v>
      </c>
      <c r="J108" s="80">
        <v>3858326</v>
      </c>
      <c r="K108" s="81">
        <v>35951381</v>
      </c>
      <c r="L108" s="79">
        <v>52978377</v>
      </c>
      <c r="M108" s="80">
        <v>1969967</v>
      </c>
      <c r="N108" s="80">
        <v>470482</v>
      </c>
      <c r="O108" s="80">
        <v>4643789</v>
      </c>
      <c r="P108" s="81">
        <v>45894139</v>
      </c>
      <c r="Q108" s="79">
        <v>19546321</v>
      </c>
      <c r="R108" s="80">
        <v>649842</v>
      </c>
      <c r="S108" s="80">
        <v>115023</v>
      </c>
      <c r="T108" s="80">
        <v>1531000</v>
      </c>
      <c r="U108" s="81">
        <v>17250456</v>
      </c>
      <c r="V108" s="79">
        <v>313455082</v>
      </c>
      <c r="W108" s="80">
        <v>10000205</v>
      </c>
      <c r="X108" s="80">
        <v>2295602</v>
      </c>
      <c r="Y108" s="80">
        <v>24220940</v>
      </c>
      <c r="Z108" s="81">
        <v>276938334</v>
      </c>
    </row>
    <row r="109" spans="1:26" s="16" customFormat="1" ht="18" x14ac:dyDescent="0.45">
      <c r="A109" s="194">
        <v>2020</v>
      </c>
      <c r="B109" s="211">
        <v>233313254</v>
      </c>
      <c r="C109" s="80">
        <v>8495063</v>
      </c>
      <c r="D109" s="80">
        <v>1801864</v>
      </c>
      <c r="E109" s="80">
        <v>22088476</v>
      </c>
      <c r="F109" s="212">
        <v>200927852</v>
      </c>
      <c r="G109" s="120">
        <v>42080667</v>
      </c>
      <c r="H109" s="80">
        <v>1585402</v>
      </c>
      <c r="I109" s="80">
        <v>324670</v>
      </c>
      <c r="J109" s="80">
        <v>4016195</v>
      </c>
      <c r="K109" s="81">
        <v>36154400</v>
      </c>
      <c r="L109" s="79">
        <v>53588004</v>
      </c>
      <c r="M109" s="80">
        <v>1937500</v>
      </c>
      <c r="N109" s="80">
        <v>526922</v>
      </c>
      <c r="O109" s="80">
        <v>4867661</v>
      </c>
      <c r="P109" s="81">
        <v>46255920</v>
      </c>
      <c r="Q109" s="79">
        <v>19471756</v>
      </c>
      <c r="R109" s="80">
        <v>628764</v>
      </c>
      <c r="S109" s="80">
        <v>118174</v>
      </c>
      <c r="T109" s="80">
        <v>1548905</v>
      </c>
      <c r="U109" s="81">
        <v>17175914</v>
      </c>
      <c r="V109" s="79">
        <v>311177404</v>
      </c>
      <c r="W109" s="80">
        <v>9772777</v>
      </c>
      <c r="X109" s="80">
        <v>2305063</v>
      </c>
      <c r="Y109" s="80">
        <v>24553705</v>
      </c>
      <c r="Z109" s="81">
        <v>274545859</v>
      </c>
    </row>
    <row r="110" spans="1:26" s="16" customFormat="1" ht="18" x14ac:dyDescent="0.45">
      <c r="A110" s="194">
        <v>2021</v>
      </c>
      <c r="B110" s="211">
        <v>235720670</v>
      </c>
      <c r="C110" s="80">
        <v>8653042</v>
      </c>
      <c r="D110" s="80">
        <v>1835054</v>
      </c>
      <c r="E110" s="80">
        <v>23085244</v>
      </c>
      <c r="F110" s="212">
        <v>202147330</v>
      </c>
      <c r="G110" s="120">
        <v>42478971</v>
      </c>
      <c r="H110" s="80">
        <v>1610173</v>
      </c>
      <c r="I110" s="80">
        <v>330517</v>
      </c>
      <c r="J110" s="80">
        <v>4201123</v>
      </c>
      <c r="K110" s="81">
        <v>36337159</v>
      </c>
      <c r="L110" s="79">
        <v>54136606</v>
      </c>
      <c r="M110" s="80">
        <v>1943731</v>
      </c>
      <c r="N110" s="80">
        <v>532928</v>
      </c>
      <c r="O110" s="80">
        <v>5081554</v>
      </c>
      <c r="P110" s="81">
        <v>46578392</v>
      </c>
      <c r="Q110" s="79">
        <v>19495239</v>
      </c>
      <c r="R110" s="80">
        <v>630822</v>
      </c>
      <c r="S110" s="80">
        <v>119375</v>
      </c>
      <c r="T110" s="80">
        <v>1597540</v>
      </c>
      <c r="U110" s="81">
        <v>17147501</v>
      </c>
      <c r="V110" s="79">
        <v>310503533</v>
      </c>
      <c r="W110" s="80">
        <v>9794908</v>
      </c>
      <c r="X110" s="80">
        <v>2328351</v>
      </c>
      <c r="Y110" s="80">
        <v>25254841</v>
      </c>
      <c r="Z110" s="81">
        <v>273125432</v>
      </c>
    </row>
    <row r="111" spans="1:26" s="16" customFormat="1" ht="18" x14ac:dyDescent="0.45">
      <c r="A111" s="194">
        <v>2022</v>
      </c>
      <c r="B111" s="211">
        <v>239347067</v>
      </c>
      <c r="C111" s="80">
        <v>9204347</v>
      </c>
      <c r="D111" s="80">
        <v>1775306</v>
      </c>
      <c r="E111" s="80">
        <v>23911115</v>
      </c>
      <c r="F111" s="212">
        <v>204456299</v>
      </c>
      <c r="G111" s="120">
        <v>43161224</v>
      </c>
      <c r="H111" s="80">
        <v>1706296</v>
      </c>
      <c r="I111" s="80">
        <v>316604</v>
      </c>
      <c r="J111" s="80">
        <v>4346488</v>
      </c>
      <c r="K111" s="81">
        <v>36791836</v>
      </c>
      <c r="L111" s="79">
        <v>55069997</v>
      </c>
      <c r="M111" s="80">
        <v>2019061</v>
      </c>
      <c r="N111" s="80">
        <v>487567</v>
      </c>
      <c r="O111" s="80">
        <v>5239559</v>
      </c>
      <c r="P111" s="81">
        <v>47323809</v>
      </c>
      <c r="Q111" s="79">
        <v>19669095</v>
      </c>
      <c r="R111" s="80">
        <v>642951</v>
      </c>
      <c r="S111" s="80">
        <v>106397</v>
      </c>
      <c r="T111" s="80">
        <v>1645088</v>
      </c>
      <c r="U111" s="81">
        <v>17274659</v>
      </c>
      <c r="V111" s="79">
        <v>312568021</v>
      </c>
      <c r="W111" s="80">
        <v>9933130</v>
      </c>
      <c r="X111" s="80">
        <v>2155855</v>
      </c>
      <c r="Y111" s="80">
        <v>26203038</v>
      </c>
      <c r="Z111" s="81">
        <v>274275998</v>
      </c>
    </row>
    <row r="112" spans="1:26" s="16" customFormat="1" ht="18" x14ac:dyDescent="0.45">
      <c r="A112" s="194">
        <v>2023</v>
      </c>
      <c r="B112" s="211">
        <v>243561648</v>
      </c>
      <c r="C112" s="80">
        <v>9520444</v>
      </c>
      <c r="D112" s="80">
        <v>1791546</v>
      </c>
      <c r="E112" s="80">
        <v>24561194</v>
      </c>
      <c r="F112" s="212">
        <v>207688463</v>
      </c>
      <c r="G112" s="120">
        <v>43800959</v>
      </c>
      <c r="H112" s="80">
        <v>1762770</v>
      </c>
      <c r="I112" s="80">
        <v>321524</v>
      </c>
      <c r="J112" s="80">
        <v>4455709</v>
      </c>
      <c r="K112" s="81">
        <v>37260955</v>
      </c>
      <c r="L112" s="79">
        <v>54750895</v>
      </c>
      <c r="M112" s="80">
        <v>2041141</v>
      </c>
      <c r="N112" s="80">
        <v>480686</v>
      </c>
      <c r="O112" s="80">
        <v>5273551</v>
      </c>
      <c r="P112" s="81">
        <v>46955515</v>
      </c>
      <c r="Q112" s="79">
        <v>19673929</v>
      </c>
      <c r="R112" s="80">
        <v>653050</v>
      </c>
      <c r="S112" s="80">
        <v>106532</v>
      </c>
      <c r="T112" s="80">
        <v>1663054</v>
      </c>
      <c r="U112" s="81">
        <v>17251293</v>
      </c>
      <c r="V112" s="79">
        <v>310149630</v>
      </c>
      <c r="W112" s="80">
        <v>10067321</v>
      </c>
      <c r="X112" s="80">
        <v>2162635</v>
      </c>
      <c r="Y112" s="80">
        <v>26499000</v>
      </c>
      <c r="Z112" s="81">
        <v>271420674</v>
      </c>
    </row>
    <row r="113" spans="1:26" s="16" customFormat="1" ht="18.399999999999999" thickBot="1" x14ac:dyDescent="0.5">
      <c r="A113" s="194">
        <v>2024</v>
      </c>
      <c r="B113" s="213">
        <v>246313642</v>
      </c>
      <c r="C113" s="214">
        <v>9576342</v>
      </c>
      <c r="D113" s="214">
        <v>1714840</v>
      </c>
      <c r="E113" s="214">
        <v>25393009</v>
      </c>
      <c r="F113" s="215">
        <v>209629451</v>
      </c>
      <c r="G113" s="121">
        <v>44268382</v>
      </c>
      <c r="H113" s="83">
        <v>1773876</v>
      </c>
      <c r="I113" s="83">
        <v>308912</v>
      </c>
      <c r="J113" s="83">
        <v>4588206</v>
      </c>
      <c r="K113" s="84">
        <v>37597388</v>
      </c>
      <c r="L113" s="82">
        <v>54565562</v>
      </c>
      <c r="M113" s="83">
        <v>2073642</v>
      </c>
      <c r="N113" s="83">
        <v>453079</v>
      </c>
      <c r="O113" s="83">
        <v>5430809</v>
      </c>
      <c r="P113" s="84">
        <v>46608032</v>
      </c>
      <c r="Q113" s="82">
        <v>19769000</v>
      </c>
      <c r="R113" s="83">
        <v>651109</v>
      </c>
      <c r="S113" s="83">
        <v>108015</v>
      </c>
      <c r="T113" s="83">
        <v>1689349</v>
      </c>
      <c r="U113" s="84">
        <v>17320526</v>
      </c>
      <c r="V113" s="82">
        <v>310160418</v>
      </c>
      <c r="W113" s="83">
        <v>10015101</v>
      </c>
      <c r="X113" s="83">
        <v>2153688</v>
      </c>
      <c r="Y113" s="83">
        <v>26928996</v>
      </c>
      <c r="Z113" s="84">
        <v>271062634</v>
      </c>
    </row>
    <row r="114" spans="1:26" s="16" customFormat="1" x14ac:dyDescent="0.45"/>
    <row r="115" spans="1:26" s="16" customFormat="1" x14ac:dyDescent="0.45"/>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x14ac:dyDescent="0.4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row>
  </sheetData>
  <sheetProtection algorithmName="SHA-512" hashValue="jW4EnV6CoQ8F9FEIDfEMsyNCk07tYe6+286LO3fuj6jVKK/X+lEMWjkv/uiYD3mMzI0wT7mbAUEaJyd5D1JHkQ==" saltValue="NCkzjxNOI9ag4cjF4AHSvQ==" spinCount="100000" sheet="1" objects="1" scenarios="1"/>
  <mergeCells count="5">
    <mergeCell ref="A1:K1"/>
    <mergeCell ref="A3:F3"/>
    <mergeCell ref="G3:K3"/>
    <mergeCell ref="B63:F63"/>
    <mergeCell ref="B89:H89"/>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48A4-1F6F-41FF-BE6C-21100D84E55B}">
  <dimension ref="A1:AO163"/>
  <sheetViews>
    <sheetView zoomScale="55" zoomScaleNormal="55" workbookViewId="0">
      <selection activeCell="J42" sqref="J42"/>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450</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350" t="s">
        <v>451</v>
      </c>
      <c r="B6" s="345">
        <v>331526726</v>
      </c>
      <c r="C6" s="345">
        <v>18199724</v>
      </c>
      <c r="D6" s="345">
        <v>17916270</v>
      </c>
      <c r="E6" s="345">
        <v>10673215</v>
      </c>
      <c r="F6" s="346">
        <v>284737516</v>
      </c>
      <c r="G6" s="347">
        <f>B6*2*B60/100</f>
        <v>9461772.7600400001</v>
      </c>
      <c r="H6" s="348">
        <f>C6*2*C60/100</f>
        <v>5390030.2598399995</v>
      </c>
      <c r="I6" s="348">
        <f>D6*2*D60/100</f>
        <v>5305724.1978000002</v>
      </c>
      <c r="J6" s="348">
        <f>E6*2*E60/100</f>
        <v>3854524.8651000001</v>
      </c>
      <c r="K6" s="349">
        <f>F6*2*F60/100</f>
        <v>10928225.864080001</v>
      </c>
    </row>
    <row r="7" spans="1:11" s="16" customFormat="1" ht="18" x14ac:dyDescent="0.55000000000000004">
      <c r="A7" s="206">
        <v>2010</v>
      </c>
      <c r="B7" s="211">
        <v>719953485</v>
      </c>
      <c r="C7" s="80">
        <v>19496829</v>
      </c>
      <c r="D7" s="80">
        <v>26667136</v>
      </c>
      <c r="E7" s="80">
        <v>23583719</v>
      </c>
      <c r="F7" s="199">
        <v>650205801</v>
      </c>
      <c r="G7" s="51">
        <f t="shared" ref="G7:G20" si="0">B7*2*B61/100</f>
        <v>33636226.819199994</v>
      </c>
      <c r="H7" s="52">
        <f t="shared" ref="H7:H20" si="1">C7*2*C61/100</f>
        <v>6152419.3592400001</v>
      </c>
      <c r="I7" s="52">
        <f t="shared" ref="I7:I20" si="2">D7*2*D61/100</f>
        <v>8739353.8099199999</v>
      </c>
      <c r="J7" s="52">
        <f t="shared" ref="J7:J20" si="3">E7*2*E61/100</f>
        <v>10694744.89212</v>
      </c>
      <c r="K7" s="53">
        <f t="shared" ref="K7:K20" si="4">F7*2*F61/100</f>
        <v>34278849.828720003</v>
      </c>
    </row>
    <row r="8" spans="1:11" s="16" customFormat="1" ht="18" x14ac:dyDescent="0.55000000000000004">
      <c r="A8" s="206">
        <v>2011</v>
      </c>
      <c r="B8" s="211">
        <v>720579501</v>
      </c>
      <c r="C8" s="80">
        <v>19385904</v>
      </c>
      <c r="D8" s="80">
        <v>27271459</v>
      </c>
      <c r="E8" s="80">
        <v>25374484</v>
      </c>
      <c r="F8" s="199">
        <v>648547655</v>
      </c>
      <c r="G8" s="51">
        <f t="shared" si="0"/>
        <v>28405243.929419998</v>
      </c>
      <c r="H8" s="52">
        <f t="shared" si="1"/>
        <v>5864235.96</v>
      </c>
      <c r="I8" s="52">
        <f t="shared" si="2"/>
        <v>8682687.1164200008</v>
      </c>
      <c r="J8" s="52">
        <f t="shared" si="3"/>
        <v>9187593.1667199992</v>
      </c>
      <c r="K8" s="53">
        <f t="shared" si="4"/>
        <v>28873341.6006</v>
      </c>
    </row>
    <row r="9" spans="1:11" s="16" customFormat="1" ht="18" x14ac:dyDescent="0.55000000000000004">
      <c r="A9" s="206">
        <v>2012</v>
      </c>
      <c r="B9" s="211">
        <v>719593395</v>
      </c>
      <c r="C9" s="80">
        <v>19856712</v>
      </c>
      <c r="D9" s="80">
        <v>26408597</v>
      </c>
      <c r="E9" s="80">
        <v>25258830</v>
      </c>
      <c r="F9" s="199">
        <v>648069256</v>
      </c>
      <c r="G9" s="51">
        <f t="shared" si="0"/>
        <v>25185768.824999999</v>
      </c>
      <c r="H9" s="52">
        <f t="shared" si="1"/>
        <v>5796968.5012800004</v>
      </c>
      <c r="I9" s="52">
        <f t="shared" si="2"/>
        <v>7797930.5221599992</v>
      </c>
      <c r="J9" s="52">
        <f t="shared" si="3"/>
        <v>8015637.1122000003</v>
      </c>
      <c r="K9" s="53">
        <f t="shared" si="4"/>
        <v>25819079.159039997</v>
      </c>
    </row>
    <row r="10" spans="1:11" s="16" customFormat="1" ht="18" x14ac:dyDescent="0.55000000000000004">
      <c r="A10" s="206">
        <v>2013</v>
      </c>
      <c r="B10" s="211">
        <v>705821977</v>
      </c>
      <c r="C10" s="80">
        <v>19919162</v>
      </c>
      <c r="D10" s="80">
        <v>28384691</v>
      </c>
      <c r="E10" s="80">
        <v>26349104</v>
      </c>
      <c r="F10" s="199">
        <v>631169020</v>
      </c>
      <c r="G10" s="51">
        <f t="shared" si="0"/>
        <v>22741584.09894</v>
      </c>
      <c r="H10" s="52">
        <f t="shared" si="1"/>
        <v>5769784.4649200002</v>
      </c>
      <c r="I10" s="52">
        <f t="shared" si="2"/>
        <v>7793300.7609599996</v>
      </c>
      <c r="J10" s="52">
        <f t="shared" si="3"/>
        <v>7581164.2028799998</v>
      </c>
      <c r="K10" s="53">
        <f t="shared" si="4"/>
        <v>23340630.3596</v>
      </c>
    </row>
    <row r="11" spans="1:11" s="16" customFormat="1" ht="18" x14ac:dyDescent="0.55000000000000004">
      <c r="A11" s="206">
        <v>2014</v>
      </c>
      <c r="B11" s="211">
        <v>699404316</v>
      </c>
      <c r="C11" s="80">
        <v>23567115</v>
      </c>
      <c r="D11" s="80">
        <v>27361212</v>
      </c>
      <c r="E11" s="80">
        <v>24336945</v>
      </c>
      <c r="F11" s="199">
        <v>624139044</v>
      </c>
      <c r="G11" s="51">
        <f t="shared" si="0"/>
        <v>18869928.44568</v>
      </c>
      <c r="H11" s="52">
        <f t="shared" si="1"/>
        <v>3737744.4389999998</v>
      </c>
      <c r="I11" s="52">
        <f>D11*2*D65/100</f>
        <v>7277535.1677600006</v>
      </c>
      <c r="J11" s="52">
        <f t="shared" si="3"/>
        <v>6876160.4403000008</v>
      </c>
      <c r="K11" s="53">
        <f t="shared" si="4"/>
        <v>19685345.447760001</v>
      </c>
    </row>
    <row r="12" spans="1:11" s="16" customFormat="1" ht="18" x14ac:dyDescent="0.55000000000000004">
      <c r="A12" s="206">
        <v>2015</v>
      </c>
      <c r="B12" s="211">
        <v>700044340</v>
      </c>
      <c r="C12" s="80">
        <v>24067348</v>
      </c>
      <c r="D12" s="80">
        <v>26449058</v>
      </c>
      <c r="E12" s="80">
        <v>24489929</v>
      </c>
      <c r="F12" s="199">
        <v>625038006</v>
      </c>
      <c r="G12" s="51">
        <f t="shared" si="0"/>
        <v>17865131.5568</v>
      </c>
      <c r="H12" s="52">
        <f t="shared" si="1"/>
        <v>3597587.1790399998</v>
      </c>
      <c r="I12" s="52">
        <f t="shared" si="2"/>
        <v>6966152.89604</v>
      </c>
      <c r="J12" s="52">
        <f t="shared" si="3"/>
        <v>6469749.4432200007</v>
      </c>
      <c r="K12" s="53">
        <f t="shared" si="4"/>
        <v>18538627.257959999</v>
      </c>
    </row>
    <row r="13" spans="1:11" s="16" customFormat="1" ht="18" x14ac:dyDescent="0.55000000000000004">
      <c r="A13" s="206">
        <v>2016</v>
      </c>
      <c r="B13" s="211">
        <v>697883217</v>
      </c>
      <c r="C13" s="80">
        <v>24006849</v>
      </c>
      <c r="D13" s="80">
        <v>27661053</v>
      </c>
      <c r="E13" s="80">
        <v>27338353</v>
      </c>
      <c r="F13" s="199">
        <v>618876962</v>
      </c>
      <c r="G13" s="51">
        <f t="shared" si="0"/>
        <v>17014392.830460001</v>
      </c>
      <c r="H13" s="52">
        <f t="shared" si="1"/>
        <v>3495397.2143999999</v>
      </c>
      <c r="I13" s="52">
        <f t="shared" si="2"/>
        <v>7013736.5986800008</v>
      </c>
      <c r="J13" s="52">
        <f t="shared" si="3"/>
        <v>6609320.2212799992</v>
      </c>
      <c r="K13" s="53">
        <f t="shared" si="4"/>
        <v>17811278.966360003</v>
      </c>
    </row>
    <row r="14" spans="1:11" s="16" customFormat="1" ht="18" x14ac:dyDescent="0.55000000000000004">
      <c r="A14" s="206">
        <v>2017</v>
      </c>
      <c r="B14" s="211">
        <v>691291440</v>
      </c>
      <c r="C14" s="80">
        <v>23989195</v>
      </c>
      <c r="D14" s="80">
        <v>27653717</v>
      </c>
      <c r="E14" s="80">
        <v>28304767</v>
      </c>
      <c r="F14" s="199">
        <v>611343760</v>
      </c>
      <c r="G14" s="51">
        <f t="shared" si="0"/>
        <v>16203871.353599999</v>
      </c>
      <c r="H14" s="52">
        <f t="shared" si="1"/>
        <v>3447727.1054000002</v>
      </c>
      <c r="I14" s="52">
        <f t="shared" si="2"/>
        <v>6940529.8926599994</v>
      </c>
      <c r="J14" s="52">
        <f t="shared" si="3"/>
        <v>6505001.5519399997</v>
      </c>
      <c r="K14" s="53">
        <f t="shared" si="4"/>
        <v>17019810.2784</v>
      </c>
    </row>
    <row r="15" spans="1:11" s="16" customFormat="1" ht="18" x14ac:dyDescent="0.55000000000000004">
      <c r="A15" s="206">
        <v>2018</v>
      </c>
      <c r="B15" s="211">
        <v>689179383</v>
      </c>
      <c r="C15" s="80">
        <v>24443243</v>
      </c>
      <c r="D15" s="80">
        <v>26820304</v>
      </c>
      <c r="E15" s="80">
        <v>28549506</v>
      </c>
      <c r="F15" s="199">
        <v>609366331</v>
      </c>
      <c r="G15" s="51">
        <f t="shared" si="0"/>
        <v>15658155.581759999</v>
      </c>
      <c r="H15" s="52">
        <f t="shared" si="1"/>
        <v>3397610.7769999998</v>
      </c>
      <c r="I15" s="52">
        <f t="shared" si="2"/>
        <v>6687911.0054400004</v>
      </c>
      <c r="J15" s="52">
        <f t="shared" si="3"/>
        <v>6316863.6975600002</v>
      </c>
      <c r="K15" s="53">
        <f t="shared" si="4"/>
        <v>16428516.283760002</v>
      </c>
    </row>
    <row r="16" spans="1:11" s="16" customFormat="1" ht="18" x14ac:dyDescent="0.55000000000000004">
      <c r="A16" s="206">
        <v>2019</v>
      </c>
      <c r="B16" s="211">
        <v>688620671</v>
      </c>
      <c r="C16" s="80">
        <v>25236924</v>
      </c>
      <c r="D16" s="80">
        <v>27121156</v>
      </c>
      <c r="E16" s="80">
        <v>28867354</v>
      </c>
      <c r="F16" s="199">
        <v>607395237</v>
      </c>
      <c r="G16" s="51">
        <f t="shared" si="0"/>
        <v>15783185.77932</v>
      </c>
      <c r="H16" s="52">
        <f t="shared" si="1"/>
        <v>3402946.8321600002</v>
      </c>
      <c r="I16" s="52">
        <f t="shared" si="2"/>
        <v>6690246.7620799998</v>
      </c>
      <c r="J16" s="52">
        <f t="shared" si="3"/>
        <v>6383149.3164799996</v>
      </c>
      <c r="K16" s="53">
        <f t="shared" si="4"/>
        <v>16581889.970100001</v>
      </c>
    </row>
    <row r="17" spans="1:11" s="16" customFormat="1" ht="18" x14ac:dyDescent="0.55000000000000004">
      <c r="A17" s="206">
        <v>2020</v>
      </c>
      <c r="B17" s="211">
        <v>686467931</v>
      </c>
      <c r="C17" s="80">
        <v>25437176</v>
      </c>
      <c r="D17" s="80">
        <v>27430464</v>
      </c>
      <c r="E17" s="80">
        <v>29679162</v>
      </c>
      <c r="F17" s="199">
        <v>603921128</v>
      </c>
      <c r="G17" s="51">
        <f t="shared" si="0"/>
        <v>15980973.433679998</v>
      </c>
      <c r="H17" s="52">
        <f t="shared" si="1"/>
        <v>3414686.50624</v>
      </c>
      <c r="I17" s="52">
        <f t="shared" si="2"/>
        <v>6790685.6678400002</v>
      </c>
      <c r="J17" s="52">
        <f t="shared" si="3"/>
        <v>6475399.5651600007</v>
      </c>
      <c r="K17" s="53">
        <f t="shared" si="4"/>
        <v>16728615.2456</v>
      </c>
    </row>
    <row r="18" spans="1:11" s="16" customFormat="1" ht="18" x14ac:dyDescent="0.55000000000000004">
      <c r="A18" s="206">
        <v>2021</v>
      </c>
      <c r="B18" s="211">
        <v>681106487</v>
      </c>
      <c r="C18" s="80">
        <v>25744250</v>
      </c>
      <c r="D18" s="80">
        <v>27776406</v>
      </c>
      <c r="E18" s="80">
        <v>29581339</v>
      </c>
      <c r="F18" s="199">
        <v>598004493</v>
      </c>
      <c r="G18" s="51">
        <f t="shared" si="0"/>
        <v>15951513.925540002</v>
      </c>
      <c r="H18" s="52">
        <f t="shared" si="1"/>
        <v>3455393.2349999999</v>
      </c>
      <c r="I18" s="52">
        <f t="shared" si="2"/>
        <v>6817441.0886399997</v>
      </c>
      <c r="J18" s="52">
        <f t="shared" si="3"/>
        <v>6491920.6569400001</v>
      </c>
      <c r="K18" s="53">
        <f t="shared" si="4"/>
        <v>16720205.62428</v>
      </c>
    </row>
    <row r="19" spans="1:11" s="16" customFormat="1" ht="18" x14ac:dyDescent="0.55000000000000004">
      <c r="A19" s="206">
        <v>2022</v>
      </c>
      <c r="B19" s="211">
        <v>680143769</v>
      </c>
      <c r="C19" s="80">
        <v>26090238</v>
      </c>
      <c r="D19" s="80">
        <v>27144013</v>
      </c>
      <c r="E19" s="80">
        <v>30022837</v>
      </c>
      <c r="F19" s="199">
        <v>596886682</v>
      </c>
      <c r="G19" s="51">
        <f t="shared" si="0"/>
        <v>16037790.07302</v>
      </c>
      <c r="H19" s="52">
        <f t="shared" si="1"/>
        <v>3520094.91096</v>
      </c>
      <c r="I19" s="52">
        <f t="shared" si="2"/>
        <v>6626939.3338200012</v>
      </c>
      <c r="J19" s="52">
        <f t="shared" si="3"/>
        <v>6550382.5766599998</v>
      </c>
      <c r="K19" s="53">
        <f t="shared" si="4"/>
        <v>16832204.432399999</v>
      </c>
    </row>
    <row r="20" spans="1:11" s="16" customFormat="1" ht="24.75" customHeight="1" thickBot="1" x14ac:dyDescent="0.6">
      <c r="A20" s="206">
        <v>2023</v>
      </c>
      <c r="B20" s="213">
        <v>684516180</v>
      </c>
      <c r="C20" s="214">
        <v>26418327</v>
      </c>
      <c r="D20" s="214">
        <v>27439032</v>
      </c>
      <c r="E20" s="214">
        <v>30437352</v>
      </c>
      <c r="F20" s="220">
        <v>600221469</v>
      </c>
      <c r="G20" s="51">
        <f t="shared" si="0"/>
        <v>16236723.7896</v>
      </c>
      <c r="H20" s="52">
        <f t="shared" si="1"/>
        <v>3565945.7784599997</v>
      </c>
      <c r="I20" s="52">
        <f t="shared" si="2"/>
        <v>6691282.3435199996</v>
      </c>
      <c r="J20" s="52">
        <f t="shared" si="3"/>
        <v>6607949.1192000005</v>
      </c>
      <c r="K20" s="53">
        <f t="shared" si="4"/>
        <v>16986267.572700001</v>
      </c>
    </row>
    <row r="21" spans="1:11" s="16" customFormat="1" ht="18.399999999999999" thickBot="1" x14ac:dyDescent="0.6">
      <c r="A21" s="96" t="s">
        <v>373</v>
      </c>
      <c r="B21" s="97"/>
      <c r="C21" s="97"/>
      <c r="D21" s="97"/>
      <c r="E21" s="97"/>
      <c r="F21" s="98"/>
      <c r="G21" s="57"/>
      <c r="H21" s="57"/>
      <c r="I21" s="57"/>
      <c r="J21" s="57"/>
      <c r="K21" s="57"/>
    </row>
    <row r="22" spans="1:11" s="16" customFormat="1" ht="18" x14ac:dyDescent="0.45">
      <c r="A22" s="60">
        <v>2024</v>
      </c>
      <c r="B22" s="42">
        <f>_xlfn.FORECAST.LINEAR($A22,B$10:B21,$A$10:$A21)</f>
        <v>676813460.65454483</v>
      </c>
      <c r="C22" s="42">
        <f>_xlfn.FORECAST.LINEAR($A22,C$10:C21,$A$10:$A21)</f>
        <v>27268751.872727275</v>
      </c>
      <c r="D22" s="42">
        <f>_xlfn.FORECAST.LINEAR($A22,D$10:D21,$A$10:$A21)</f>
        <v>27243257.672727264</v>
      </c>
      <c r="E22" s="42">
        <f>_xlfn.FORECAST.LINEAR($A22,E$10:E21,$A$10:$A21)</f>
        <v>31470781.25454545</v>
      </c>
      <c r="F22" s="42">
        <f>_xlfn.FORECAST.LINEAR($A22,F$10:F21,$A$10:$A21)</f>
        <v>590830670.19999886</v>
      </c>
      <c r="G22" s="39"/>
      <c r="H22" s="39"/>
      <c r="I22" s="39"/>
      <c r="J22" s="39"/>
      <c r="K22" s="39"/>
    </row>
    <row r="23" spans="1:11" s="16" customFormat="1" ht="18" x14ac:dyDescent="0.45">
      <c r="A23" s="60">
        <v>2025</v>
      </c>
      <c r="B23" s="42">
        <f>_xlfn.FORECAST.LINEAR($A23,B$10:B22,$A$10:$A22)</f>
        <v>674396314.5363636</v>
      </c>
      <c r="C23" s="42">
        <f>_xlfn.FORECAST.LINEAR($A23,C$10:C22,$A$10:$A22)</f>
        <v>27739001.018181801</v>
      </c>
      <c r="D23" s="42">
        <f>_xlfn.FORECAST.LINEAR($A23,D$10:D22,$A$10:$A22)</f>
        <v>27219541.436363637</v>
      </c>
      <c r="E23" s="42">
        <f>_xlfn.FORECAST.LINEAR($A23,E$10:E22,$A$10:$A22)</f>
        <v>32049901.645454407</v>
      </c>
      <c r="F23" s="42">
        <f>_xlfn.FORECAST.LINEAR($A23,F$10:F22,$A$10:$A22)</f>
        <v>587387870.80909157</v>
      </c>
      <c r="G23" s="39"/>
      <c r="H23" s="39"/>
      <c r="I23" s="39"/>
      <c r="J23" s="39"/>
      <c r="K23" s="39"/>
    </row>
    <row r="24" spans="1:11" s="16" customFormat="1" ht="18" x14ac:dyDescent="0.45">
      <c r="A24" s="60">
        <v>2026</v>
      </c>
      <c r="B24" s="42">
        <f>_xlfn.FORECAST.LINEAR($A24,B$10:B23,$A$10:$A23)</f>
        <v>671979168.41818237</v>
      </c>
      <c r="C24" s="42">
        <f>_xlfn.FORECAST.LINEAR($A24,C$10:C23,$A$10:$A23)</f>
        <v>28209250.163636327</v>
      </c>
      <c r="D24" s="42">
        <f>_xlfn.FORECAST.LINEAR($A24,D$10:D23,$A$10:$A23)</f>
        <v>27195825.200000003</v>
      </c>
      <c r="E24" s="42">
        <f>_xlfn.FORECAST.LINEAR($A24,E$10:E23,$A$10:$A23)</f>
        <v>32629022.036363602</v>
      </c>
      <c r="F24" s="42">
        <f>_xlfn.FORECAST.LINEAR($A24,F$10:F23,$A$10:$A23)</f>
        <v>583945071.41818237</v>
      </c>
      <c r="G24" s="39"/>
      <c r="H24" s="39"/>
      <c r="I24" s="39"/>
      <c r="J24" s="39"/>
      <c r="K24" s="39"/>
    </row>
    <row r="25" spans="1:11" s="16" customFormat="1" ht="18" x14ac:dyDescent="0.45">
      <c r="A25" s="60">
        <v>2027</v>
      </c>
      <c r="B25" s="42">
        <f>_xlfn.FORECAST.LINEAR($A25,B$10:B24,$A$10:$A24)</f>
        <v>669562022.29999924</v>
      </c>
      <c r="C25" s="42">
        <f>_xlfn.FORECAST.LINEAR($A25,C$10:C24,$A$10:$A24)</f>
        <v>28679499.309090972</v>
      </c>
      <c r="D25" s="42">
        <f>_xlfn.FORECAST.LINEAR($A25,D$10:D24,$A$10:$A24)</f>
        <v>27172108.963636361</v>
      </c>
      <c r="E25" s="42">
        <f>_xlfn.FORECAST.LINEAR($A25,E$10:E24,$A$10:$A24)</f>
        <v>33208142.427272797</v>
      </c>
      <c r="F25" s="42">
        <f>_xlfn.FORECAST.LINEAR($A25,F$10:F24,$A$10:$A24)</f>
        <v>580502272.02727318</v>
      </c>
      <c r="G25" s="39"/>
      <c r="H25" s="39"/>
      <c r="I25" s="39"/>
      <c r="J25" s="39"/>
      <c r="K25" s="39"/>
    </row>
    <row r="26" spans="1:11" s="16" customFormat="1" ht="18" x14ac:dyDescent="0.45">
      <c r="A26" s="60">
        <v>2028</v>
      </c>
      <c r="B26" s="42">
        <f>_xlfn.FORECAST.LINEAR($A26,B$10:B25,$A$10:$A25)</f>
        <v>667144876.18181801</v>
      </c>
      <c r="C26" s="42">
        <f>_xlfn.FORECAST.LINEAR($A26,C$10:C25,$A$10:$A25)</f>
        <v>29149748.454545498</v>
      </c>
      <c r="D26" s="42">
        <f>_xlfn.FORECAST.LINEAR($A26,D$10:D25,$A$10:$A25)</f>
        <v>27148392.727272719</v>
      </c>
      <c r="E26" s="42">
        <f>_xlfn.FORECAST.LINEAR($A26,E$10:E25,$A$10:$A25)</f>
        <v>33787262.818181992</v>
      </c>
      <c r="F26" s="42">
        <f>_xlfn.FORECAST.LINEAR($A26,F$10:F25,$A$10:$A25)</f>
        <v>577059472.63636398</v>
      </c>
      <c r="G26" s="39"/>
      <c r="H26" s="39"/>
      <c r="I26" s="39"/>
      <c r="J26" s="39"/>
      <c r="K26" s="39"/>
    </row>
    <row r="27" spans="1:11" s="16" customFormat="1" ht="18" x14ac:dyDescent="0.45">
      <c r="A27" s="60">
        <v>2029</v>
      </c>
      <c r="B27" s="42">
        <f>_xlfn.FORECAST.LINEAR($A27,B$10:B26,$A$10:$A26)</f>
        <v>664727730.06363678</v>
      </c>
      <c r="C27" s="42">
        <f>_xlfn.FORECAST.LINEAR($A27,C$10:C26,$A$10:$A26)</f>
        <v>29619997.600000024</v>
      </c>
      <c r="D27" s="42">
        <f>_xlfn.FORECAST.LINEAR($A27,D$10:D26,$A$10:$A26)</f>
        <v>27124676.490909077</v>
      </c>
      <c r="E27" s="42">
        <f>_xlfn.FORECAST.LINEAR($A27,E$10:E26,$A$10:$A26)</f>
        <v>34366383.209090948</v>
      </c>
      <c r="F27" s="42">
        <f>_xlfn.FORECAST.LINEAR($A27,F$10:F26,$A$10:$A26)</f>
        <v>573616673.24545479</v>
      </c>
      <c r="G27" s="39"/>
      <c r="H27" s="39"/>
      <c r="I27" s="39"/>
      <c r="J27" s="39"/>
      <c r="K27" s="39"/>
    </row>
    <row r="28" spans="1:11" s="16" customFormat="1" ht="18" x14ac:dyDescent="0.45">
      <c r="A28" s="60">
        <v>2030</v>
      </c>
      <c r="B28" s="42">
        <f>_xlfn.FORECAST.LINEAR($A28,B$10:B27,$A$10:$A27)</f>
        <v>662310583.94545364</v>
      </c>
      <c r="C28" s="42">
        <f>_xlfn.FORECAST.LINEAR($A28,C$10:C27,$A$10:$A27)</f>
        <v>30090246.745454669</v>
      </c>
      <c r="D28" s="42">
        <f>_xlfn.FORECAST.LINEAR($A28,D$10:D27,$A$10:$A27)</f>
        <v>27100960.25454545</v>
      </c>
      <c r="E28" s="42">
        <f>_xlfn.FORECAST.LINEAR($A28,E$10:E27,$A$10:$A27)</f>
        <v>34945503.600000143</v>
      </c>
      <c r="F28" s="42">
        <f>_xlfn.FORECAST.LINEAR($A28,F$10:F27,$A$10:$A27)</f>
        <v>570173873.85454655</v>
      </c>
      <c r="G28" s="39"/>
      <c r="H28" s="39"/>
      <c r="I28" s="39"/>
      <c r="J28" s="39"/>
      <c r="K28" s="39"/>
    </row>
    <row r="29" spans="1:11" s="16" customFormat="1" ht="18" x14ac:dyDescent="0.45">
      <c r="A29" s="60">
        <v>2031</v>
      </c>
      <c r="B29" s="42">
        <f>_xlfn.FORECAST.LINEAR($A29,B$10:B28,$A$10:$A28)</f>
        <v>659893437.82727242</v>
      </c>
      <c r="C29" s="42">
        <f>_xlfn.FORECAST.LINEAR($A29,C$10:C28,$A$10:$A28)</f>
        <v>30560495.890909195</v>
      </c>
      <c r="D29" s="42">
        <f>_xlfn.FORECAST.LINEAR($A29,D$10:D28,$A$10:$A28)</f>
        <v>27077244.018181823</v>
      </c>
      <c r="E29" s="42">
        <f>_xlfn.FORECAST.LINEAR($A29,E$10:E28,$A$10:$A28)</f>
        <v>35524623.9909091</v>
      </c>
      <c r="F29" s="42">
        <f>_xlfn.FORECAST.LINEAR($A29,F$10:F28,$A$10:$A28)</f>
        <v>566731074.4636364</v>
      </c>
      <c r="G29" s="39"/>
      <c r="H29" s="39"/>
      <c r="I29" s="39"/>
      <c r="J29" s="39"/>
      <c r="K29" s="39"/>
    </row>
    <row r="30" spans="1:11" s="16" customFormat="1" ht="18" x14ac:dyDescent="0.45">
      <c r="A30" s="60">
        <v>2032</v>
      </c>
      <c r="B30" s="42">
        <f>_xlfn.FORECAST.LINEAR($A30,B$10:B29,$A$10:$A29)</f>
        <v>657476291.70909023</v>
      </c>
      <c r="C30" s="42">
        <f>_xlfn.FORECAST.LINEAR($A30,C$10:C29,$A$10:$A29)</f>
        <v>31030745.036363721</v>
      </c>
      <c r="D30" s="42">
        <f>_xlfn.FORECAST.LINEAR($A30,D$10:D29,$A$10:$A29)</f>
        <v>27053527.781818181</v>
      </c>
      <c r="E30" s="42">
        <f>_xlfn.FORECAST.LINEAR($A30,E$10:E29,$A$10:$A29)</f>
        <v>36103744.381818295</v>
      </c>
      <c r="F30" s="42">
        <f>_xlfn.FORECAST.LINEAR($A30,F$10:F29,$A$10:$A29)</f>
        <v>563288275.07272816</v>
      </c>
      <c r="G30" s="39"/>
      <c r="H30" s="39"/>
      <c r="I30" s="39"/>
      <c r="J30" s="39"/>
      <c r="K30" s="39"/>
    </row>
    <row r="31" spans="1:11" s="16" customFormat="1" ht="18" x14ac:dyDescent="0.45">
      <c r="A31" s="60">
        <v>2033</v>
      </c>
      <c r="B31" s="42">
        <f>_xlfn.FORECAST.LINEAR($A31,B$10:B30,$A$10:$A30)</f>
        <v>655059145.590909</v>
      </c>
      <c r="C31" s="42">
        <f>_xlfn.FORECAST.LINEAR($A31,C$10:C30,$A$10:$A30)</f>
        <v>31500994.181818247</v>
      </c>
      <c r="D31" s="42">
        <f>_xlfn.FORECAST.LINEAR($A31,D$10:D30,$A$10:$A30)</f>
        <v>27029811.545454539</v>
      </c>
      <c r="E31" s="42">
        <f>_xlfn.FORECAST.LINEAR($A31,E$10:E30,$A$10:$A30)</f>
        <v>36682864.772727251</v>
      </c>
      <c r="F31" s="42">
        <f>_xlfn.FORECAST.LINEAR($A31,F$10:F30,$A$10:$A30)</f>
        <v>559845475.68181896</v>
      </c>
      <c r="G31" s="39"/>
      <c r="H31" s="39"/>
      <c r="I31" s="39"/>
      <c r="J31" s="39"/>
      <c r="K31" s="39"/>
    </row>
    <row r="32" spans="1:11" s="16" customFormat="1" ht="18" x14ac:dyDescent="0.45">
      <c r="A32" s="60">
        <v>2034</v>
      </c>
      <c r="B32" s="42">
        <f>_xlfn.FORECAST.LINEAR($A32,B$10:B31,$A$10:$A31)</f>
        <v>652641999.47272682</v>
      </c>
      <c r="C32" s="42">
        <f>_xlfn.FORECAST.LINEAR($A32,C$10:C31,$A$10:$A31)</f>
        <v>31971243.327272773</v>
      </c>
      <c r="D32" s="42">
        <f>_xlfn.FORECAST.LINEAR($A32,D$10:D31,$A$10:$A31)</f>
        <v>27006095.309090912</v>
      </c>
      <c r="E32" s="42">
        <f>_xlfn.FORECAST.LINEAR($A32,E$10:E31,$A$10:$A31)</f>
        <v>37261985.163636446</v>
      </c>
      <c r="F32" s="42">
        <f>_xlfn.FORECAST.LINEAR($A32,F$10:F31,$A$10:$A31)</f>
        <v>556402676.29090977</v>
      </c>
      <c r="G32" s="39"/>
      <c r="H32" s="39"/>
      <c r="I32" s="39"/>
      <c r="J32" s="39"/>
      <c r="K32" s="39"/>
    </row>
    <row r="33" spans="1:11" s="16" customFormat="1" ht="18" x14ac:dyDescent="0.45">
      <c r="A33" s="60">
        <v>2035</v>
      </c>
      <c r="B33" s="42">
        <f>_xlfn.FORECAST.LINEAR($A33,B$10:B32,$A$10:$A32)</f>
        <v>650224853.35454464</v>
      </c>
      <c r="C33" s="42">
        <f>_xlfn.FORECAST.LINEAR($A33,C$10:C32,$A$10:$A32)</f>
        <v>32441492.472727299</v>
      </c>
      <c r="D33" s="42">
        <f>_xlfn.FORECAST.LINEAR($A33,D$10:D32,$A$10:$A32)</f>
        <v>26982379.072727263</v>
      </c>
      <c r="E33" s="42">
        <f>_xlfn.FORECAST.LINEAR($A33,E$10:E32,$A$10:$A32)</f>
        <v>37841105.554545403</v>
      </c>
      <c r="F33" s="42">
        <f>_xlfn.FORECAST.LINEAR($A33,F$10:F32,$A$10:$A32)</f>
        <v>552959876.90000057</v>
      </c>
      <c r="G33" s="39"/>
      <c r="H33" s="39"/>
      <c r="I33" s="39"/>
      <c r="J33" s="39"/>
      <c r="K33" s="39"/>
    </row>
    <row r="34" spans="1:11" s="16" customFormat="1" ht="18" x14ac:dyDescent="0.45">
      <c r="A34" s="60">
        <v>2036</v>
      </c>
      <c r="B34" s="42">
        <f>_xlfn.FORECAST.LINEAR($A34,B$10:B33,$A$10:$A33)</f>
        <v>647807707.23636246</v>
      </c>
      <c r="C34" s="42">
        <f>_xlfn.FORECAST.LINEAR($A34,C$10:C33,$A$10:$A33)</f>
        <v>32911741.618181944</v>
      </c>
      <c r="D34" s="42">
        <f>_xlfn.FORECAST.LINEAR($A34,D$10:D33,$A$10:$A33)</f>
        <v>26958662.836363614</v>
      </c>
      <c r="E34" s="42">
        <f>_xlfn.FORECAST.LINEAR($A34,E$10:E33,$A$10:$A33)</f>
        <v>38420225.945454597</v>
      </c>
      <c r="F34" s="42">
        <f>_xlfn.FORECAST.LINEAR($A34,F$10:F33,$A$10:$A33)</f>
        <v>549517077.50909233</v>
      </c>
      <c r="G34" s="39"/>
      <c r="H34" s="39"/>
      <c r="I34" s="39"/>
      <c r="J34" s="39"/>
      <c r="K34" s="39"/>
    </row>
    <row r="35" spans="1:11" s="16" customFormat="1" ht="18" x14ac:dyDescent="0.45">
      <c r="A35" s="60">
        <v>2037</v>
      </c>
      <c r="B35" s="42">
        <f>_xlfn.FORECAST.LINEAR($A35,B$10:B34,$A$10:$A34)</f>
        <v>645390561.11818123</v>
      </c>
      <c r="C35" s="42">
        <f>_xlfn.FORECAST.LINEAR($A35,C$10:C34,$A$10:$A34)</f>
        <v>33381990.76363647</v>
      </c>
      <c r="D35" s="42">
        <f>_xlfn.FORECAST.LINEAR($A35,D$10:D34,$A$10:$A34)</f>
        <v>26934946.599999987</v>
      </c>
      <c r="E35" s="42">
        <f>_xlfn.FORECAST.LINEAR($A35,E$10:E34,$A$10:$A34)</f>
        <v>38999346.336363792</v>
      </c>
      <c r="F35" s="42">
        <f>_xlfn.FORECAST.LINEAR($A35,F$10:F34,$A$10:$A34)</f>
        <v>546074278.11818314</v>
      </c>
      <c r="G35" s="39"/>
      <c r="H35" s="39"/>
      <c r="I35" s="39"/>
      <c r="J35" s="39"/>
      <c r="K35" s="39"/>
    </row>
    <row r="36" spans="1:11" s="16" customFormat="1" ht="18" x14ac:dyDescent="0.45">
      <c r="A36" s="60">
        <v>2038</v>
      </c>
      <c r="B36" s="42">
        <f>_xlfn.FORECAST.LINEAR($A36,B$10:B35,$A$10:$A35)</f>
        <v>642973415</v>
      </c>
      <c r="C36" s="42">
        <f>_xlfn.FORECAST.LINEAR($A36,C$10:C35,$A$10:$A35)</f>
        <v>33852239.909090996</v>
      </c>
      <c r="D36" s="42">
        <f>_xlfn.FORECAST.LINEAR($A36,D$10:D35,$A$10:$A35)</f>
        <v>26911230.363636345</v>
      </c>
      <c r="E36" s="42">
        <f>_xlfn.FORECAST.LINEAR($A36,E$10:E35,$A$10:$A35)</f>
        <v>39578466.727272749</v>
      </c>
      <c r="F36" s="42">
        <f>_xlfn.FORECAST.LINEAR($A36,F$10:F35,$A$10:$A35)</f>
        <v>542631478.72727394</v>
      </c>
      <c r="G36" s="39"/>
      <c r="H36" s="39"/>
      <c r="I36" s="39"/>
      <c r="J36" s="39"/>
      <c r="K36" s="39"/>
    </row>
    <row r="37" spans="1:11" s="16" customFormat="1" ht="18" x14ac:dyDescent="0.45">
      <c r="A37" s="60">
        <v>2039</v>
      </c>
      <c r="B37" s="42">
        <f>_xlfn.FORECAST.LINEAR($A37,B$10:B36,$A$10:$A36)</f>
        <v>640556268.88181686</v>
      </c>
      <c r="C37" s="42">
        <f>_xlfn.FORECAST.LINEAR($A37,C$10:C36,$A$10:$A36)</f>
        <v>34322489.054545522</v>
      </c>
      <c r="D37" s="42">
        <f>_xlfn.FORECAST.LINEAR($A37,D$10:D36,$A$10:$A36)</f>
        <v>26887514.127272718</v>
      </c>
      <c r="E37" s="42">
        <f>_xlfn.FORECAST.LINEAR($A37,E$10:E36,$A$10:$A36)</f>
        <v>40157587.118181705</v>
      </c>
      <c r="F37" s="42">
        <f>_xlfn.FORECAST.LINEAR($A37,F$10:F36,$A$10:$A36)</f>
        <v>539188679.3363657</v>
      </c>
      <c r="G37" s="39"/>
      <c r="H37" s="39"/>
      <c r="I37" s="39"/>
      <c r="J37" s="39"/>
      <c r="K37" s="39"/>
    </row>
    <row r="38" spans="1:11" s="16" customFormat="1" ht="18" x14ac:dyDescent="0.45">
      <c r="A38" s="60">
        <v>2040</v>
      </c>
      <c r="B38" s="42">
        <f>_xlfn.FORECAST.LINEAR($A38,B$10:B37,$A$10:$A37)</f>
        <v>638139122.76363564</v>
      </c>
      <c r="C38" s="42">
        <f>_xlfn.FORECAST.LINEAR($A38,C$10:C37,$A$10:$A37)</f>
        <v>34792738.200000048</v>
      </c>
      <c r="D38" s="42">
        <f>_xlfn.FORECAST.LINEAR($A38,D$10:D37,$A$10:$A37)</f>
        <v>26863797.890909083</v>
      </c>
      <c r="E38" s="42">
        <f>_xlfn.FORECAST.LINEAR($A38,E$10:E37,$A$10:$A37)</f>
        <v>40736707.5090909</v>
      </c>
      <c r="F38" s="42">
        <f>_xlfn.FORECAST.LINEAR($A38,F$10:F37,$A$10:$A37)</f>
        <v>535745879.9454565</v>
      </c>
      <c r="G38" s="39"/>
      <c r="H38" s="39"/>
      <c r="I38" s="39"/>
      <c r="J38" s="39"/>
      <c r="K38" s="39"/>
    </row>
    <row r="39" spans="1:11" s="16" customFormat="1" ht="18" x14ac:dyDescent="0.45">
      <c r="A39" s="60">
        <v>2041</v>
      </c>
      <c r="B39" s="42">
        <f>_xlfn.FORECAST.LINEAR($A39,B$10:B38,$A$10:$A38)</f>
        <v>635721976.64545441</v>
      </c>
      <c r="C39" s="42">
        <f>_xlfn.FORECAST.LINEAR($A39,C$10:C38,$A$10:$A38)</f>
        <v>35262987.345454693</v>
      </c>
      <c r="D39" s="42">
        <f>_xlfn.FORECAST.LINEAR($A39,D$10:D38,$A$10:$A38)</f>
        <v>26840081.654545426</v>
      </c>
      <c r="E39" s="42">
        <f>_xlfn.FORECAST.LINEAR($A39,E$10:E38,$A$10:$A38)</f>
        <v>41315827.900000095</v>
      </c>
      <c r="F39" s="42">
        <f>_xlfn.FORECAST.LINEAR($A39,F$10:F38,$A$10:$A38)</f>
        <v>532303080.55454731</v>
      </c>
      <c r="G39" s="39"/>
      <c r="H39" s="39"/>
      <c r="I39" s="39"/>
      <c r="J39" s="39"/>
      <c r="K39" s="39"/>
    </row>
    <row r="40" spans="1:11" s="16" customFormat="1" ht="18" x14ac:dyDescent="0.45">
      <c r="A40" s="60">
        <v>2042</v>
      </c>
      <c r="B40" s="42">
        <f>_xlfn.FORECAST.LINEAR($A40,B$10:B39,$A$10:$A39)</f>
        <v>633304830.52727127</v>
      </c>
      <c r="C40" s="42">
        <f>_xlfn.FORECAST.LINEAR($A40,C$10:C39,$A$10:$A39)</f>
        <v>35733236.490909219</v>
      </c>
      <c r="D40" s="42">
        <f>_xlfn.FORECAST.LINEAR($A40,D$10:D39,$A$10:$A39)</f>
        <v>26816365.418181792</v>
      </c>
      <c r="E40" s="42">
        <f>_xlfn.FORECAST.LINEAR($A40,E$10:E39,$A$10:$A39)</f>
        <v>41894948.29090929</v>
      </c>
      <c r="F40" s="42">
        <f>_xlfn.FORECAST.LINEAR($A40,F$10:F39,$A$10:$A39)</f>
        <v>528860281.16363811</v>
      </c>
      <c r="G40" s="39"/>
      <c r="H40" s="39"/>
      <c r="I40" s="39"/>
      <c r="J40" s="39"/>
      <c r="K40" s="39"/>
    </row>
    <row r="41" spans="1:11" s="16" customFormat="1" ht="18" x14ac:dyDescent="0.45">
      <c r="A41" s="60">
        <v>2043</v>
      </c>
      <c r="B41" s="42">
        <f>_xlfn.FORECAST.LINEAR($A41,B$10:B40,$A$10:$A40)</f>
        <v>630887684.40909004</v>
      </c>
      <c r="C41" s="42">
        <f>_xlfn.FORECAST.LINEAR($A41,C$10:C40,$A$10:$A40)</f>
        <v>36203485.636363745</v>
      </c>
      <c r="D41" s="42">
        <f>_xlfn.FORECAST.LINEAR($A41,D$10:D40,$A$10:$A40)</f>
        <v>26792649.181818157</v>
      </c>
      <c r="E41" s="42">
        <f>_xlfn.FORECAST.LINEAR($A41,E$10:E40,$A$10:$A40)</f>
        <v>42474068.681818247</v>
      </c>
      <c r="F41" s="42">
        <f>_xlfn.FORECAST.LINEAR($A41,F$10:F40,$A$10:$A40)</f>
        <v>525417481.77272892</v>
      </c>
      <c r="G41" s="39"/>
      <c r="H41" s="39"/>
      <c r="I41" s="39"/>
      <c r="J41" s="39"/>
      <c r="K41" s="39"/>
    </row>
    <row r="42" spans="1:11" s="16" customFormat="1" ht="18" x14ac:dyDescent="0.45">
      <c r="A42" s="60">
        <v>2044</v>
      </c>
      <c r="B42" s="42">
        <f>_xlfn.FORECAST.LINEAR($A42,B$10:B41,$A$10:$A41)</f>
        <v>628470538.29090881</v>
      </c>
      <c r="C42" s="42">
        <f>_xlfn.FORECAST.LINEAR($A42,C$10:C41,$A$10:$A41)</f>
        <v>36673734.781818271</v>
      </c>
      <c r="D42" s="42">
        <f>_xlfn.FORECAST.LINEAR($A42,D$10:D41,$A$10:$A41)</f>
        <v>26768932.945454523</v>
      </c>
      <c r="E42" s="42">
        <f>_xlfn.FORECAST.LINEAR($A42,E$10:E41,$A$10:$A41)</f>
        <v>43053189.072727203</v>
      </c>
      <c r="F42" s="42">
        <f>_xlfn.FORECAST.LINEAR($A42,F$10:F41,$A$10:$A41)</f>
        <v>521974682.38181973</v>
      </c>
      <c r="G42" s="39"/>
      <c r="H42" s="39"/>
      <c r="I42" s="39"/>
      <c r="J42" s="39"/>
      <c r="K42" s="39"/>
    </row>
    <row r="43" spans="1:11" s="16" customFormat="1" ht="18" x14ac:dyDescent="0.45">
      <c r="A43" s="60">
        <v>2045</v>
      </c>
      <c r="B43" s="42">
        <f>_xlfn.FORECAST.LINEAR($A43,B$10:B42,$A$10:$A42)</f>
        <v>626053392.17272663</v>
      </c>
      <c r="C43" s="42">
        <f>_xlfn.FORECAST.LINEAR($A43,C$10:C42,$A$10:$A42)</f>
        <v>37143983.927272797</v>
      </c>
      <c r="D43" s="42">
        <f>_xlfn.FORECAST.LINEAR($A43,D$10:D42,$A$10:$A42)</f>
        <v>26745216.709090874</v>
      </c>
      <c r="E43" s="42">
        <f>_xlfn.FORECAST.LINEAR($A43,E$10:E42,$A$10:$A42)</f>
        <v>43632309.463636398</v>
      </c>
      <c r="F43" s="42">
        <f>_xlfn.FORECAST.LINEAR($A43,F$10:F42,$A$10:$A42)</f>
        <v>518531882.99091053</v>
      </c>
      <c r="G43" s="39"/>
      <c r="H43" s="39"/>
      <c r="I43" s="39"/>
      <c r="J43" s="39"/>
      <c r="K43" s="39"/>
    </row>
    <row r="44" spans="1:11" s="16" customFormat="1" ht="18" x14ac:dyDescent="0.45">
      <c r="A44" s="60">
        <v>2046</v>
      </c>
      <c r="B44" s="42">
        <f>_xlfn.FORECAST.LINEAR($A44,B$10:B43,$A$10:$A43)</f>
        <v>623636246.05454445</v>
      </c>
      <c r="C44" s="42">
        <f>_xlfn.FORECAST.LINEAR($A44,C$10:C43,$A$10:$A43)</f>
        <v>37614233.072727442</v>
      </c>
      <c r="D44" s="42">
        <f>_xlfn.FORECAST.LINEAR($A44,D$10:D43,$A$10:$A43)</f>
        <v>26721500.472727247</v>
      </c>
      <c r="E44" s="42">
        <f>_xlfn.FORECAST.LINEAR($A44,E$10:E43,$A$10:$A43)</f>
        <v>44211429.854545593</v>
      </c>
      <c r="F44" s="42">
        <f>_xlfn.FORECAST.LINEAR($A44,F$10:F43,$A$10:$A43)</f>
        <v>515089083.60000134</v>
      </c>
      <c r="G44" s="39"/>
      <c r="H44" s="39"/>
      <c r="I44" s="39"/>
      <c r="J44" s="39"/>
      <c r="K44" s="39"/>
    </row>
    <row r="45" spans="1:11" s="16" customFormat="1" ht="18" x14ac:dyDescent="0.45">
      <c r="A45" s="60">
        <v>2047</v>
      </c>
      <c r="B45" s="42">
        <f>_xlfn.FORECAST.LINEAR($A45,B$10:B44,$A$10:$A44)</f>
        <v>621219099.93636322</v>
      </c>
      <c r="C45" s="42">
        <f>_xlfn.FORECAST.LINEAR($A45,C$10:C44,$A$10:$A44)</f>
        <v>38084482.218181968</v>
      </c>
      <c r="D45" s="42">
        <f>_xlfn.FORECAST.LINEAR($A45,D$10:D44,$A$10:$A44)</f>
        <v>26697784.236363605</v>
      </c>
      <c r="E45" s="42">
        <f>_xlfn.FORECAST.LINEAR($A45,E$10:E44,$A$10:$A44)</f>
        <v>44790550.24545455</v>
      </c>
      <c r="F45" s="42">
        <f>_xlfn.FORECAST.LINEAR($A45,F$10:F44,$A$10:$A44)</f>
        <v>511646284.20909309</v>
      </c>
      <c r="G45" s="39"/>
      <c r="H45" s="39"/>
      <c r="I45" s="39"/>
      <c r="J45" s="39"/>
      <c r="K45" s="39"/>
    </row>
    <row r="46" spans="1:11" s="16" customFormat="1" ht="18" x14ac:dyDescent="0.45">
      <c r="A46" s="60">
        <v>2048</v>
      </c>
      <c r="B46" s="42">
        <f>_xlfn.FORECAST.LINEAR($A46,B$10:B45,$A$10:$A45)</f>
        <v>618801953.81818104</v>
      </c>
      <c r="C46" s="42">
        <f>_xlfn.FORECAST.LINEAR($A46,C$10:C45,$A$10:$A45)</f>
        <v>38554731.363636494</v>
      </c>
      <c r="D46" s="42">
        <f>_xlfn.FORECAST.LINEAR($A46,D$10:D45,$A$10:$A45)</f>
        <v>26674067.999999963</v>
      </c>
      <c r="E46" s="42">
        <f>_xlfn.FORECAST.LINEAR($A46,E$10:E45,$A$10:$A45)</f>
        <v>45369670.636363745</v>
      </c>
      <c r="F46" s="42">
        <f>_xlfn.FORECAST.LINEAR($A46,F$10:F45,$A$10:$A45)</f>
        <v>508203484.8181839</v>
      </c>
      <c r="G46" s="39"/>
      <c r="H46" s="39"/>
      <c r="I46" s="39"/>
      <c r="J46" s="39"/>
      <c r="K46" s="39"/>
    </row>
    <row r="47" spans="1:11" s="16" customFormat="1" ht="18" x14ac:dyDescent="0.45">
      <c r="A47" s="60">
        <v>2049</v>
      </c>
      <c r="B47" s="42">
        <f>_xlfn.FORECAST.LINEAR($A47,B$10:B46,$A$10:$A46)</f>
        <v>616384807.69999886</v>
      </c>
      <c r="C47" s="42">
        <f>_xlfn.FORECAST.LINEAR($A47,C$10:C46,$A$10:$A46)</f>
        <v>39024980.50909102</v>
      </c>
      <c r="D47" s="42">
        <f>_xlfn.FORECAST.LINEAR($A47,D$10:D46,$A$10:$A46)</f>
        <v>26650351.763636328</v>
      </c>
      <c r="E47" s="42">
        <f>_xlfn.FORECAST.LINEAR($A47,E$10:E46,$A$10:$A46)</f>
        <v>45948791.02727294</v>
      </c>
      <c r="F47" s="42">
        <f>_xlfn.FORECAST.LINEAR($A47,F$10:F46,$A$10:$A46)</f>
        <v>504760685.4272747</v>
      </c>
      <c r="G47" s="39"/>
      <c r="H47" s="39"/>
      <c r="I47" s="39"/>
      <c r="J47" s="39"/>
      <c r="K47" s="39"/>
    </row>
    <row r="48" spans="1:11" s="16" customFormat="1" ht="18" x14ac:dyDescent="0.45">
      <c r="A48" s="60">
        <v>2050</v>
      </c>
      <c r="B48" s="42">
        <f>_xlfn.FORECAST.LINEAR($A48,B$10:B47,$A$10:$A47)</f>
        <v>613967661.58181763</v>
      </c>
      <c r="C48" s="42">
        <f>_xlfn.FORECAST.LINEAR($A48,C$10:C47,$A$10:$A47)</f>
        <v>39495229.654545546</v>
      </c>
      <c r="D48" s="42">
        <f>_xlfn.FORECAST.LINEAR($A48,D$10:D47,$A$10:$A47)</f>
        <v>26626635.527272694</v>
      </c>
      <c r="E48" s="42">
        <f>_xlfn.FORECAST.LINEAR($A48,E$10:E47,$A$10:$A47)</f>
        <v>46527911.418181896</v>
      </c>
      <c r="F48" s="42">
        <f>_xlfn.FORECAST.LINEAR($A48,F$10:F47,$A$10:$A47)</f>
        <v>501317886.03636551</v>
      </c>
      <c r="G48" s="39"/>
      <c r="H48" s="39"/>
      <c r="I48" s="39"/>
      <c r="J48" s="39"/>
      <c r="K48" s="39"/>
    </row>
    <row r="49" spans="1:11" s="16" customFormat="1" ht="18" x14ac:dyDescent="0.45">
      <c r="A49" s="60">
        <v>2051</v>
      </c>
      <c r="B49" s="42">
        <f>_xlfn.FORECAST.LINEAR($A49,B$10:B48,$A$10:$A48)</f>
        <v>611550515.46363544</v>
      </c>
      <c r="C49" s="42">
        <f>_xlfn.FORECAST.LINEAR($A49,C$10:C48,$A$10:$A48)</f>
        <v>39965478.800000191</v>
      </c>
      <c r="D49" s="42">
        <f>_xlfn.FORECAST.LINEAR($A49,D$10:D48,$A$10:$A48)</f>
        <v>26602919.290909059</v>
      </c>
      <c r="E49" s="42">
        <f>_xlfn.FORECAST.LINEAR($A49,E$10:E48,$A$10:$A48)</f>
        <v>47107031.809091091</v>
      </c>
      <c r="F49" s="42">
        <f>_xlfn.FORECAST.LINEAR($A49,F$10:F48,$A$10:$A48)</f>
        <v>497875086.64545727</v>
      </c>
      <c r="G49" s="39"/>
      <c r="H49" s="39"/>
      <c r="I49" s="39"/>
      <c r="J49" s="39"/>
      <c r="K49" s="39"/>
    </row>
    <row r="50" spans="1:11" s="16" customFormat="1" ht="18" x14ac:dyDescent="0.45">
      <c r="A50" s="60">
        <v>2052</v>
      </c>
      <c r="B50" s="42">
        <f>_xlfn.FORECAST.LINEAR($A50,B$10:B49,$A$10:$A49)</f>
        <v>609133369.34545326</v>
      </c>
      <c r="C50" s="42">
        <f>_xlfn.FORECAST.LINEAR($A50,C$10:C49,$A$10:$A49)</f>
        <v>40435727.945454717</v>
      </c>
      <c r="D50" s="42">
        <f>_xlfn.FORECAST.LINEAR($A50,D$10:D49,$A$10:$A49)</f>
        <v>26579203.054545425</v>
      </c>
      <c r="E50" s="42">
        <f>_xlfn.FORECAST.LINEAR($A50,E$10:E49,$A$10:$A49)</f>
        <v>47686152.200000048</v>
      </c>
      <c r="F50" s="42">
        <f>_xlfn.FORECAST.LINEAR($A50,F$10:F49,$A$10:$A49)</f>
        <v>494432287.25454807</v>
      </c>
      <c r="G50" s="39"/>
      <c r="H50" s="39"/>
      <c r="I50" s="39"/>
      <c r="J50" s="39"/>
      <c r="K50" s="39"/>
    </row>
    <row r="51" spans="1:11" s="16" customFormat="1" ht="18" x14ac:dyDescent="0.45">
      <c r="A51" s="60">
        <v>2053</v>
      </c>
      <c r="B51" s="42">
        <f>_xlfn.FORECAST.LINEAR($A51,B$10:B50,$A$10:$A50)</f>
        <v>606716223.22727203</v>
      </c>
      <c r="C51" s="42">
        <f>_xlfn.FORECAST.LINEAR($A51,C$10:C50,$A$10:$A50)</f>
        <v>40905977.090909243</v>
      </c>
      <c r="D51" s="42">
        <f>_xlfn.FORECAST.LINEAR($A51,D$10:D50,$A$10:$A50)</f>
        <v>26555486.818181776</v>
      </c>
      <c r="E51" s="42">
        <f>_xlfn.FORECAST.LINEAR($A51,E$10:E50,$A$10:$A50)</f>
        <v>48265272.590909004</v>
      </c>
      <c r="F51" s="42">
        <f>_xlfn.FORECAST.LINEAR($A51,F$10:F50,$A$10:$A50)</f>
        <v>490989487.86363888</v>
      </c>
      <c r="G51" s="39"/>
      <c r="H51" s="39"/>
      <c r="I51" s="39"/>
      <c r="J51" s="39"/>
      <c r="K51" s="39"/>
    </row>
    <row r="52" spans="1:11" s="16" customFormat="1" ht="18" x14ac:dyDescent="0.45">
      <c r="A52" s="60">
        <v>2054</v>
      </c>
      <c r="B52" s="42">
        <f>_xlfn.FORECAST.LINEAR($A52,B$10:B51,$A$10:$A51)</f>
        <v>604299077.10908985</v>
      </c>
      <c r="C52" s="42">
        <f>_xlfn.FORECAST.LINEAR($A52,C$10:C51,$A$10:$A51)</f>
        <v>41376226.236363769</v>
      </c>
      <c r="D52" s="42">
        <f>_xlfn.FORECAST.LINEAR($A52,D$10:D51,$A$10:$A51)</f>
        <v>26531770.581818141</v>
      </c>
      <c r="E52" s="42">
        <f>_xlfn.FORECAST.LINEAR($A52,E$10:E51,$A$10:$A51)</f>
        <v>48844392.981818199</v>
      </c>
      <c r="F52" s="42">
        <f>_xlfn.FORECAST.LINEAR($A52,F$10:F51,$A$10:$A51)</f>
        <v>487546688.47272968</v>
      </c>
      <c r="G52" s="39"/>
      <c r="H52" s="39"/>
      <c r="I52" s="39"/>
      <c r="J52" s="39"/>
      <c r="K52" s="39"/>
    </row>
    <row r="53" spans="1:11" s="16" customFormat="1" x14ac:dyDescent="0.45"/>
    <row r="54" spans="1:11" s="16" customFormat="1" x14ac:dyDescent="0.45"/>
    <row r="55" spans="1:11" s="16" customFormat="1" x14ac:dyDescent="0.45"/>
    <row r="56" spans="1:11" s="16" customFormat="1" ht="23.25" x14ac:dyDescent="0.45">
      <c r="A56" s="17" t="s">
        <v>374</v>
      </c>
    </row>
    <row r="57" spans="1:11" s="16" customFormat="1" ht="23.65" thickBot="1" x14ac:dyDescent="0.5">
      <c r="A57" s="18" t="s">
        <v>375</v>
      </c>
      <c r="G57" s="17" t="s">
        <v>376</v>
      </c>
    </row>
    <row r="58" spans="1:11" s="16" customFormat="1" ht="42.75" customHeight="1" thickTop="1" thickBot="1" x14ac:dyDescent="0.5">
      <c r="A58" s="28"/>
      <c r="B58" s="430" t="s">
        <v>377</v>
      </c>
      <c r="C58" s="431"/>
      <c r="D58" s="431"/>
      <c r="E58" s="431"/>
      <c r="F58" s="438"/>
      <c r="G58" s="300" t="s">
        <v>377</v>
      </c>
      <c r="H58" s="301"/>
      <c r="I58" s="301"/>
      <c r="J58" s="301"/>
      <c r="K58" s="302"/>
    </row>
    <row r="59" spans="1:11" s="16" customFormat="1" ht="18.399999999999999" thickBot="1" x14ac:dyDescent="0.5">
      <c r="A59" s="157" t="s">
        <v>365</v>
      </c>
      <c r="B59" s="158" t="s">
        <v>355</v>
      </c>
      <c r="C59" s="158" t="s">
        <v>378</v>
      </c>
      <c r="D59" s="158" t="s">
        <v>379</v>
      </c>
      <c r="E59" s="158" t="s">
        <v>380</v>
      </c>
      <c r="F59" s="159" t="s">
        <v>359</v>
      </c>
      <c r="G59" s="181" t="s">
        <v>355</v>
      </c>
      <c r="H59" s="182" t="s">
        <v>378</v>
      </c>
      <c r="I59" s="182" t="s">
        <v>379</v>
      </c>
      <c r="J59" s="182" t="s">
        <v>380</v>
      </c>
      <c r="K59" s="183" t="s">
        <v>359</v>
      </c>
    </row>
    <row r="60" spans="1:11" s="16" customFormat="1" ht="18" x14ac:dyDescent="0.45">
      <c r="A60" s="206" t="s">
        <v>451</v>
      </c>
      <c r="B60" s="320">
        <v>1.427</v>
      </c>
      <c r="C60" s="321">
        <v>14.808</v>
      </c>
      <c r="D60" s="321">
        <v>14.807</v>
      </c>
      <c r="E60" s="321">
        <v>18.056999999999999</v>
      </c>
      <c r="F60" s="322">
        <v>1.919</v>
      </c>
      <c r="G60" s="317"/>
      <c r="H60" s="318"/>
      <c r="I60" s="318"/>
      <c r="J60" s="318"/>
      <c r="K60" s="319"/>
    </row>
    <row r="61" spans="1:11" s="16" customFormat="1" ht="18" x14ac:dyDescent="0.45">
      <c r="A61" s="206">
        <v>2010</v>
      </c>
      <c r="B61" s="234">
        <v>2.3359999999999999</v>
      </c>
      <c r="C61" s="71">
        <v>15.778</v>
      </c>
      <c r="D61" s="71">
        <v>16.385999999999999</v>
      </c>
      <c r="E61" s="71">
        <v>22.673999999999999</v>
      </c>
      <c r="F61" s="295">
        <v>2.6360000000000001</v>
      </c>
      <c r="G61" s="336"/>
      <c r="H61" s="337"/>
      <c r="I61" s="337"/>
      <c r="J61" s="337"/>
      <c r="K61" s="338"/>
    </row>
    <row r="62" spans="1:11" s="16" customFormat="1" ht="18" x14ac:dyDescent="0.45">
      <c r="A62" s="206">
        <v>2011</v>
      </c>
      <c r="B62" s="234">
        <v>1.9710000000000001</v>
      </c>
      <c r="C62" s="71">
        <v>15.125</v>
      </c>
      <c r="D62" s="71">
        <v>15.919</v>
      </c>
      <c r="E62" s="71">
        <v>18.103999999999999</v>
      </c>
      <c r="F62" s="295">
        <v>2.226</v>
      </c>
      <c r="G62" s="336">
        <f>IF(ABS(B8 - B7) &gt; SQRT(G8^2 + G7^2), 1, 0)</f>
        <v>0</v>
      </c>
      <c r="H62" s="337">
        <f>IF(ABS(C8 - C7) &gt; SQRT(H8^2 + H7^2), 1, 0)</f>
        <v>0</v>
      </c>
      <c r="I62" s="337">
        <f>IF(ABS(D8 - D7) &gt; SQRT(I8^2 + I7^2), 1, 0)</f>
        <v>0</v>
      </c>
      <c r="J62" s="337">
        <f>IF(ABS(E8 - E7) &gt; SQRT(J8^2 + J7^2), 1, 0)</f>
        <v>0</v>
      </c>
      <c r="K62" s="338">
        <f>IF(ABS(F8 - F7) &gt; SQRT(K8^2 + K7^2), 1, 0)</f>
        <v>0</v>
      </c>
    </row>
    <row r="63" spans="1:11" s="16" customFormat="1" ht="18" x14ac:dyDescent="0.45">
      <c r="A63" s="206">
        <v>2012</v>
      </c>
      <c r="B63" s="234">
        <v>1.75</v>
      </c>
      <c r="C63" s="71">
        <v>14.597</v>
      </c>
      <c r="D63" s="71">
        <v>14.763999999999999</v>
      </c>
      <c r="E63" s="71">
        <v>15.867000000000001</v>
      </c>
      <c r="F63" s="295">
        <v>1.992</v>
      </c>
      <c r="G63" s="336">
        <f t="shared" ref="G63:G74" si="5">IF(ABS(B9 - B8) &gt; SQRT(G9^2 + G8^2), 1, 0)</f>
        <v>0</v>
      </c>
      <c r="H63" s="337">
        <f t="shared" ref="H63:H74" si="6">IF(ABS(C9 - C8) &gt; SQRT(H9^2 + H8^2), 1, 0)</f>
        <v>0</v>
      </c>
      <c r="I63" s="337">
        <f t="shared" ref="I63:I74" si="7">IF(ABS(D9 - D8) &gt; SQRT(I9^2 + I8^2), 1, 0)</f>
        <v>0</v>
      </c>
      <c r="J63" s="337">
        <f t="shared" ref="J63:J74" si="8">IF(ABS(E9 - E8) &gt; SQRT(J9^2 + J8^2), 1, 0)</f>
        <v>0</v>
      </c>
      <c r="K63" s="338">
        <f t="shared" ref="K63:K74" si="9">IF(ABS(F9 - F8) &gt; SQRT(K9^2 + K8^2), 1, 0)</f>
        <v>0</v>
      </c>
    </row>
    <row r="64" spans="1:11" s="16" customFormat="1" ht="18" x14ac:dyDescent="0.45">
      <c r="A64" s="206">
        <v>2013</v>
      </c>
      <c r="B64" s="234">
        <v>1.611</v>
      </c>
      <c r="C64" s="71">
        <v>14.483000000000001</v>
      </c>
      <c r="D64" s="71">
        <v>13.728</v>
      </c>
      <c r="E64" s="71">
        <v>14.385999999999999</v>
      </c>
      <c r="F64" s="295">
        <v>1.849</v>
      </c>
      <c r="G64" s="336">
        <f t="shared" si="5"/>
        <v>0</v>
      </c>
      <c r="H64" s="337">
        <f t="shared" si="6"/>
        <v>0</v>
      </c>
      <c r="I64" s="337">
        <f t="shared" si="7"/>
        <v>0</v>
      </c>
      <c r="J64" s="337">
        <f t="shared" si="8"/>
        <v>0</v>
      </c>
      <c r="K64" s="338">
        <f t="shared" si="9"/>
        <v>0</v>
      </c>
    </row>
    <row r="65" spans="1:41" s="16" customFormat="1" ht="18" x14ac:dyDescent="0.45">
      <c r="A65" s="206">
        <v>2014</v>
      </c>
      <c r="B65" s="234">
        <v>1.349</v>
      </c>
      <c r="C65" s="71">
        <v>7.93</v>
      </c>
      <c r="D65" s="71">
        <v>13.298999999999999</v>
      </c>
      <c r="E65" s="71">
        <v>14.127000000000001</v>
      </c>
      <c r="F65" s="295">
        <v>1.577</v>
      </c>
      <c r="G65" s="336">
        <f t="shared" si="5"/>
        <v>0</v>
      </c>
      <c r="H65" s="337">
        <f t="shared" si="6"/>
        <v>0</v>
      </c>
      <c r="I65" s="337">
        <f t="shared" si="7"/>
        <v>0</v>
      </c>
      <c r="J65" s="337">
        <f t="shared" si="8"/>
        <v>0</v>
      </c>
      <c r="K65" s="338">
        <f t="shared" si="9"/>
        <v>0</v>
      </c>
    </row>
    <row r="66" spans="1:41" s="16" customFormat="1" ht="18" x14ac:dyDescent="0.45">
      <c r="A66" s="206">
        <v>2015</v>
      </c>
      <c r="B66" s="234">
        <v>1.276</v>
      </c>
      <c r="C66" s="71">
        <v>7.4740000000000002</v>
      </c>
      <c r="D66" s="71">
        <v>13.169</v>
      </c>
      <c r="E66" s="71">
        <v>13.209</v>
      </c>
      <c r="F66" s="295">
        <v>1.4830000000000001</v>
      </c>
      <c r="G66" s="336">
        <f t="shared" si="5"/>
        <v>0</v>
      </c>
      <c r="H66" s="337">
        <f t="shared" si="6"/>
        <v>0</v>
      </c>
      <c r="I66" s="337">
        <f t="shared" si="7"/>
        <v>0</v>
      </c>
      <c r="J66" s="337">
        <f t="shared" si="8"/>
        <v>0</v>
      </c>
      <c r="K66" s="338">
        <f t="shared" si="9"/>
        <v>0</v>
      </c>
    </row>
    <row r="67" spans="1:41" s="16" customFormat="1" ht="18" x14ac:dyDescent="0.45">
      <c r="A67" s="206">
        <v>2016</v>
      </c>
      <c r="B67" s="234">
        <v>1.2190000000000001</v>
      </c>
      <c r="C67" s="71">
        <v>7.28</v>
      </c>
      <c r="D67" s="71">
        <v>12.678000000000001</v>
      </c>
      <c r="E67" s="71">
        <v>12.087999999999999</v>
      </c>
      <c r="F67" s="295">
        <v>1.4390000000000001</v>
      </c>
      <c r="G67" s="336">
        <f t="shared" si="5"/>
        <v>0</v>
      </c>
      <c r="H67" s="337">
        <f t="shared" si="6"/>
        <v>0</v>
      </c>
      <c r="I67" s="337">
        <f t="shared" si="7"/>
        <v>0</v>
      </c>
      <c r="J67" s="337">
        <f t="shared" si="8"/>
        <v>0</v>
      </c>
      <c r="K67" s="338">
        <f t="shared" si="9"/>
        <v>0</v>
      </c>
    </row>
    <row r="68" spans="1:41" s="16" customFormat="1" ht="18" x14ac:dyDescent="0.45">
      <c r="A68" s="206">
        <v>2017</v>
      </c>
      <c r="B68" s="234">
        <v>1.1719999999999999</v>
      </c>
      <c r="C68" s="71">
        <v>7.1859999999999999</v>
      </c>
      <c r="D68" s="71">
        <v>12.548999999999999</v>
      </c>
      <c r="E68" s="71">
        <v>11.491</v>
      </c>
      <c r="F68" s="295">
        <v>1.3919999999999999</v>
      </c>
      <c r="G68" s="336">
        <f t="shared" si="5"/>
        <v>0</v>
      </c>
      <c r="H68" s="337">
        <f t="shared" si="6"/>
        <v>0</v>
      </c>
      <c r="I68" s="337">
        <f t="shared" si="7"/>
        <v>0</v>
      </c>
      <c r="J68" s="337">
        <f t="shared" si="8"/>
        <v>0</v>
      </c>
      <c r="K68" s="338">
        <f t="shared" si="9"/>
        <v>0</v>
      </c>
    </row>
    <row r="69" spans="1:41" s="16" customFormat="1" ht="18" x14ac:dyDescent="0.45">
      <c r="A69" s="206">
        <v>2018</v>
      </c>
      <c r="B69" s="234">
        <v>1.1359999999999999</v>
      </c>
      <c r="C69" s="71">
        <v>6.95</v>
      </c>
      <c r="D69" s="71">
        <v>12.468</v>
      </c>
      <c r="E69" s="71">
        <v>11.063000000000001</v>
      </c>
      <c r="F69" s="295">
        <v>1.3480000000000001</v>
      </c>
      <c r="G69" s="336">
        <f t="shared" si="5"/>
        <v>0</v>
      </c>
      <c r="H69" s="337">
        <f t="shared" si="6"/>
        <v>0</v>
      </c>
      <c r="I69" s="337">
        <f t="shared" si="7"/>
        <v>0</v>
      </c>
      <c r="J69" s="337">
        <f t="shared" si="8"/>
        <v>0</v>
      </c>
      <c r="K69" s="338">
        <f t="shared" si="9"/>
        <v>0</v>
      </c>
    </row>
    <row r="70" spans="1:41" s="16" customFormat="1" ht="18" x14ac:dyDescent="0.45">
      <c r="A70" s="206">
        <v>2019</v>
      </c>
      <c r="B70" s="234">
        <v>1.1459999999999999</v>
      </c>
      <c r="C70" s="71">
        <v>6.742</v>
      </c>
      <c r="D70" s="71">
        <v>12.334</v>
      </c>
      <c r="E70" s="71">
        <v>11.055999999999999</v>
      </c>
      <c r="F70" s="295">
        <v>1.365</v>
      </c>
      <c r="G70" s="336">
        <f t="shared" si="5"/>
        <v>0</v>
      </c>
      <c r="H70" s="337">
        <f t="shared" si="6"/>
        <v>0</v>
      </c>
      <c r="I70" s="337">
        <f t="shared" si="7"/>
        <v>0</v>
      </c>
      <c r="J70" s="337">
        <f t="shared" si="8"/>
        <v>0</v>
      </c>
      <c r="K70" s="338">
        <f t="shared" si="9"/>
        <v>0</v>
      </c>
    </row>
    <row r="71" spans="1:41" s="16" customFormat="1" ht="18" x14ac:dyDescent="0.45">
      <c r="A71" s="206">
        <v>2020</v>
      </c>
      <c r="B71" s="234">
        <v>1.1639999999999999</v>
      </c>
      <c r="C71" s="71">
        <v>6.7119999999999997</v>
      </c>
      <c r="D71" s="71">
        <v>12.378</v>
      </c>
      <c r="E71" s="71">
        <v>10.909000000000001</v>
      </c>
      <c r="F71" s="295">
        <v>1.385</v>
      </c>
      <c r="G71" s="336">
        <f t="shared" si="5"/>
        <v>0</v>
      </c>
      <c r="H71" s="337">
        <f t="shared" si="6"/>
        <v>0</v>
      </c>
      <c r="I71" s="337">
        <f t="shared" si="7"/>
        <v>0</v>
      </c>
      <c r="J71" s="337">
        <f t="shared" si="8"/>
        <v>0</v>
      </c>
      <c r="K71" s="338">
        <f t="shared" si="9"/>
        <v>0</v>
      </c>
    </row>
    <row r="72" spans="1:41" s="16" customFormat="1" ht="18" x14ac:dyDescent="0.45">
      <c r="A72" s="206">
        <v>2021</v>
      </c>
      <c r="B72" s="234">
        <v>1.171</v>
      </c>
      <c r="C72" s="71">
        <v>6.7110000000000003</v>
      </c>
      <c r="D72" s="71">
        <v>12.272</v>
      </c>
      <c r="E72" s="71">
        <v>10.973000000000001</v>
      </c>
      <c r="F72" s="295">
        <v>1.3979999999999999</v>
      </c>
      <c r="G72" s="336">
        <f t="shared" si="5"/>
        <v>0</v>
      </c>
      <c r="H72" s="337">
        <f t="shared" si="6"/>
        <v>0</v>
      </c>
      <c r="I72" s="337">
        <f t="shared" si="7"/>
        <v>0</v>
      </c>
      <c r="J72" s="337">
        <f t="shared" si="8"/>
        <v>0</v>
      </c>
      <c r="K72" s="338">
        <f t="shared" si="9"/>
        <v>0</v>
      </c>
    </row>
    <row r="73" spans="1:41" s="16" customFormat="1" ht="18" x14ac:dyDescent="0.45">
      <c r="A73" s="206">
        <v>2022</v>
      </c>
      <c r="B73" s="234">
        <v>1.179</v>
      </c>
      <c r="C73" s="71">
        <v>6.7460000000000004</v>
      </c>
      <c r="D73" s="71">
        <v>12.207000000000001</v>
      </c>
      <c r="E73" s="71">
        <v>10.909000000000001</v>
      </c>
      <c r="F73" s="295">
        <v>1.41</v>
      </c>
      <c r="G73" s="336">
        <f t="shared" si="5"/>
        <v>0</v>
      </c>
      <c r="H73" s="337">
        <f t="shared" si="6"/>
        <v>0</v>
      </c>
      <c r="I73" s="337">
        <f t="shared" si="7"/>
        <v>0</v>
      </c>
      <c r="J73" s="337">
        <f t="shared" si="8"/>
        <v>0</v>
      </c>
      <c r="K73" s="338">
        <f t="shared" si="9"/>
        <v>0</v>
      </c>
    </row>
    <row r="74" spans="1:41" s="16" customFormat="1" ht="18" x14ac:dyDescent="0.45">
      <c r="A74" s="206">
        <v>2023</v>
      </c>
      <c r="B74" s="234">
        <v>1.1859999999999999</v>
      </c>
      <c r="C74" s="71">
        <v>6.7489999999999997</v>
      </c>
      <c r="D74" s="71">
        <v>12.193</v>
      </c>
      <c r="E74" s="71">
        <v>10.855</v>
      </c>
      <c r="F74" s="295">
        <v>1.415</v>
      </c>
      <c r="G74" s="336">
        <f t="shared" si="5"/>
        <v>0</v>
      </c>
      <c r="H74" s="337">
        <f t="shared" si="6"/>
        <v>0</v>
      </c>
      <c r="I74" s="337">
        <f t="shared" si="7"/>
        <v>0</v>
      </c>
      <c r="J74" s="337">
        <f t="shared" si="8"/>
        <v>0</v>
      </c>
      <c r="K74" s="338">
        <f t="shared" si="9"/>
        <v>0</v>
      </c>
    </row>
    <row r="75" spans="1:41" s="16" customFormat="1" x14ac:dyDescent="0.45"/>
    <row r="76" spans="1:41" s="16" customFormat="1" x14ac:dyDescent="0.45"/>
    <row r="77" spans="1:41" s="16" customFormat="1" ht="14.65" thickBot="1" x14ac:dyDescent="0.5">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row>
    <row r="78" spans="1:41" s="16" customFormat="1" ht="27.4" thickTop="1" thickBot="1" x14ac:dyDescent="0.9">
      <c r="B78" s="432" t="s">
        <v>452</v>
      </c>
      <c r="C78" s="433"/>
      <c r="D78" s="433"/>
      <c r="E78" s="433"/>
      <c r="F78" s="433"/>
      <c r="G78" s="433"/>
      <c r="H78" s="434"/>
    </row>
    <row r="79" spans="1:41" s="43" customFormat="1" ht="21.4" thickBot="1" x14ac:dyDescent="0.7">
      <c r="A79" s="16"/>
      <c r="B79" s="141"/>
      <c r="C79" s="142"/>
      <c r="D79" s="142"/>
      <c r="E79" s="142"/>
      <c r="F79" s="143"/>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row>
    <row r="80" spans="1:41" s="16" customFormat="1" ht="57.75" customHeight="1" thickBot="1" x14ac:dyDescent="0.7">
      <c r="A80" s="44"/>
      <c r="B80" s="168" t="s">
        <v>1</v>
      </c>
      <c r="C80" s="169"/>
      <c r="D80" s="169"/>
      <c r="E80" s="169"/>
      <c r="F80" s="170"/>
      <c r="G80" s="171" t="s">
        <v>2</v>
      </c>
      <c r="H80" s="169"/>
      <c r="I80" s="169"/>
      <c r="J80" s="169"/>
      <c r="K80" s="170"/>
      <c r="L80" s="168" t="s">
        <v>3</v>
      </c>
      <c r="M80" s="169"/>
      <c r="N80" s="169"/>
      <c r="O80" s="169"/>
      <c r="P80" s="170"/>
      <c r="Q80" s="168" t="s">
        <v>4</v>
      </c>
      <c r="R80" s="169"/>
      <c r="S80" s="169"/>
      <c r="T80" s="169"/>
      <c r="U80" s="170"/>
      <c r="V80" s="168" t="s">
        <v>5</v>
      </c>
      <c r="W80" s="169"/>
      <c r="X80" s="169"/>
      <c r="Y80" s="169"/>
      <c r="Z80" s="170"/>
      <c r="AA80" s="43"/>
      <c r="AB80" s="43"/>
      <c r="AC80" s="43"/>
      <c r="AD80" s="43"/>
      <c r="AE80" s="43"/>
      <c r="AF80" s="43"/>
      <c r="AG80" s="43"/>
      <c r="AH80" s="43"/>
      <c r="AI80" s="43"/>
      <c r="AJ80" s="43"/>
      <c r="AK80" s="43"/>
      <c r="AL80" s="43"/>
      <c r="AM80" s="43"/>
      <c r="AN80" s="43"/>
      <c r="AO80" s="43"/>
    </row>
    <row r="81" spans="1:26" s="16" customFormat="1" ht="18.399999999999999" thickBot="1" x14ac:dyDescent="0.5">
      <c r="A81" s="172" t="s">
        <v>382</v>
      </c>
      <c r="B81" s="181" t="s">
        <v>355</v>
      </c>
      <c r="C81" s="182" t="s">
        <v>378</v>
      </c>
      <c r="D81" s="182" t="s">
        <v>379</v>
      </c>
      <c r="E81" s="182" t="s">
        <v>380</v>
      </c>
      <c r="F81" s="183" t="s">
        <v>359</v>
      </c>
      <c r="G81" s="181" t="s">
        <v>355</v>
      </c>
      <c r="H81" s="182" t="s">
        <v>378</v>
      </c>
      <c r="I81" s="182" t="s">
        <v>379</v>
      </c>
      <c r="J81" s="182" t="s">
        <v>380</v>
      </c>
      <c r="K81" s="183" t="s">
        <v>359</v>
      </c>
      <c r="L81" s="190" t="s">
        <v>355</v>
      </c>
      <c r="M81" s="187" t="s">
        <v>378</v>
      </c>
      <c r="N81" s="187" t="s">
        <v>379</v>
      </c>
      <c r="O81" s="187" t="s">
        <v>380</v>
      </c>
      <c r="P81" s="188" t="s">
        <v>359</v>
      </c>
      <c r="Q81" s="181" t="s">
        <v>355</v>
      </c>
      <c r="R81" s="182" t="s">
        <v>378</v>
      </c>
      <c r="S81" s="182" t="s">
        <v>379</v>
      </c>
      <c r="T81" s="182" t="s">
        <v>380</v>
      </c>
      <c r="U81" s="183" t="s">
        <v>359</v>
      </c>
      <c r="V81" s="173" t="s">
        <v>355</v>
      </c>
      <c r="W81" s="174" t="s">
        <v>378</v>
      </c>
      <c r="X81" s="174" t="s">
        <v>379</v>
      </c>
      <c r="Y81" s="174" t="s">
        <v>380</v>
      </c>
      <c r="Z81" s="175" t="s">
        <v>359</v>
      </c>
    </row>
    <row r="82" spans="1:26" s="16" customFormat="1" ht="18" x14ac:dyDescent="0.45">
      <c r="A82" s="206" t="s">
        <v>451</v>
      </c>
      <c r="B82" s="208">
        <v>89492425</v>
      </c>
      <c r="C82" s="209">
        <v>6305520</v>
      </c>
      <c r="D82" s="209">
        <v>5262540</v>
      </c>
      <c r="E82" s="209">
        <v>3089710</v>
      </c>
      <c r="F82" s="210">
        <v>74834655</v>
      </c>
      <c r="G82" s="120">
        <v>15269701</v>
      </c>
      <c r="H82" s="80">
        <v>1180408</v>
      </c>
      <c r="I82" s="80">
        <v>904300</v>
      </c>
      <c r="J82" s="80">
        <v>519958</v>
      </c>
      <c r="K82" s="81">
        <v>12665036</v>
      </c>
      <c r="L82" s="79">
        <v>18931761</v>
      </c>
      <c r="M82" s="80">
        <v>1341314</v>
      </c>
      <c r="N82" s="80">
        <v>1092480</v>
      </c>
      <c r="O82" s="80">
        <v>576353</v>
      </c>
      <c r="P82" s="81">
        <v>15921613</v>
      </c>
      <c r="Q82" s="79">
        <v>14013983</v>
      </c>
      <c r="R82" s="80">
        <v>969777</v>
      </c>
      <c r="S82" s="80">
        <v>632009</v>
      </c>
      <c r="T82" s="80">
        <v>442032</v>
      </c>
      <c r="U82" s="81">
        <v>11970165</v>
      </c>
      <c r="V82" s="79">
        <v>193818856</v>
      </c>
      <c r="W82" s="80">
        <v>8402705</v>
      </c>
      <c r="X82" s="80">
        <v>10024942</v>
      </c>
      <c r="Y82" s="80">
        <v>6045163</v>
      </c>
      <c r="Z82" s="81">
        <v>169346046</v>
      </c>
    </row>
    <row r="83" spans="1:26" s="16" customFormat="1" ht="18" x14ac:dyDescent="0.45">
      <c r="A83" s="206">
        <v>2010</v>
      </c>
      <c r="B83" s="211">
        <v>166954291</v>
      </c>
      <c r="C83" s="80">
        <v>6581335</v>
      </c>
      <c r="D83" s="80">
        <v>7338393</v>
      </c>
      <c r="E83" s="80">
        <v>5757681</v>
      </c>
      <c r="F83" s="212">
        <v>147276881</v>
      </c>
      <c r="G83" s="120">
        <v>27350752</v>
      </c>
      <c r="H83" s="80">
        <v>1226868</v>
      </c>
      <c r="I83" s="80">
        <v>1266323</v>
      </c>
      <c r="J83" s="80">
        <v>964273</v>
      </c>
      <c r="K83" s="81">
        <v>23893287</v>
      </c>
      <c r="L83" s="79">
        <v>33799185</v>
      </c>
      <c r="M83" s="80">
        <v>1381818</v>
      </c>
      <c r="N83" s="80">
        <v>1588367</v>
      </c>
      <c r="O83" s="80">
        <v>1024566</v>
      </c>
      <c r="P83" s="81">
        <v>29804433</v>
      </c>
      <c r="Q83" s="79">
        <v>26775982</v>
      </c>
      <c r="R83" s="80">
        <v>1021646</v>
      </c>
      <c r="S83" s="80">
        <v>854959</v>
      </c>
      <c r="T83" s="80">
        <v>823257</v>
      </c>
      <c r="U83" s="81">
        <v>24076121</v>
      </c>
      <c r="V83" s="79">
        <v>465073275</v>
      </c>
      <c r="W83" s="80">
        <v>9285161</v>
      </c>
      <c r="X83" s="80">
        <v>15619094</v>
      </c>
      <c r="Y83" s="80">
        <v>15013942</v>
      </c>
      <c r="Z83" s="81">
        <v>425155078</v>
      </c>
    </row>
    <row r="84" spans="1:26" s="16" customFormat="1" ht="18" x14ac:dyDescent="0.45">
      <c r="A84" s="206">
        <v>2011</v>
      </c>
      <c r="B84" s="211">
        <v>165359075</v>
      </c>
      <c r="C84" s="80">
        <v>6629137</v>
      </c>
      <c r="D84" s="80">
        <v>7813930</v>
      </c>
      <c r="E84" s="80">
        <v>6104709</v>
      </c>
      <c r="F84" s="212">
        <v>144811300</v>
      </c>
      <c r="G84" s="120">
        <v>27009672</v>
      </c>
      <c r="H84" s="80">
        <v>1243329</v>
      </c>
      <c r="I84" s="80">
        <v>1356916</v>
      </c>
      <c r="J84" s="80">
        <v>1005267</v>
      </c>
      <c r="K84" s="81">
        <v>23404160</v>
      </c>
      <c r="L84" s="79">
        <v>34220991</v>
      </c>
      <c r="M84" s="80">
        <v>1433094</v>
      </c>
      <c r="N84" s="80">
        <v>1669677</v>
      </c>
      <c r="O84" s="80">
        <v>1139283</v>
      </c>
      <c r="P84" s="81">
        <v>29978937</v>
      </c>
      <c r="Q84" s="79">
        <v>26662447</v>
      </c>
      <c r="R84" s="80">
        <v>1014565</v>
      </c>
      <c r="S84" s="80">
        <v>866716</v>
      </c>
      <c r="T84" s="80">
        <v>892140</v>
      </c>
      <c r="U84" s="81">
        <v>23889026</v>
      </c>
      <c r="V84" s="79">
        <v>467327315</v>
      </c>
      <c r="W84" s="80">
        <v>9065778</v>
      </c>
      <c r="X84" s="80">
        <v>15564220</v>
      </c>
      <c r="Y84" s="80">
        <v>16233085</v>
      </c>
      <c r="Z84" s="81">
        <v>426464232</v>
      </c>
    </row>
    <row r="85" spans="1:26" s="16" customFormat="1" ht="18" x14ac:dyDescent="0.45">
      <c r="A85" s="206">
        <v>2012</v>
      </c>
      <c r="B85" s="211">
        <v>164059203</v>
      </c>
      <c r="C85" s="80">
        <v>6877547</v>
      </c>
      <c r="D85" s="80">
        <v>7392886</v>
      </c>
      <c r="E85" s="80">
        <v>5897056</v>
      </c>
      <c r="F85" s="212">
        <v>143891714</v>
      </c>
      <c r="G85" s="120">
        <v>26816545</v>
      </c>
      <c r="H85" s="80">
        <v>1302116</v>
      </c>
      <c r="I85" s="80">
        <v>1284071</v>
      </c>
      <c r="J85" s="80">
        <v>971293</v>
      </c>
      <c r="K85" s="81">
        <v>23259064</v>
      </c>
      <c r="L85" s="79">
        <v>34773249</v>
      </c>
      <c r="M85" s="80">
        <v>1454112</v>
      </c>
      <c r="N85" s="80">
        <v>1576811</v>
      </c>
      <c r="O85" s="80">
        <v>1181965</v>
      </c>
      <c r="P85" s="81">
        <v>30560361</v>
      </c>
      <c r="Q85" s="79">
        <v>26627036</v>
      </c>
      <c r="R85" s="80">
        <v>1036237</v>
      </c>
      <c r="S85" s="80">
        <v>845821</v>
      </c>
      <c r="T85" s="80">
        <v>911668</v>
      </c>
      <c r="U85" s="81">
        <v>23833309</v>
      </c>
      <c r="V85" s="79">
        <v>467317363</v>
      </c>
      <c r="W85" s="80">
        <v>9186700</v>
      </c>
      <c r="X85" s="80">
        <v>15309007</v>
      </c>
      <c r="Y85" s="80">
        <v>16296848</v>
      </c>
      <c r="Z85" s="81">
        <v>426524807</v>
      </c>
    </row>
    <row r="86" spans="1:26" s="16" customFormat="1" ht="18" x14ac:dyDescent="0.45">
      <c r="A86" s="206">
        <v>2013</v>
      </c>
      <c r="B86" s="211">
        <v>162519488</v>
      </c>
      <c r="C86" s="80">
        <v>6994521</v>
      </c>
      <c r="D86" s="80">
        <v>7745055</v>
      </c>
      <c r="E86" s="80">
        <v>5983977</v>
      </c>
      <c r="F86" s="212">
        <v>141795935</v>
      </c>
      <c r="G86" s="120">
        <v>26672547</v>
      </c>
      <c r="H86" s="80">
        <v>1327745</v>
      </c>
      <c r="I86" s="80">
        <v>1341183</v>
      </c>
      <c r="J86" s="80">
        <v>988796</v>
      </c>
      <c r="K86" s="81">
        <v>23014823</v>
      </c>
      <c r="L86" s="79">
        <v>35207630</v>
      </c>
      <c r="M86" s="80">
        <v>1467213</v>
      </c>
      <c r="N86" s="80">
        <v>1732180</v>
      </c>
      <c r="O86" s="80">
        <v>1377675</v>
      </c>
      <c r="P86" s="81">
        <v>30630562</v>
      </c>
      <c r="Q86" s="79">
        <v>26117205</v>
      </c>
      <c r="R86" s="80">
        <v>1030507</v>
      </c>
      <c r="S86" s="80">
        <v>906595</v>
      </c>
      <c r="T86" s="80">
        <v>953937</v>
      </c>
      <c r="U86" s="81">
        <v>23226166</v>
      </c>
      <c r="V86" s="79">
        <v>455305106</v>
      </c>
      <c r="W86" s="80">
        <v>9099176</v>
      </c>
      <c r="X86" s="80">
        <v>16659677</v>
      </c>
      <c r="Y86" s="80">
        <v>17044719</v>
      </c>
      <c r="Z86" s="81">
        <v>412501534</v>
      </c>
    </row>
    <row r="87" spans="1:26" s="16" customFormat="1" ht="18" x14ac:dyDescent="0.45">
      <c r="A87" s="206">
        <v>2014</v>
      </c>
      <c r="B87" s="211">
        <v>160720763</v>
      </c>
      <c r="C87" s="80">
        <v>8309984</v>
      </c>
      <c r="D87" s="80">
        <v>7613009</v>
      </c>
      <c r="E87" s="80">
        <v>5440243</v>
      </c>
      <c r="F87" s="212">
        <v>139357528</v>
      </c>
      <c r="G87" s="120">
        <v>26445083</v>
      </c>
      <c r="H87" s="80">
        <v>1595699</v>
      </c>
      <c r="I87" s="80">
        <v>1319784</v>
      </c>
      <c r="J87" s="80">
        <v>894864</v>
      </c>
      <c r="K87" s="81">
        <v>22634736</v>
      </c>
      <c r="L87" s="79">
        <v>35657325</v>
      </c>
      <c r="M87" s="80">
        <v>1801383</v>
      </c>
      <c r="N87" s="80">
        <v>1723237</v>
      </c>
      <c r="O87" s="80">
        <v>1278192</v>
      </c>
      <c r="P87" s="81">
        <v>30854514</v>
      </c>
      <c r="Q87" s="79">
        <v>25971850</v>
      </c>
      <c r="R87" s="80">
        <v>1206160</v>
      </c>
      <c r="S87" s="80">
        <v>875474</v>
      </c>
      <c r="T87" s="80">
        <v>884301</v>
      </c>
      <c r="U87" s="81">
        <v>23005915</v>
      </c>
      <c r="V87" s="79">
        <v>450609294</v>
      </c>
      <c r="W87" s="80">
        <v>10653889</v>
      </c>
      <c r="X87" s="80">
        <v>15829708</v>
      </c>
      <c r="Y87" s="80">
        <v>15839346</v>
      </c>
      <c r="Z87" s="81">
        <v>408286350</v>
      </c>
    </row>
    <row r="88" spans="1:26" s="16" customFormat="1" ht="18" x14ac:dyDescent="0.45">
      <c r="A88" s="206">
        <v>2015</v>
      </c>
      <c r="B88" s="211">
        <v>162276606</v>
      </c>
      <c r="C88" s="80">
        <v>8572944</v>
      </c>
      <c r="D88" s="80">
        <v>7387155</v>
      </c>
      <c r="E88" s="80">
        <v>5466966</v>
      </c>
      <c r="F88" s="212">
        <v>140849541</v>
      </c>
      <c r="G88" s="120">
        <v>26726062</v>
      </c>
      <c r="H88" s="80">
        <v>1649290</v>
      </c>
      <c r="I88" s="80">
        <v>1274452</v>
      </c>
      <c r="J88" s="80">
        <v>903745</v>
      </c>
      <c r="K88" s="81">
        <v>22898575</v>
      </c>
      <c r="L88" s="79">
        <v>36216696</v>
      </c>
      <c r="M88" s="80">
        <v>1865529</v>
      </c>
      <c r="N88" s="80">
        <v>1566999</v>
      </c>
      <c r="O88" s="80">
        <v>1252275</v>
      </c>
      <c r="P88" s="81">
        <v>31531892</v>
      </c>
      <c r="Q88" s="79">
        <v>26043110</v>
      </c>
      <c r="R88" s="80">
        <v>1222882</v>
      </c>
      <c r="S88" s="80">
        <v>847790</v>
      </c>
      <c r="T88" s="80">
        <v>909348</v>
      </c>
      <c r="U88" s="81">
        <v>23063090</v>
      </c>
      <c r="V88" s="79">
        <v>448781866</v>
      </c>
      <c r="W88" s="80">
        <v>10756703</v>
      </c>
      <c r="X88" s="80">
        <v>15372661</v>
      </c>
      <c r="Y88" s="80">
        <v>15957594</v>
      </c>
      <c r="Z88" s="81">
        <v>406694908</v>
      </c>
    </row>
    <row r="89" spans="1:26" s="16" customFormat="1" ht="18" x14ac:dyDescent="0.45">
      <c r="A89" s="206">
        <v>2016</v>
      </c>
      <c r="B89" s="211">
        <v>163357405</v>
      </c>
      <c r="C89" s="80">
        <v>8480383</v>
      </c>
      <c r="D89" s="80">
        <v>7880680</v>
      </c>
      <c r="E89" s="80">
        <v>6172678</v>
      </c>
      <c r="F89" s="212">
        <v>140823663</v>
      </c>
      <c r="G89" s="120">
        <v>26968318</v>
      </c>
      <c r="H89" s="80">
        <v>1633888</v>
      </c>
      <c r="I89" s="80">
        <v>1349298</v>
      </c>
      <c r="J89" s="80">
        <v>1018319</v>
      </c>
      <c r="K89" s="81">
        <v>22966812</v>
      </c>
      <c r="L89" s="79">
        <v>36360443</v>
      </c>
      <c r="M89" s="80">
        <v>1820130</v>
      </c>
      <c r="N89" s="80">
        <v>1742102</v>
      </c>
      <c r="O89" s="80">
        <v>1435736</v>
      </c>
      <c r="P89" s="81">
        <v>31362475</v>
      </c>
      <c r="Q89" s="79">
        <v>25991067</v>
      </c>
      <c r="R89" s="80">
        <v>1215261</v>
      </c>
      <c r="S89" s="80">
        <v>868623</v>
      </c>
      <c r="T89" s="80">
        <v>1001146</v>
      </c>
      <c r="U89" s="81">
        <v>22906036</v>
      </c>
      <c r="V89" s="79">
        <v>445205983</v>
      </c>
      <c r="W89" s="80">
        <v>10857186</v>
      </c>
      <c r="X89" s="80">
        <v>15820349</v>
      </c>
      <c r="Y89" s="80">
        <v>17710473</v>
      </c>
      <c r="Z89" s="81">
        <v>400817975</v>
      </c>
    </row>
    <row r="90" spans="1:26" s="16" customFormat="1" ht="18" x14ac:dyDescent="0.45">
      <c r="A90" s="206">
        <v>2017</v>
      </c>
      <c r="B90" s="211">
        <v>163960433</v>
      </c>
      <c r="C90" s="80">
        <v>8529632</v>
      </c>
      <c r="D90" s="80">
        <v>8049943</v>
      </c>
      <c r="E90" s="80">
        <v>6528996</v>
      </c>
      <c r="F90" s="212">
        <v>140851862</v>
      </c>
      <c r="G90" s="120">
        <v>27065573</v>
      </c>
      <c r="H90" s="80">
        <v>1649075</v>
      </c>
      <c r="I90" s="80">
        <v>1388658</v>
      </c>
      <c r="J90" s="80">
        <v>1066731</v>
      </c>
      <c r="K90" s="81">
        <v>22961109</v>
      </c>
      <c r="L90" s="79">
        <v>36055745</v>
      </c>
      <c r="M90" s="80">
        <v>1846521</v>
      </c>
      <c r="N90" s="80">
        <v>1745228</v>
      </c>
      <c r="O90" s="80">
        <v>1518997</v>
      </c>
      <c r="P90" s="81">
        <v>30944998</v>
      </c>
      <c r="Q90" s="79">
        <v>25655369</v>
      </c>
      <c r="R90" s="80">
        <v>1204836</v>
      </c>
      <c r="S90" s="80">
        <v>854575</v>
      </c>
      <c r="T90" s="80">
        <v>1026643</v>
      </c>
      <c r="U90" s="81">
        <v>22569315</v>
      </c>
      <c r="V90" s="79">
        <v>438554321</v>
      </c>
      <c r="W90" s="80">
        <v>10759132</v>
      </c>
      <c r="X90" s="80">
        <v>15615313</v>
      </c>
      <c r="Y90" s="80">
        <v>18163400</v>
      </c>
      <c r="Z90" s="81">
        <v>394016476</v>
      </c>
    </row>
    <row r="91" spans="1:26" s="16" customFormat="1" ht="18" x14ac:dyDescent="0.45">
      <c r="A91" s="206">
        <v>2018</v>
      </c>
      <c r="B91" s="211">
        <v>165812281</v>
      </c>
      <c r="C91" s="80">
        <v>8863987</v>
      </c>
      <c r="D91" s="80">
        <v>7779278</v>
      </c>
      <c r="E91" s="80">
        <v>6621767</v>
      </c>
      <c r="F91" s="212">
        <v>142547249</v>
      </c>
      <c r="G91" s="120">
        <v>27441887</v>
      </c>
      <c r="H91" s="80">
        <v>1729390</v>
      </c>
      <c r="I91" s="80">
        <v>1338971</v>
      </c>
      <c r="J91" s="80">
        <v>1078678</v>
      </c>
      <c r="K91" s="81">
        <v>23294849</v>
      </c>
      <c r="L91" s="79">
        <v>35897470</v>
      </c>
      <c r="M91" s="80">
        <v>1887439</v>
      </c>
      <c r="N91" s="80">
        <v>1690874</v>
      </c>
      <c r="O91" s="80">
        <v>1473178</v>
      </c>
      <c r="P91" s="81">
        <v>30845979</v>
      </c>
      <c r="Q91" s="79">
        <v>25573914</v>
      </c>
      <c r="R91" s="80">
        <v>1209321</v>
      </c>
      <c r="S91" s="80">
        <v>829049</v>
      </c>
      <c r="T91" s="80">
        <v>1042502</v>
      </c>
      <c r="U91" s="81">
        <v>22493042</v>
      </c>
      <c r="V91" s="79">
        <v>434453831</v>
      </c>
      <c r="W91" s="80">
        <v>10753106</v>
      </c>
      <c r="X91" s="80">
        <v>15182133</v>
      </c>
      <c r="Y91" s="80">
        <v>18333380</v>
      </c>
      <c r="Z91" s="81">
        <v>390185212</v>
      </c>
    </row>
    <row r="92" spans="1:26" s="16" customFormat="1" ht="18" x14ac:dyDescent="0.45">
      <c r="A92" s="206">
        <v>2019</v>
      </c>
      <c r="B92" s="211">
        <v>169098185</v>
      </c>
      <c r="C92" s="80">
        <v>9299875</v>
      </c>
      <c r="D92" s="80">
        <v>7973103</v>
      </c>
      <c r="E92" s="80">
        <v>6694935</v>
      </c>
      <c r="F92" s="212">
        <v>145130271</v>
      </c>
      <c r="G92" s="120">
        <v>28114794</v>
      </c>
      <c r="H92" s="80">
        <v>1825522</v>
      </c>
      <c r="I92" s="80">
        <v>1364959</v>
      </c>
      <c r="J92" s="80">
        <v>1095289</v>
      </c>
      <c r="K92" s="81">
        <v>23829024</v>
      </c>
      <c r="L92" s="79">
        <v>36020437</v>
      </c>
      <c r="M92" s="80">
        <v>1959791</v>
      </c>
      <c r="N92" s="80">
        <v>1811685</v>
      </c>
      <c r="O92" s="80">
        <v>1457759</v>
      </c>
      <c r="P92" s="81">
        <v>30791202</v>
      </c>
      <c r="Q92" s="79">
        <v>25599730</v>
      </c>
      <c r="R92" s="80">
        <v>1221390</v>
      </c>
      <c r="S92" s="80">
        <v>828545</v>
      </c>
      <c r="T92" s="80">
        <v>1071619</v>
      </c>
      <c r="U92" s="81">
        <v>22478176</v>
      </c>
      <c r="V92" s="79">
        <v>429787525</v>
      </c>
      <c r="W92" s="80">
        <v>10930346</v>
      </c>
      <c r="X92" s="80">
        <v>15142863</v>
      </c>
      <c r="Y92" s="80">
        <v>18547751</v>
      </c>
      <c r="Z92" s="81">
        <v>385166564</v>
      </c>
    </row>
    <row r="93" spans="1:26" s="16" customFormat="1" ht="18" x14ac:dyDescent="0.45">
      <c r="A93" s="206">
        <v>2020</v>
      </c>
      <c r="B93" s="211">
        <v>171559472</v>
      </c>
      <c r="C93" s="80">
        <v>9419586</v>
      </c>
      <c r="D93" s="80">
        <v>8108916</v>
      </c>
      <c r="E93" s="80">
        <v>6871222</v>
      </c>
      <c r="F93" s="212">
        <v>147159748</v>
      </c>
      <c r="G93" s="120">
        <v>28656371</v>
      </c>
      <c r="H93" s="80">
        <v>1862108</v>
      </c>
      <c r="I93" s="80">
        <v>1393246</v>
      </c>
      <c r="J93" s="80">
        <v>1120220</v>
      </c>
      <c r="K93" s="81">
        <v>24280797</v>
      </c>
      <c r="L93" s="79">
        <v>36323262</v>
      </c>
      <c r="M93" s="80">
        <v>2010462</v>
      </c>
      <c r="N93" s="80">
        <v>1900706</v>
      </c>
      <c r="O93" s="80">
        <v>1488371</v>
      </c>
      <c r="P93" s="81">
        <v>30923723</v>
      </c>
      <c r="Q93" s="79">
        <v>25491736</v>
      </c>
      <c r="R93" s="80">
        <v>1218999</v>
      </c>
      <c r="S93" s="80">
        <v>829804</v>
      </c>
      <c r="T93" s="80">
        <v>1096700</v>
      </c>
      <c r="U93" s="81">
        <v>22346233</v>
      </c>
      <c r="V93" s="79">
        <v>424437090</v>
      </c>
      <c r="W93" s="80">
        <v>10926021</v>
      </c>
      <c r="X93" s="80">
        <v>15197792</v>
      </c>
      <c r="Y93" s="80">
        <v>19102649</v>
      </c>
      <c r="Z93" s="81">
        <v>379210627</v>
      </c>
    </row>
    <row r="94" spans="1:26" s="16" customFormat="1" ht="18" x14ac:dyDescent="0.45">
      <c r="A94" s="206">
        <v>2021</v>
      </c>
      <c r="B94" s="211">
        <v>174584552</v>
      </c>
      <c r="C94" s="80">
        <v>9663042</v>
      </c>
      <c r="D94" s="80">
        <v>8333979</v>
      </c>
      <c r="E94" s="80">
        <v>7072452</v>
      </c>
      <c r="F94" s="212">
        <v>149515080</v>
      </c>
      <c r="G94" s="120">
        <v>29245169</v>
      </c>
      <c r="H94" s="80">
        <v>1905360</v>
      </c>
      <c r="I94" s="80">
        <v>1429484</v>
      </c>
      <c r="J94" s="80">
        <v>1156380</v>
      </c>
      <c r="K94" s="81">
        <v>24753944</v>
      </c>
      <c r="L94" s="79">
        <v>36631597</v>
      </c>
      <c r="M94" s="80">
        <v>2014314</v>
      </c>
      <c r="N94" s="80">
        <v>1911617</v>
      </c>
      <c r="O94" s="80">
        <v>1489421</v>
      </c>
      <c r="P94" s="81">
        <v>31216246</v>
      </c>
      <c r="Q94" s="79">
        <v>25349314</v>
      </c>
      <c r="R94" s="80">
        <v>1219744</v>
      </c>
      <c r="S94" s="80">
        <v>833489</v>
      </c>
      <c r="T94" s="80">
        <v>1091325</v>
      </c>
      <c r="U94" s="81">
        <v>22204755</v>
      </c>
      <c r="V94" s="79">
        <v>415295855</v>
      </c>
      <c r="W94" s="80">
        <v>10941791</v>
      </c>
      <c r="X94" s="80">
        <v>15267836</v>
      </c>
      <c r="Y94" s="80">
        <v>18771761</v>
      </c>
      <c r="Z94" s="81">
        <v>370314467</v>
      </c>
    </row>
    <row r="95" spans="1:26" s="16" customFormat="1" ht="18" x14ac:dyDescent="0.45">
      <c r="A95" s="206">
        <v>2022</v>
      </c>
      <c r="B95" s="211">
        <v>177359327</v>
      </c>
      <c r="C95" s="80">
        <v>9890037</v>
      </c>
      <c r="D95" s="80">
        <v>7944776</v>
      </c>
      <c r="E95" s="80">
        <v>7369848</v>
      </c>
      <c r="F95" s="212">
        <v>152154665</v>
      </c>
      <c r="G95" s="120">
        <v>29820813</v>
      </c>
      <c r="H95" s="80">
        <v>1958500</v>
      </c>
      <c r="I95" s="80">
        <v>1364699</v>
      </c>
      <c r="J95" s="80">
        <v>1209715</v>
      </c>
      <c r="K95" s="81">
        <v>25287899</v>
      </c>
      <c r="L95" s="79">
        <v>37602465</v>
      </c>
      <c r="M95" s="80">
        <v>2089631</v>
      </c>
      <c r="N95" s="80">
        <v>1871058</v>
      </c>
      <c r="O95" s="80">
        <v>1548333</v>
      </c>
      <c r="P95" s="81">
        <v>32093444</v>
      </c>
      <c r="Q95" s="79">
        <v>25343149</v>
      </c>
      <c r="R95" s="80">
        <v>1218452</v>
      </c>
      <c r="S95" s="80">
        <v>815398</v>
      </c>
      <c r="T95" s="80">
        <v>1109642</v>
      </c>
      <c r="U95" s="81">
        <v>22199658</v>
      </c>
      <c r="V95" s="79">
        <v>410018014</v>
      </c>
      <c r="W95" s="80">
        <v>10933619</v>
      </c>
      <c r="X95" s="80">
        <v>15148082</v>
      </c>
      <c r="Y95" s="80">
        <v>18785299</v>
      </c>
      <c r="Z95" s="81">
        <v>365151015</v>
      </c>
    </row>
    <row r="96" spans="1:26" s="16" customFormat="1" ht="18" x14ac:dyDescent="0.45">
      <c r="A96" s="206">
        <v>2023</v>
      </c>
      <c r="B96" s="211">
        <v>180001643</v>
      </c>
      <c r="C96" s="80">
        <v>10106777</v>
      </c>
      <c r="D96" s="80">
        <v>8217113</v>
      </c>
      <c r="E96" s="80">
        <v>7190958</v>
      </c>
      <c r="F96" s="212">
        <v>154486795</v>
      </c>
      <c r="G96" s="120">
        <v>30329683</v>
      </c>
      <c r="H96" s="80">
        <v>2007450</v>
      </c>
      <c r="I96" s="80">
        <v>1408570</v>
      </c>
      <c r="J96" s="80">
        <v>1183543</v>
      </c>
      <c r="K96" s="81">
        <v>25730119</v>
      </c>
      <c r="L96" s="79">
        <v>38279482</v>
      </c>
      <c r="M96" s="80">
        <v>2140633</v>
      </c>
      <c r="N96" s="80">
        <v>1890927</v>
      </c>
      <c r="O96" s="80">
        <v>1492362</v>
      </c>
      <c r="P96" s="81">
        <v>32755560</v>
      </c>
      <c r="Q96" s="79">
        <v>25461582</v>
      </c>
      <c r="R96" s="80">
        <v>1229065</v>
      </c>
      <c r="S96" s="80">
        <v>816752</v>
      </c>
      <c r="T96" s="80">
        <v>1141920</v>
      </c>
      <c r="U96" s="81">
        <v>22273844</v>
      </c>
      <c r="V96" s="79">
        <v>410443789</v>
      </c>
      <c r="W96" s="80">
        <v>10934401</v>
      </c>
      <c r="X96" s="80">
        <v>15105669</v>
      </c>
      <c r="Y96" s="80">
        <v>19428569</v>
      </c>
      <c r="Z96" s="81">
        <v>364975150</v>
      </c>
    </row>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pans="1:41" s="16" customFormat="1" x14ac:dyDescent="0.45"/>
    <row r="162" spans="1:41" s="16" customFormat="1" x14ac:dyDescent="0.45"/>
    <row r="163" spans="1:41" x14ac:dyDescent="0.4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row>
  </sheetData>
  <sheetProtection algorithmName="SHA-512" hashValue="v2k7l+ubXzeicZFbXNeRUa9pnGW9MOcHv9xWEnDgOklegHLzqktHXgHfqIGvAmwUeN6/yBRYg9MCYLelZZhXow==" saltValue="4c3yFzTwZ0ZR1Xd1nQWgCg==" spinCount="100000" sheet="1" objects="1" scenarios="1"/>
  <mergeCells count="5">
    <mergeCell ref="A1:K1"/>
    <mergeCell ref="A3:F3"/>
    <mergeCell ref="G3:K3"/>
    <mergeCell ref="B58:F58"/>
    <mergeCell ref="B78:H78"/>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51A81-5F6C-4CEF-98DA-10A30BB1E037}">
  <dimension ref="A1:AO148"/>
  <sheetViews>
    <sheetView topLeftCell="A19" zoomScale="70" zoomScaleNormal="70" workbookViewId="0">
      <selection activeCell="Z26" sqref="Z26"/>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453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254">
        <v>2010</v>
      </c>
      <c r="B6" s="208">
        <v>2903436705</v>
      </c>
      <c r="C6" s="209">
        <v>1368058362</v>
      </c>
      <c r="D6" s="209">
        <v>403365476</v>
      </c>
      <c r="E6" s="209">
        <v>134395671</v>
      </c>
      <c r="F6" s="210">
        <v>997617195</v>
      </c>
      <c r="G6" s="48">
        <f t="shared" ref="G6:K12" si="0">B6*2*B53/100</f>
        <v>35886477.673799999</v>
      </c>
      <c r="H6" s="49">
        <f t="shared" si="0"/>
        <v>18687677.224920001</v>
      </c>
      <c r="I6" s="49">
        <f t="shared" si="0"/>
        <v>20547437.347440001</v>
      </c>
      <c r="J6" s="49">
        <f t="shared" si="0"/>
        <v>11582218.92678</v>
      </c>
      <c r="K6" s="50">
        <f t="shared" si="0"/>
        <v>24621192.372599997</v>
      </c>
    </row>
    <row r="7" spans="1:11" s="16" customFormat="1" ht="18" x14ac:dyDescent="0.55000000000000004">
      <c r="A7" s="255">
        <v>2017</v>
      </c>
      <c r="B7" s="211">
        <v>2982641480</v>
      </c>
      <c r="C7" s="80">
        <v>1397193414</v>
      </c>
      <c r="D7" s="80">
        <v>429554368</v>
      </c>
      <c r="E7" s="80">
        <v>143499142</v>
      </c>
      <c r="F7" s="212">
        <v>1012394556</v>
      </c>
      <c r="G7" s="51">
        <f t="shared" si="0"/>
        <v>35075863.804800004</v>
      </c>
      <c r="H7" s="52">
        <f t="shared" si="0"/>
        <v>18303233.7234</v>
      </c>
      <c r="I7" s="52">
        <f t="shared" si="0"/>
        <v>19759500.927999999</v>
      </c>
      <c r="J7" s="52">
        <f t="shared" si="0"/>
        <v>12303616.435079999</v>
      </c>
      <c r="K7" s="53">
        <f t="shared" si="0"/>
        <v>24074742.541680001</v>
      </c>
    </row>
    <row r="8" spans="1:11" s="16" customFormat="1" ht="18" x14ac:dyDescent="0.55000000000000004">
      <c r="A8" s="255">
        <v>2018</v>
      </c>
      <c r="B8" s="211">
        <v>2997959459</v>
      </c>
      <c r="C8" s="80">
        <v>1402974522</v>
      </c>
      <c r="D8" s="80">
        <v>438103380</v>
      </c>
      <c r="E8" s="80">
        <v>145962599</v>
      </c>
      <c r="F8" s="212">
        <v>1010918958</v>
      </c>
      <c r="G8" s="51">
        <f t="shared" si="0"/>
        <v>34956207.291939996</v>
      </c>
      <c r="H8" s="52">
        <f t="shared" si="0"/>
        <v>18210609.295559999</v>
      </c>
      <c r="I8" s="52">
        <f t="shared" si="0"/>
        <v>19924941.722399998</v>
      </c>
      <c r="J8" s="52">
        <f t="shared" si="0"/>
        <v>12074026.18928</v>
      </c>
      <c r="K8" s="53">
        <f t="shared" si="0"/>
        <v>23776813.892160002</v>
      </c>
    </row>
    <row r="9" spans="1:11" s="16" customFormat="1" ht="18" x14ac:dyDescent="0.55000000000000004">
      <c r="A9" s="255">
        <v>2019</v>
      </c>
      <c r="B9" s="211">
        <v>3003331267</v>
      </c>
      <c r="C9" s="80">
        <v>1408601289</v>
      </c>
      <c r="D9" s="80">
        <v>440612255</v>
      </c>
      <c r="E9" s="80">
        <v>147401580</v>
      </c>
      <c r="F9" s="212">
        <v>1006716142</v>
      </c>
      <c r="G9" s="51">
        <f t="shared" si="0"/>
        <v>34778576.07186</v>
      </c>
      <c r="H9" s="52">
        <f t="shared" si="0"/>
        <v>18339988.782780003</v>
      </c>
      <c r="I9" s="52">
        <f t="shared" si="0"/>
        <v>19950922.906399999</v>
      </c>
      <c r="J9" s="52">
        <f t="shared" si="0"/>
        <v>11910047.664000001</v>
      </c>
      <c r="K9" s="53">
        <f t="shared" si="0"/>
        <v>23416217.462920003</v>
      </c>
    </row>
    <row r="10" spans="1:11" s="16" customFormat="1" ht="18" x14ac:dyDescent="0.55000000000000004">
      <c r="A10" s="255">
        <v>2020</v>
      </c>
      <c r="B10" s="211">
        <v>3010903676</v>
      </c>
      <c r="C10" s="80">
        <v>1415578403</v>
      </c>
      <c r="D10" s="80">
        <v>441128900</v>
      </c>
      <c r="E10" s="80">
        <v>157633072</v>
      </c>
      <c r="F10" s="212">
        <v>996563301</v>
      </c>
      <c r="G10" s="51">
        <f t="shared" si="0"/>
        <v>34023211.538799994</v>
      </c>
      <c r="H10" s="52">
        <f t="shared" si="0"/>
        <v>18402519.239</v>
      </c>
      <c r="I10" s="52">
        <f t="shared" si="0"/>
        <v>19771397.298</v>
      </c>
      <c r="J10" s="52">
        <f t="shared" si="0"/>
        <v>12393112.120640002</v>
      </c>
      <c r="K10" s="53">
        <f t="shared" si="0"/>
        <v>22562193.134639997</v>
      </c>
    </row>
    <row r="11" spans="1:11" s="16" customFormat="1" ht="18" x14ac:dyDescent="0.55000000000000004">
      <c r="A11" s="255">
        <v>2021</v>
      </c>
      <c r="B11" s="211">
        <v>3013224513</v>
      </c>
      <c r="C11" s="80">
        <v>1420234179</v>
      </c>
      <c r="D11" s="80">
        <v>441494296</v>
      </c>
      <c r="E11" s="80">
        <v>158022997</v>
      </c>
      <c r="F11" s="212">
        <v>993473041</v>
      </c>
      <c r="G11" s="51">
        <f t="shared" si="0"/>
        <v>34049436.996899992</v>
      </c>
      <c r="H11" s="52">
        <f t="shared" si="0"/>
        <v>18292616.22552</v>
      </c>
      <c r="I11" s="52">
        <f t="shared" si="0"/>
        <v>19717135.25936</v>
      </c>
      <c r="J11" s="52">
        <f t="shared" si="0"/>
        <v>12370040.205159999</v>
      </c>
      <c r="K11" s="53">
        <f t="shared" si="0"/>
        <v>22531968.569879998</v>
      </c>
    </row>
    <row r="12" spans="1:11" s="16" customFormat="1" ht="18.399999999999999" thickBot="1" x14ac:dyDescent="0.6">
      <c r="A12" s="255">
        <v>2022</v>
      </c>
      <c r="B12" s="213">
        <v>3007912359</v>
      </c>
      <c r="C12" s="214">
        <v>1424436738</v>
      </c>
      <c r="D12" s="214">
        <v>439295008</v>
      </c>
      <c r="E12" s="214">
        <v>156684130</v>
      </c>
      <c r="F12" s="215">
        <v>987496483</v>
      </c>
      <c r="G12" s="54">
        <f t="shared" si="0"/>
        <v>33929251.40952</v>
      </c>
      <c r="H12" s="55">
        <f t="shared" si="0"/>
        <v>18403722.654959999</v>
      </c>
      <c r="I12" s="55">
        <f t="shared" si="0"/>
        <v>19548627.856000002</v>
      </c>
      <c r="J12" s="55">
        <f t="shared" si="0"/>
        <v>12218228.4574</v>
      </c>
      <c r="K12" s="56">
        <f t="shared" si="0"/>
        <v>22297670.586139999</v>
      </c>
    </row>
    <row r="13" spans="1:11" s="16" customFormat="1" ht="24.75" customHeight="1" thickBot="1" x14ac:dyDescent="0.6">
      <c r="A13" s="96" t="s">
        <v>373</v>
      </c>
      <c r="B13" s="97"/>
      <c r="C13" s="97"/>
      <c r="D13" s="97"/>
      <c r="E13" s="97"/>
      <c r="F13" s="98"/>
      <c r="G13" s="57"/>
      <c r="H13" s="57"/>
      <c r="I13" s="57"/>
      <c r="J13" s="57"/>
      <c r="K13" s="57"/>
    </row>
    <row r="14" spans="1:11" s="16" customFormat="1" ht="18" x14ac:dyDescent="0.45">
      <c r="A14" s="60">
        <v>2023</v>
      </c>
      <c r="B14" s="42">
        <f>_xlfn.FORECAST.LINEAR($A14,B$9:B13,$A$9:$A13)</f>
        <v>3012858982</v>
      </c>
      <c r="C14" s="42">
        <f>_xlfn.FORECAST.LINEAR($A14,C$9:C13,$A$9:$A13)</f>
        <v>1430253183</v>
      </c>
      <c r="D14" s="42">
        <f>_xlfn.FORECAST.LINEAR($A14,D$9:D13,$A$9:$A13)</f>
        <v>439736028.5</v>
      </c>
      <c r="E14" s="42">
        <f>_xlfn.FORECAST.LINEAR($A14,E$9:E13,$A$9:$A13)</f>
        <v>161994838.5</v>
      </c>
      <c r="F14" s="42">
        <f>_xlfn.FORECAST.LINEAR($A14,F$9:F13,$A$9:$A13)</f>
        <v>980874932.5</v>
      </c>
      <c r="G14" s="39"/>
      <c r="H14" s="39"/>
      <c r="I14" s="39"/>
      <c r="J14" s="39"/>
      <c r="K14" s="39"/>
    </row>
    <row r="15" spans="1:11" s="16" customFormat="1" ht="18" x14ac:dyDescent="0.45">
      <c r="A15" s="60">
        <v>2024</v>
      </c>
      <c r="B15" s="42">
        <f>_xlfn.FORECAST.LINEAR($A15,B$9:B14,$A$9:$A14)</f>
        <v>3014465393.3000002</v>
      </c>
      <c r="C15" s="42">
        <f>_xlfn.FORECAST.LINEAR($A15,C$9:C14,$A$9:$A14)</f>
        <v>1435469395.2999992</v>
      </c>
      <c r="D15" s="42">
        <f>_xlfn.FORECAST.LINEAR($A15,D$9:D14,$A$9:$A14)</f>
        <v>439377394</v>
      </c>
      <c r="E15" s="42">
        <f>_xlfn.FORECAST.LINEAR($A15,E$9:E14,$A$9:$A14)</f>
        <v>164818596</v>
      </c>
      <c r="F15" s="42">
        <f>_xlfn.FORECAST.LINEAR($A15,F$9:F14,$A$9:$A14)</f>
        <v>974800008.79999924</v>
      </c>
      <c r="G15" s="39"/>
      <c r="H15" s="39"/>
      <c r="I15" s="39"/>
      <c r="J15" s="39"/>
      <c r="K15" s="39"/>
    </row>
    <row r="16" spans="1:11" s="16" customFormat="1" ht="18" x14ac:dyDescent="0.45">
      <c r="A16" s="60">
        <v>2025</v>
      </c>
      <c r="B16" s="42">
        <f>_xlfn.FORECAST.LINEAR($A16,B$9:B15,$A$9:$A15)</f>
        <v>3016071804.5999999</v>
      </c>
      <c r="C16" s="42">
        <f>_xlfn.FORECAST.LINEAR($A16,C$9:C15,$A$9:$A15)</f>
        <v>1440685607.5999985</v>
      </c>
      <c r="D16" s="42">
        <f>_xlfn.FORECAST.LINEAR($A16,D$9:D15,$A$9:$A15)</f>
        <v>439018759.5</v>
      </c>
      <c r="E16" s="42">
        <f>_xlfn.FORECAST.LINEAR($A16,E$9:E15,$A$9:$A15)</f>
        <v>167642353.5</v>
      </c>
      <c r="F16" s="42">
        <f>_xlfn.FORECAST.LINEAR($A16,F$9:F15,$A$9:$A15)</f>
        <v>968725085.09999847</v>
      </c>
      <c r="G16" s="39"/>
      <c r="H16" s="39"/>
      <c r="I16" s="39"/>
      <c r="J16" s="39"/>
      <c r="K16" s="39"/>
    </row>
    <row r="17" spans="1:11" s="16" customFormat="1" ht="18" x14ac:dyDescent="0.45">
      <c r="A17" s="60">
        <v>2026</v>
      </c>
      <c r="B17" s="42">
        <f>_xlfn.FORECAST.LINEAR($A17,B$9:B16,$A$9:$A16)</f>
        <v>3017678215.9000001</v>
      </c>
      <c r="C17" s="42">
        <f>_xlfn.FORECAST.LINEAR($A17,C$9:C16,$A$9:$A16)</f>
        <v>1445901819.8999977</v>
      </c>
      <c r="D17" s="42">
        <f>_xlfn.FORECAST.LINEAR($A17,D$9:D16,$A$9:$A16)</f>
        <v>438660125</v>
      </c>
      <c r="E17" s="42">
        <f>_xlfn.FORECAST.LINEAR($A17,E$9:E16,$A$9:$A16)</f>
        <v>170466111</v>
      </c>
      <c r="F17" s="42">
        <f>_xlfn.FORECAST.LINEAR($A17,F$9:F16,$A$9:$A16)</f>
        <v>962650161.39999771</v>
      </c>
      <c r="G17" s="39"/>
      <c r="H17" s="39"/>
      <c r="I17" s="39"/>
      <c r="J17" s="39"/>
      <c r="K17" s="39"/>
    </row>
    <row r="18" spans="1:11" s="16" customFormat="1" ht="18" x14ac:dyDescent="0.45">
      <c r="A18" s="60">
        <v>2027</v>
      </c>
      <c r="B18" s="42">
        <f>_xlfn.FORECAST.LINEAR($A18,B$9:B17,$A$9:$A17)</f>
        <v>3019284627.1999998</v>
      </c>
      <c r="C18" s="42">
        <f>_xlfn.FORECAST.LINEAR($A18,C$9:C17,$A$9:$A17)</f>
        <v>1451118032.1999989</v>
      </c>
      <c r="D18" s="42">
        <f>_xlfn.FORECAST.LINEAR($A18,D$9:D17,$A$9:$A17)</f>
        <v>438301490.5</v>
      </c>
      <c r="E18" s="42">
        <f>_xlfn.FORECAST.LINEAR($A18,E$9:E17,$A$9:$A17)</f>
        <v>173289868.5</v>
      </c>
      <c r="F18" s="42">
        <f>_xlfn.FORECAST.LINEAR($A18,F$9:F17,$A$9:$A17)</f>
        <v>956575237.69999886</v>
      </c>
      <c r="G18" s="39"/>
      <c r="H18" s="39"/>
      <c r="I18" s="39"/>
      <c r="J18" s="39"/>
      <c r="K18" s="39"/>
    </row>
    <row r="19" spans="1:11" s="16" customFormat="1" ht="18" x14ac:dyDescent="0.45">
      <c r="A19" s="60">
        <v>2028</v>
      </c>
      <c r="B19" s="42">
        <f>_xlfn.FORECAST.LINEAR($A19,B$9:B18,$A$9:$A18)</f>
        <v>3020891038.5</v>
      </c>
      <c r="C19" s="42">
        <f>_xlfn.FORECAST.LINEAR($A19,C$9:C18,$A$9:$A18)</f>
        <v>1456334244.5</v>
      </c>
      <c r="D19" s="42">
        <f>_xlfn.FORECAST.LINEAR($A19,D$9:D18,$A$9:$A18)</f>
        <v>437942856</v>
      </c>
      <c r="E19" s="42">
        <f>_xlfn.FORECAST.LINEAR($A19,E$9:E18,$A$9:$A18)</f>
        <v>176113626</v>
      </c>
      <c r="F19" s="42">
        <f>_xlfn.FORECAST.LINEAR($A19,F$9:F18,$A$9:$A18)</f>
        <v>950500314</v>
      </c>
      <c r="G19" s="39"/>
      <c r="H19" s="39"/>
      <c r="I19" s="39"/>
      <c r="J19" s="39"/>
      <c r="K19" s="39"/>
    </row>
    <row r="20" spans="1:11" s="16" customFormat="1" ht="18" x14ac:dyDescent="0.45">
      <c r="A20" s="60">
        <v>2029</v>
      </c>
      <c r="B20" s="42">
        <f>_xlfn.FORECAST.LINEAR($A20,B$9:B19,$A$9:$A19)</f>
        <v>3022497449.8000002</v>
      </c>
      <c r="C20" s="42">
        <f>_xlfn.FORECAST.LINEAR($A20,C$9:C19,$A$9:$A19)</f>
        <v>1461550456.7999992</v>
      </c>
      <c r="D20" s="42">
        <f>_xlfn.FORECAST.LINEAR($A20,D$9:D19,$A$9:$A19)</f>
        <v>437584221.5</v>
      </c>
      <c r="E20" s="42">
        <f>_xlfn.FORECAST.LINEAR($A20,E$9:E19,$A$9:$A19)</f>
        <v>178937383.5</v>
      </c>
      <c r="F20" s="42">
        <f>_xlfn.FORECAST.LINEAR($A20,F$9:F19,$A$9:$A19)</f>
        <v>944425390.29999924</v>
      </c>
      <c r="G20" s="39"/>
      <c r="H20" s="39"/>
      <c r="I20" s="39"/>
      <c r="J20" s="39"/>
      <c r="K20" s="39"/>
    </row>
    <row r="21" spans="1:11" s="16" customFormat="1" ht="18" x14ac:dyDescent="0.45">
      <c r="A21" s="60">
        <v>2030</v>
      </c>
      <c r="B21" s="42">
        <f>_xlfn.FORECAST.LINEAR($A21,B$9:B20,$A$9:$A20)</f>
        <v>3024103861.0999999</v>
      </c>
      <c r="C21" s="42">
        <f>_xlfn.FORECAST.LINEAR($A21,C$9:C20,$A$9:$A20)</f>
        <v>1466766669.0999985</v>
      </c>
      <c r="D21" s="42">
        <f>_xlfn.FORECAST.LINEAR($A21,D$9:D20,$A$9:$A20)</f>
        <v>437225587</v>
      </c>
      <c r="E21" s="42">
        <f>_xlfn.FORECAST.LINEAR($A21,E$9:E20,$A$9:$A20)</f>
        <v>181761141</v>
      </c>
      <c r="F21" s="42">
        <f>_xlfn.FORECAST.LINEAR($A21,F$9:F20,$A$9:$A20)</f>
        <v>938350466.59999847</v>
      </c>
      <c r="G21" s="39"/>
      <c r="H21" s="39"/>
      <c r="I21" s="39"/>
      <c r="J21" s="39"/>
      <c r="K21" s="39"/>
    </row>
    <row r="22" spans="1:11" s="16" customFormat="1" ht="18" x14ac:dyDescent="0.45">
      <c r="A22" s="60">
        <v>2031</v>
      </c>
      <c r="B22" s="42">
        <f>_xlfn.FORECAST.LINEAR($A22,B$9:B21,$A$9:$A21)</f>
        <v>3025710272.4000006</v>
      </c>
      <c r="C22" s="42">
        <f>_xlfn.FORECAST.LINEAR($A22,C$9:C21,$A$9:$A21)</f>
        <v>1471982881.3999977</v>
      </c>
      <c r="D22" s="42">
        <f>_xlfn.FORECAST.LINEAR($A22,D$9:D21,$A$9:$A21)</f>
        <v>436866952.5</v>
      </c>
      <c r="E22" s="42">
        <f>_xlfn.FORECAST.LINEAR($A22,E$9:E21,$A$9:$A21)</f>
        <v>184584898.5</v>
      </c>
      <c r="F22" s="42">
        <f>_xlfn.FORECAST.LINEAR($A22,F$9:F21,$A$9:$A21)</f>
        <v>932275542.89999771</v>
      </c>
      <c r="G22" s="39"/>
      <c r="H22" s="39"/>
      <c r="I22" s="39"/>
      <c r="J22" s="39"/>
      <c r="K22" s="39"/>
    </row>
    <row r="23" spans="1:11" s="16" customFormat="1" ht="18" x14ac:dyDescent="0.45">
      <c r="A23" s="60">
        <v>2032</v>
      </c>
      <c r="B23" s="42">
        <f>_xlfn.FORECAST.LINEAR($A23,B$9:B22,$A$9:$A22)</f>
        <v>3027316683.7000008</v>
      </c>
      <c r="C23" s="42">
        <f>_xlfn.FORECAST.LINEAR($A23,C$9:C22,$A$9:$A22)</f>
        <v>1477199093.6999969</v>
      </c>
      <c r="D23" s="42">
        <f>_xlfn.FORECAST.LINEAR($A23,D$9:D22,$A$9:$A22)</f>
        <v>436508318</v>
      </c>
      <c r="E23" s="42">
        <f>_xlfn.FORECAST.LINEAR($A23,E$9:E22,$A$9:$A22)</f>
        <v>187408656</v>
      </c>
      <c r="F23" s="42">
        <f>_xlfn.FORECAST.LINEAR($A23,F$9:F22,$A$9:$A22)</f>
        <v>926200619.19999695</v>
      </c>
      <c r="G23" s="39"/>
      <c r="H23" s="39"/>
      <c r="I23" s="39"/>
      <c r="J23" s="39"/>
      <c r="K23" s="39"/>
    </row>
    <row r="24" spans="1:11" s="16" customFormat="1" ht="18" x14ac:dyDescent="0.45">
      <c r="A24" s="60">
        <v>2033</v>
      </c>
      <c r="B24" s="42">
        <f>_xlfn.FORECAST.LINEAR($A24,B$9:B23,$A$9:$A23)</f>
        <v>3028923095.0000005</v>
      </c>
      <c r="C24" s="42">
        <f>_xlfn.FORECAST.LINEAR($A24,C$9:C23,$A$9:$A23)</f>
        <v>1482415305.9999981</v>
      </c>
      <c r="D24" s="42">
        <f>_xlfn.FORECAST.LINEAR($A24,D$9:D23,$A$9:$A23)</f>
        <v>436149683.5</v>
      </c>
      <c r="E24" s="42">
        <f>_xlfn.FORECAST.LINEAR($A24,E$9:E23,$A$9:$A23)</f>
        <v>190232413.5</v>
      </c>
      <c r="F24" s="42">
        <f>_xlfn.FORECAST.LINEAR($A24,F$9:F23,$A$9:$A23)</f>
        <v>920125695.49999619</v>
      </c>
      <c r="G24" s="39"/>
      <c r="H24" s="39"/>
      <c r="I24" s="39"/>
      <c r="J24" s="39"/>
      <c r="K24" s="39"/>
    </row>
    <row r="25" spans="1:11" s="16" customFormat="1" ht="18" x14ac:dyDescent="0.45">
      <c r="A25" s="60">
        <v>2034</v>
      </c>
      <c r="B25" s="42">
        <f>_xlfn.FORECAST.LINEAR($A25,B$9:B24,$A$9:$A24)</f>
        <v>3030529506.3000002</v>
      </c>
      <c r="C25" s="42">
        <f>_xlfn.FORECAST.LINEAR($A25,C$9:C24,$A$9:$A24)</f>
        <v>1487631518.2999992</v>
      </c>
      <c r="D25" s="42">
        <f>_xlfn.FORECAST.LINEAR($A25,D$9:D24,$A$9:$A24)</f>
        <v>435791049</v>
      </c>
      <c r="E25" s="42">
        <f>_xlfn.FORECAST.LINEAR($A25,E$9:E24,$A$9:$A24)</f>
        <v>193056171</v>
      </c>
      <c r="F25" s="42">
        <f>_xlfn.FORECAST.LINEAR($A25,F$9:F24,$A$9:$A24)</f>
        <v>914050771.79999733</v>
      </c>
      <c r="G25" s="39"/>
      <c r="H25" s="39"/>
      <c r="I25" s="39"/>
      <c r="J25" s="39"/>
      <c r="K25" s="39"/>
    </row>
    <row r="26" spans="1:11" s="16" customFormat="1" ht="18" x14ac:dyDescent="0.45">
      <c r="A26" s="60">
        <v>2035</v>
      </c>
      <c r="B26" s="42">
        <f>_xlfn.FORECAST.LINEAR($A26,B$9:B25,$A$9:$A25)</f>
        <v>3032135917.6000004</v>
      </c>
      <c r="C26" s="42">
        <f>_xlfn.FORECAST.LINEAR($A26,C$9:C25,$A$9:$A25)</f>
        <v>1492847730.5999985</v>
      </c>
      <c r="D26" s="42">
        <f>_xlfn.FORECAST.LINEAR($A26,D$9:D25,$A$9:$A25)</f>
        <v>435432414.5</v>
      </c>
      <c r="E26" s="42">
        <f>_xlfn.FORECAST.LINEAR($A26,E$9:E25,$A$9:$A25)</f>
        <v>195879928.5</v>
      </c>
      <c r="F26" s="42">
        <f>_xlfn.FORECAST.LINEAR($A26,F$9:F25,$A$9:$A25)</f>
        <v>907975848.09999657</v>
      </c>
      <c r="G26" s="39"/>
      <c r="H26" s="39"/>
      <c r="I26" s="39"/>
      <c r="J26" s="39"/>
      <c r="K26" s="39"/>
    </row>
    <row r="27" spans="1:11" s="16" customFormat="1" ht="18" x14ac:dyDescent="0.45">
      <c r="A27" s="60">
        <v>2036</v>
      </c>
      <c r="B27" s="42">
        <f>_xlfn.FORECAST.LINEAR($A27,B$9:B26,$A$9:$A26)</f>
        <v>3033742328.9000006</v>
      </c>
      <c r="C27" s="42">
        <f>_xlfn.FORECAST.LINEAR($A27,C$9:C26,$A$9:$A26)</f>
        <v>1498063942.8999977</v>
      </c>
      <c r="D27" s="42">
        <f>_xlfn.FORECAST.LINEAR($A27,D$9:D26,$A$9:$A26)</f>
        <v>435073780</v>
      </c>
      <c r="E27" s="42">
        <f>_xlfn.FORECAST.LINEAR($A27,E$9:E26,$A$9:$A26)</f>
        <v>198703686</v>
      </c>
      <c r="F27" s="42">
        <f>_xlfn.FORECAST.LINEAR($A27,F$9:F26,$A$9:$A26)</f>
        <v>901900924.39999771</v>
      </c>
      <c r="G27" s="39"/>
      <c r="H27" s="39"/>
      <c r="I27" s="39"/>
      <c r="J27" s="39"/>
      <c r="K27" s="39"/>
    </row>
    <row r="28" spans="1:11" s="16" customFormat="1" ht="18" x14ac:dyDescent="0.45">
      <c r="A28" s="60">
        <v>2037</v>
      </c>
      <c r="B28" s="42">
        <f>_xlfn.FORECAST.LINEAR($A28,B$9:B27,$A$9:$A27)</f>
        <v>3035348740.2000008</v>
      </c>
      <c r="C28" s="42">
        <f>_xlfn.FORECAST.LINEAR($A28,C$9:C27,$A$9:$A27)</f>
        <v>1503280155.1999969</v>
      </c>
      <c r="D28" s="42">
        <f>_xlfn.FORECAST.LINEAR($A28,D$9:D27,$A$9:$A27)</f>
        <v>434715145.5</v>
      </c>
      <c r="E28" s="42">
        <f>_xlfn.FORECAST.LINEAR($A28,E$9:E27,$A$9:$A27)</f>
        <v>201527443.5</v>
      </c>
      <c r="F28" s="42">
        <f>_xlfn.FORECAST.LINEAR($A28,F$9:F27,$A$9:$A27)</f>
        <v>895826000.69999695</v>
      </c>
      <c r="G28" s="39"/>
      <c r="H28" s="39"/>
      <c r="I28" s="39"/>
      <c r="J28" s="39"/>
      <c r="K28" s="39"/>
    </row>
    <row r="29" spans="1:11" s="16" customFormat="1" ht="18" x14ac:dyDescent="0.45">
      <c r="A29" s="60">
        <v>2038</v>
      </c>
      <c r="B29" s="42">
        <f>_xlfn.FORECAST.LINEAR($A29,B$9:B28,$A$9:$A28)</f>
        <v>3036955151.5000005</v>
      </c>
      <c r="C29" s="42">
        <f>_xlfn.FORECAST.LINEAR($A29,C$9:C28,$A$9:$A28)</f>
        <v>1508496367.4999981</v>
      </c>
      <c r="D29" s="42">
        <f>_xlfn.FORECAST.LINEAR($A29,D$9:D28,$A$9:$A28)</f>
        <v>434356511</v>
      </c>
      <c r="E29" s="42">
        <f>_xlfn.FORECAST.LINEAR($A29,E$9:E28,$A$9:$A28)</f>
        <v>204351201</v>
      </c>
      <c r="F29" s="42">
        <f>_xlfn.FORECAST.LINEAR($A29,F$9:F28,$A$9:$A28)</f>
        <v>889751076.99999619</v>
      </c>
      <c r="G29" s="39"/>
      <c r="H29" s="39"/>
      <c r="I29" s="39"/>
      <c r="J29" s="39"/>
      <c r="K29" s="39"/>
    </row>
    <row r="30" spans="1:11" s="16" customFormat="1" ht="18" x14ac:dyDescent="0.45">
      <c r="A30" s="60">
        <v>2039</v>
      </c>
      <c r="B30" s="42">
        <f>_xlfn.FORECAST.LINEAR($A30,B$9:B29,$A$9:$A29)</f>
        <v>3038561562.8000007</v>
      </c>
      <c r="C30" s="42">
        <f>_xlfn.FORECAST.LINEAR($A30,C$9:C29,$A$9:$A29)</f>
        <v>1513712579.7999973</v>
      </c>
      <c r="D30" s="42">
        <f>_xlfn.FORECAST.LINEAR($A30,D$9:D29,$A$9:$A29)</f>
        <v>433997876.5</v>
      </c>
      <c r="E30" s="42">
        <f>_xlfn.FORECAST.LINEAR($A30,E$9:E29,$A$9:$A29)</f>
        <v>207174958.5</v>
      </c>
      <c r="F30" s="42">
        <f>_xlfn.FORECAST.LINEAR($A30,F$9:F29,$A$9:$A29)</f>
        <v>883676153.29999542</v>
      </c>
      <c r="G30" s="39"/>
      <c r="H30" s="39"/>
      <c r="I30" s="39"/>
      <c r="J30" s="39"/>
      <c r="K30" s="39"/>
    </row>
    <row r="31" spans="1:11" s="16" customFormat="1" ht="18" x14ac:dyDescent="0.45">
      <c r="A31" s="60">
        <v>2040</v>
      </c>
      <c r="B31" s="42">
        <f>_xlfn.FORECAST.LINEAR($A31,B$9:B30,$A$9:$A30)</f>
        <v>3040167974.1000009</v>
      </c>
      <c r="C31" s="42">
        <f>_xlfn.FORECAST.LINEAR($A31,C$9:C30,$A$9:$A30)</f>
        <v>1518928792.0999966</v>
      </c>
      <c r="D31" s="42">
        <f>_xlfn.FORECAST.LINEAR($A31,D$9:D30,$A$9:$A30)</f>
        <v>433639242</v>
      </c>
      <c r="E31" s="42">
        <f>_xlfn.FORECAST.LINEAR($A31,E$9:E30,$A$9:$A30)</f>
        <v>209998716</v>
      </c>
      <c r="F31" s="42">
        <f>_xlfn.FORECAST.LINEAR($A31,F$9:F30,$A$9:$A30)</f>
        <v>877601229.59999466</v>
      </c>
      <c r="G31" s="39"/>
      <c r="H31" s="39"/>
      <c r="I31" s="39"/>
      <c r="J31" s="39"/>
      <c r="K31" s="39"/>
    </row>
    <row r="32" spans="1:11" s="16" customFormat="1" ht="18" x14ac:dyDescent="0.45">
      <c r="A32" s="60">
        <v>2041</v>
      </c>
      <c r="B32" s="42">
        <f>_xlfn.FORECAST.LINEAR($A32,B$9:B31,$A$9:$A31)</f>
        <v>3041774385.4000006</v>
      </c>
      <c r="C32" s="42">
        <f>_xlfn.FORECAST.LINEAR($A32,C$9:C31,$A$9:$A31)</f>
        <v>1524145004.3999977</v>
      </c>
      <c r="D32" s="42">
        <f>_xlfn.FORECAST.LINEAR($A32,D$9:D31,$A$9:$A31)</f>
        <v>433280607.5</v>
      </c>
      <c r="E32" s="42">
        <f>_xlfn.FORECAST.LINEAR($A32,E$9:E31,$A$9:$A31)</f>
        <v>212822473.5</v>
      </c>
      <c r="F32" s="42">
        <f>_xlfn.FORECAST.LINEAR($A32,F$9:F31,$A$9:$A31)</f>
        <v>871526305.8999958</v>
      </c>
      <c r="G32" s="39"/>
      <c r="H32" s="39"/>
      <c r="I32" s="39"/>
      <c r="J32" s="39"/>
      <c r="K32" s="39"/>
    </row>
    <row r="33" spans="1:11" s="16" customFormat="1" ht="18" x14ac:dyDescent="0.45">
      <c r="A33" s="60">
        <v>2042</v>
      </c>
      <c r="B33" s="42">
        <f>_xlfn.FORECAST.LINEAR($A33,B$9:B32,$A$9:$A32)</f>
        <v>3043380796.7000003</v>
      </c>
      <c r="C33" s="42">
        <f>_xlfn.FORECAST.LINEAR($A33,C$9:C32,$A$9:$A32)</f>
        <v>1529361216.6999969</v>
      </c>
      <c r="D33" s="42">
        <f>_xlfn.FORECAST.LINEAR($A33,D$9:D32,$A$9:$A32)</f>
        <v>432921973</v>
      </c>
      <c r="E33" s="42">
        <f>_xlfn.FORECAST.LINEAR($A33,E$9:E32,$A$9:$A32)</f>
        <v>215646231</v>
      </c>
      <c r="F33" s="42">
        <f>_xlfn.FORECAST.LINEAR($A33,F$9:F32,$A$9:$A32)</f>
        <v>865451382.19999504</v>
      </c>
      <c r="G33" s="39"/>
      <c r="H33" s="39"/>
      <c r="I33" s="39"/>
      <c r="J33" s="39"/>
      <c r="K33" s="39"/>
    </row>
    <row r="34" spans="1:11" s="16" customFormat="1" ht="18" x14ac:dyDescent="0.45">
      <c r="A34" s="60">
        <v>2043</v>
      </c>
      <c r="B34" s="42">
        <f>_xlfn.FORECAST.LINEAR($A34,B$9:B33,$A$9:$A33)</f>
        <v>3044987208.0000005</v>
      </c>
      <c r="C34" s="42">
        <f>_xlfn.FORECAST.LINEAR($A34,C$9:C33,$A$9:$A33)</f>
        <v>1534577428.9999962</v>
      </c>
      <c r="D34" s="42">
        <f>_xlfn.FORECAST.LINEAR($A34,D$9:D33,$A$9:$A33)</f>
        <v>432563338.5</v>
      </c>
      <c r="E34" s="42">
        <f>_xlfn.FORECAST.LINEAR($A34,E$9:E33,$A$9:$A33)</f>
        <v>218469988.5</v>
      </c>
      <c r="F34" s="42">
        <f>_xlfn.FORECAST.LINEAR($A34,F$9:F33,$A$9:$A33)</f>
        <v>859376458.49999619</v>
      </c>
      <c r="G34" s="39"/>
      <c r="H34" s="39"/>
      <c r="I34" s="39"/>
      <c r="J34" s="39"/>
      <c r="K34" s="39"/>
    </row>
    <row r="35" spans="1:11" s="16" customFormat="1" ht="18" x14ac:dyDescent="0.45">
      <c r="A35" s="60">
        <v>2044</v>
      </c>
      <c r="B35" s="42">
        <f>_xlfn.FORECAST.LINEAR($A35,B$9:B34,$A$9:$A34)</f>
        <v>3046593619.3000002</v>
      </c>
      <c r="C35" s="42">
        <f>_xlfn.FORECAST.LINEAR($A35,C$9:C34,$A$9:$A34)</f>
        <v>1539793641.2999992</v>
      </c>
      <c r="D35" s="42">
        <f>_xlfn.FORECAST.LINEAR($A35,D$9:D34,$A$9:$A34)</f>
        <v>432204704</v>
      </c>
      <c r="E35" s="42">
        <f>_xlfn.FORECAST.LINEAR($A35,E$9:E34,$A$9:$A34)</f>
        <v>221293746</v>
      </c>
      <c r="F35" s="42">
        <f>_xlfn.FORECAST.LINEAR($A35,F$9:F34,$A$9:$A34)</f>
        <v>853301534.79999542</v>
      </c>
      <c r="G35" s="39"/>
      <c r="H35" s="39"/>
      <c r="I35" s="39"/>
      <c r="J35" s="39"/>
      <c r="K35" s="39"/>
    </row>
    <row r="36" spans="1:11" s="16" customFormat="1" ht="18" x14ac:dyDescent="0.45">
      <c r="A36" s="60">
        <v>2045</v>
      </c>
      <c r="B36" s="42">
        <f>_xlfn.FORECAST.LINEAR($A36,B$9:B35,$A$9:$A35)</f>
        <v>3048200030.6000004</v>
      </c>
      <c r="C36" s="42">
        <f>_xlfn.FORECAST.LINEAR($A36,C$9:C35,$A$9:$A35)</f>
        <v>1545009853.5999985</v>
      </c>
      <c r="D36" s="42">
        <f>_xlfn.FORECAST.LINEAR($A36,D$9:D35,$A$9:$A35)</f>
        <v>431846069.5</v>
      </c>
      <c r="E36" s="42">
        <f>_xlfn.FORECAST.LINEAR($A36,E$9:E35,$A$9:$A35)</f>
        <v>224117503.5</v>
      </c>
      <c r="F36" s="42">
        <f>_xlfn.FORECAST.LINEAR($A36,F$9:F35,$A$9:$A35)</f>
        <v>847226611.09999466</v>
      </c>
      <c r="G36" s="39"/>
      <c r="H36" s="39"/>
      <c r="I36" s="39"/>
      <c r="J36" s="39"/>
      <c r="K36" s="39"/>
    </row>
    <row r="37" spans="1:11" s="16" customFormat="1" ht="18" x14ac:dyDescent="0.45">
      <c r="A37" s="60">
        <v>2046</v>
      </c>
      <c r="B37" s="42">
        <f>_xlfn.FORECAST.LINEAR($A37,B$9:B36,$A$9:$A36)</f>
        <v>3049806441.9000006</v>
      </c>
      <c r="C37" s="42">
        <f>_xlfn.FORECAST.LINEAR($A37,C$9:C36,$A$9:$A36)</f>
        <v>1550226065.8999977</v>
      </c>
      <c r="D37" s="42">
        <f>_xlfn.FORECAST.LINEAR($A37,D$9:D36,$A$9:$A36)</f>
        <v>431487435</v>
      </c>
      <c r="E37" s="42">
        <f>_xlfn.FORECAST.LINEAR($A37,E$9:E36,$A$9:$A36)</f>
        <v>226941261</v>
      </c>
      <c r="F37" s="42">
        <f>_xlfn.FORECAST.LINEAR($A37,F$9:F36,$A$9:$A36)</f>
        <v>841151687.3999939</v>
      </c>
      <c r="G37" s="39"/>
      <c r="H37" s="39"/>
      <c r="I37" s="39"/>
      <c r="J37" s="39"/>
      <c r="K37" s="39"/>
    </row>
    <row r="38" spans="1:11" s="16" customFormat="1" ht="18" x14ac:dyDescent="0.45">
      <c r="A38" s="60">
        <v>2047</v>
      </c>
      <c r="B38" s="42">
        <f>_xlfn.FORECAST.LINEAR($A38,B$9:B37,$A$9:$A37)</f>
        <v>3051412853.2000003</v>
      </c>
      <c r="C38" s="42">
        <f>_xlfn.FORECAST.LINEAR($A38,C$9:C37,$A$9:$A37)</f>
        <v>1555442278.1999969</v>
      </c>
      <c r="D38" s="42">
        <f>_xlfn.FORECAST.LINEAR($A38,D$9:D37,$A$9:$A37)</f>
        <v>431128800.5</v>
      </c>
      <c r="E38" s="42">
        <f>_xlfn.FORECAST.LINEAR($A38,E$9:E37,$A$9:$A37)</f>
        <v>229765018.5</v>
      </c>
      <c r="F38" s="42">
        <f>_xlfn.FORECAST.LINEAR($A38,F$9:F37,$A$9:$A37)</f>
        <v>835076763.69999313</v>
      </c>
      <c r="G38" s="39"/>
      <c r="H38" s="39"/>
      <c r="I38" s="39"/>
      <c r="J38" s="39"/>
      <c r="K38" s="39"/>
    </row>
    <row r="39" spans="1:11" s="16" customFormat="1" ht="18" x14ac:dyDescent="0.45">
      <c r="A39" s="60">
        <v>2048</v>
      </c>
      <c r="B39" s="42">
        <f>_xlfn.FORECAST.LINEAR($A39,B$9:B38,$A$9:$A38)</f>
        <v>3053019264.5000005</v>
      </c>
      <c r="C39" s="42">
        <f>_xlfn.FORECAST.LINEAR($A39,C$9:C38,$A$9:$A38)</f>
        <v>1560658490.4999981</v>
      </c>
      <c r="D39" s="42">
        <f>_xlfn.FORECAST.LINEAR($A39,D$9:D38,$A$9:$A38)</f>
        <v>430770166</v>
      </c>
      <c r="E39" s="42">
        <f>_xlfn.FORECAST.LINEAR($A39,E$9:E38,$A$9:$A38)</f>
        <v>232588776</v>
      </c>
      <c r="F39" s="42">
        <f>_xlfn.FORECAST.LINEAR($A39,F$9:F38,$A$9:$A38)</f>
        <v>829001839.99999428</v>
      </c>
      <c r="G39" s="39"/>
      <c r="H39" s="39"/>
      <c r="I39" s="39"/>
      <c r="J39" s="39"/>
      <c r="K39" s="39"/>
    </row>
    <row r="40" spans="1:11" s="16" customFormat="1" ht="18" x14ac:dyDescent="0.45">
      <c r="A40" s="60">
        <v>2049</v>
      </c>
      <c r="B40" s="42">
        <f>_xlfn.FORECAST.LINEAR($A40,B$9:B39,$A$9:$A39)</f>
        <v>3054625675.8000007</v>
      </c>
      <c r="C40" s="42">
        <f>_xlfn.FORECAST.LINEAR($A40,C$9:C39,$A$9:$A39)</f>
        <v>1565874702.7999973</v>
      </c>
      <c r="D40" s="42">
        <f>_xlfn.FORECAST.LINEAR($A40,D$9:D39,$A$9:$A39)</f>
        <v>430411531.5</v>
      </c>
      <c r="E40" s="42">
        <f>_xlfn.FORECAST.LINEAR($A40,E$9:E39,$A$9:$A39)</f>
        <v>235412533.5</v>
      </c>
      <c r="F40" s="42">
        <f>_xlfn.FORECAST.LINEAR($A40,F$9:F39,$A$9:$A39)</f>
        <v>822926916.29999352</v>
      </c>
      <c r="G40" s="39"/>
      <c r="H40" s="39"/>
      <c r="I40" s="39"/>
      <c r="J40" s="39"/>
      <c r="K40" s="39"/>
    </row>
    <row r="41" spans="1:11" s="16" customFormat="1" ht="18" x14ac:dyDescent="0.45">
      <c r="A41" s="60">
        <v>2050</v>
      </c>
      <c r="B41" s="42">
        <f>_xlfn.FORECAST.LINEAR($A41,B$9:B40,$A$9:$A40)</f>
        <v>3056232087.1000004</v>
      </c>
      <c r="C41" s="42">
        <f>_xlfn.FORECAST.LINEAR($A41,C$9:C40,$A$9:$A40)</f>
        <v>1571090915.0999985</v>
      </c>
      <c r="D41" s="42">
        <f>_xlfn.FORECAST.LINEAR($A41,D$9:D40,$A$9:$A40)</f>
        <v>430052897</v>
      </c>
      <c r="E41" s="42">
        <f>_xlfn.FORECAST.LINEAR($A41,E$9:E40,$A$9:$A40)</f>
        <v>238236291</v>
      </c>
      <c r="F41" s="42">
        <f>_xlfn.FORECAST.LINEAR($A41,F$9:F40,$A$9:$A40)</f>
        <v>816851992.59999466</v>
      </c>
      <c r="G41" s="39"/>
      <c r="H41" s="39"/>
      <c r="I41" s="39"/>
      <c r="J41" s="39"/>
      <c r="K41" s="39"/>
    </row>
    <row r="42" spans="1:11" s="16" customFormat="1" ht="18" x14ac:dyDescent="0.45">
      <c r="A42" s="60">
        <v>2051</v>
      </c>
      <c r="B42" s="42">
        <f>_xlfn.FORECAST.LINEAR($A42,B$9:B41,$A$9:$A41)</f>
        <v>3057838498.4000006</v>
      </c>
      <c r="C42" s="42">
        <f>_xlfn.FORECAST.LINEAR($A42,C$9:C41,$A$9:$A41)</f>
        <v>1576307127.3999977</v>
      </c>
      <c r="D42" s="42">
        <f>_xlfn.FORECAST.LINEAR($A42,D$9:D41,$A$9:$A41)</f>
        <v>429694262.5</v>
      </c>
      <c r="E42" s="42">
        <f>_xlfn.FORECAST.LINEAR($A42,E$9:E41,$A$9:$A41)</f>
        <v>241060048.5</v>
      </c>
      <c r="F42" s="42">
        <f>_xlfn.FORECAST.LINEAR($A42,F$9:F41,$A$9:$A41)</f>
        <v>810777068.8999939</v>
      </c>
      <c r="G42" s="39"/>
      <c r="H42" s="39"/>
      <c r="I42" s="39"/>
      <c r="J42" s="39"/>
      <c r="K42" s="39"/>
    </row>
    <row r="43" spans="1:11" s="16" customFormat="1" ht="18" x14ac:dyDescent="0.45">
      <c r="A43" s="60">
        <v>2052</v>
      </c>
      <c r="B43" s="42">
        <f>_xlfn.FORECAST.LINEAR($A43,B$9:B42,$A$9:$A42)</f>
        <v>3059444909.7000003</v>
      </c>
      <c r="C43" s="42">
        <f>_xlfn.FORECAST.LINEAR($A43,C$9:C42,$A$9:$A42)</f>
        <v>1581523339.6999969</v>
      </c>
      <c r="D43" s="42">
        <f>_xlfn.FORECAST.LINEAR($A43,D$9:D42,$A$9:$A42)</f>
        <v>429335628</v>
      </c>
      <c r="E43" s="42">
        <f>_xlfn.FORECAST.LINEAR($A43,E$9:E42,$A$9:$A42)</f>
        <v>243883806</v>
      </c>
      <c r="F43" s="42">
        <f>_xlfn.FORECAST.LINEAR($A43,F$9:F42,$A$9:$A42)</f>
        <v>804702145.19999313</v>
      </c>
      <c r="G43" s="39"/>
      <c r="H43" s="39"/>
      <c r="I43" s="39"/>
      <c r="J43" s="39"/>
      <c r="K43" s="39"/>
    </row>
    <row r="44" spans="1:11" s="16" customFormat="1" ht="18" x14ac:dyDescent="0.45">
      <c r="A44" s="60">
        <v>2053</v>
      </c>
      <c r="B44" s="42">
        <f>_xlfn.FORECAST.LINEAR($A44,B$9:B43,$A$9:$A43)</f>
        <v>3061051321</v>
      </c>
      <c r="C44" s="42">
        <f>_xlfn.FORECAST.LINEAR($A44,C$9:C43,$A$9:$A43)</f>
        <v>1586739551.9999981</v>
      </c>
      <c r="D44" s="42">
        <f>_xlfn.FORECAST.LINEAR($A44,D$9:D43,$A$9:$A43)</f>
        <v>428976993.5</v>
      </c>
      <c r="E44" s="42">
        <f>_xlfn.FORECAST.LINEAR($A44,E$9:E43,$A$9:$A43)</f>
        <v>246707563.5</v>
      </c>
      <c r="F44" s="42">
        <f>_xlfn.FORECAST.LINEAR($A44,F$9:F43,$A$9:$A43)</f>
        <v>798627221.49999237</v>
      </c>
      <c r="G44" s="39"/>
      <c r="H44" s="39"/>
      <c r="I44" s="39"/>
      <c r="J44" s="39"/>
      <c r="K44" s="39"/>
    </row>
    <row r="45" spans="1:11" s="16" customFormat="1" ht="18" x14ac:dyDescent="0.45">
      <c r="A45" s="60">
        <v>2054</v>
      </c>
      <c r="B45" s="42">
        <f>_xlfn.FORECAST.LINEAR($A45,B$9:B44,$A$9:$A44)</f>
        <v>3062657732.3000007</v>
      </c>
      <c r="C45" s="42">
        <f>_xlfn.FORECAST.LINEAR($A45,C$9:C44,$A$9:$A44)</f>
        <v>1591955764.2999973</v>
      </c>
      <c r="D45" s="42">
        <f>_xlfn.FORECAST.LINEAR($A45,D$9:D44,$A$9:$A44)</f>
        <v>428618359</v>
      </c>
      <c r="E45" s="42">
        <f>_xlfn.FORECAST.LINEAR($A45,E$9:E44,$A$9:$A44)</f>
        <v>249531321</v>
      </c>
      <c r="F45" s="42">
        <f>_xlfn.FORECAST.LINEAR($A45,F$9:F44,$A$9:$A44)</f>
        <v>792552297.79999352</v>
      </c>
      <c r="G45" s="39"/>
      <c r="H45" s="39"/>
      <c r="I45" s="39"/>
      <c r="J45" s="39"/>
      <c r="K45" s="39"/>
    </row>
    <row r="46" spans="1:11" s="16" customFormat="1" x14ac:dyDescent="0.45"/>
    <row r="47" spans="1:11" s="16" customFormat="1" x14ac:dyDescent="0.45"/>
    <row r="48" spans="1:11" s="16" customFormat="1" x14ac:dyDescent="0.45"/>
    <row r="49" spans="1:41" s="16" customFormat="1" ht="23.25" x14ac:dyDescent="0.45">
      <c r="A49" s="17" t="s">
        <v>374</v>
      </c>
    </row>
    <row r="50" spans="1:41" s="16" customFormat="1" ht="23.65" thickBot="1" x14ac:dyDescent="0.5">
      <c r="A50" s="18" t="s">
        <v>375</v>
      </c>
      <c r="G50" s="17" t="s">
        <v>376</v>
      </c>
    </row>
    <row r="51" spans="1:41" s="16" customFormat="1" ht="18.75" thickTop="1" thickBot="1" x14ac:dyDescent="0.5">
      <c r="A51" s="28"/>
      <c r="B51" s="430" t="s">
        <v>377</v>
      </c>
      <c r="C51" s="431"/>
      <c r="D51" s="431"/>
      <c r="E51" s="431"/>
      <c r="F51" s="438"/>
      <c r="G51" s="300" t="s">
        <v>377</v>
      </c>
      <c r="H51" s="301"/>
      <c r="I51" s="301"/>
      <c r="J51" s="301"/>
      <c r="K51" s="302"/>
    </row>
    <row r="52" spans="1:41" s="16" customFormat="1" ht="42.75" customHeight="1" thickBot="1" x14ac:dyDescent="0.5">
      <c r="A52" s="19" t="s">
        <v>365</v>
      </c>
      <c r="B52" s="158" t="s">
        <v>355</v>
      </c>
      <c r="C52" s="158" t="s">
        <v>378</v>
      </c>
      <c r="D52" s="158" t="s">
        <v>379</v>
      </c>
      <c r="E52" s="158" t="s">
        <v>380</v>
      </c>
      <c r="F52" s="159" t="s">
        <v>359</v>
      </c>
      <c r="G52" s="181" t="s">
        <v>355</v>
      </c>
      <c r="H52" s="182" t="s">
        <v>378</v>
      </c>
      <c r="I52" s="182" t="s">
        <v>379</v>
      </c>
      <c r="J52" s="182" t="s">
        <v>380</v>
      </c>
      <c r="K52" s="183" t="s">
        <v>359</v>
      </c>
    </row>
    <row r="53" spans="1:41" s="16" customFormat="1" ht="18" x14ac:dyDescent="0.45">
      <c r="A53" s="40">
        <f>A6</f>
        <v>2010</v>
      </c>
      <c r="B53" s="244">
        <v>0.61799999999999999</v>
      </c>
      <c r="C53" s="245">
        <v>0.68300000000000005</v>
      </c>
      <c r="D53" s="245">
        <v>2.5470000000000002</v>
      </c>
      <c r="E53" s="245">
        <v>4.3090000000000002</v>
      </c>
      <c r="F53" s="313">
        <v>1.234</v>
      </c>
      <c r="G53" s="353"/>
      <c r="H53" s="351"/>
      <c r="I53" s="351"/>
      <c r="J53" s="351"/>
      <c r="K53" s="352"/>
    </row>
    <row r="54" spans="1:41" s="16" customFormat="1" ht="18" x14ac:dyDescent="0.45">
      <c r="A54" s="40">
        <v>2017</v>
      </c>
      <c r="B54" s="234">
        <v>0.58799999999999997</v>
      </c>
      <c r="C54" s="71">
        <v>0.65500000000000003</v>
      </c>
      <c r="D54" s="71">
        <v>2.2999999999999998</v>
      </c>
      <c r="E54" s="71">
        <v>4.2869999999999999</v>
      </c>
      <c r="F54" s="295">
        <v>1.1890000000000001</v>
      </c>
      <c r="G54" s="336">
        <f t="shared" ref="G54:K59" si="1">IF(ABS(B7 -B6) &gt; SQRT(G7^2 +G6^ 2), 1, 0)</f>
        <v>1</v>
      </c>
      <c r="H54" s="337">
        <f t="shared" si="1"/>
        <v>1</v>
      </c>
      <c r="I54" s="337">
        <f t="shared" si="1"/>
        <v>0</v>
      </c>
      <c r="J54" s="337">
        <f t="shared" si="1"/>
        <v>0</v>
      </c>
      <c r="K54" s="338">
        <f t="shared" si="1"/>
        <v>0</v>
      </c>
    </row>
    <row r="55" spans="1:41" s="16" customFormat="1" ht="18" x14ac:dyDescent="0.45">
      <c r="A55" s="40">
        <v>2018</v>
      </c>
      <c r="B55" s="234">
        <v>0.58299999999999996</v>
      </c>
      <c r="C55" s="71">
        <v>0.64900000000000002</v>
      </c>
      <c r="D55" s="71">
        <v>2.274</v>
      </c>
      <c r="E55" s="71">
        <v>4.1360000000000001</v>
      </c>
      <c r="F55" s="295">
        <v>1.1759999999999999</v>
      </c>
      <c r="G55" s="336">
        <f t="shared" si="1"/>
        <v>0</v>
      </c>
      <c r="H55" s="337">
        <f t="shared" si="1"/>
        <v>0</v>
      </c>
      <c r="I55" s="337">
        <f t="shared" si="1"/>
        <v>0</v>
      </c>
      <c r="J55" s="337">
        <f t="shared" si="1"/>
        <v>0</v>
      </c>
      <c r="K55" s="338">
        <f t="shared" si="1"/>
        <v>0</v>
      </c>
    </row>
    <row r="56" spans="1:41" s="16" customFormat="1" ht="18" x14ac:dyDescent="0.45">
      <c r="A56" s="40">
        <v>2019</v>
      </c>
      <c r="B56" s="234">
        <v>0.57899999999999996</v>
      </c>
      <c r="C56" s="71">
        <v>0.65100000000000002</v>
      </c>
      <c r="D56" s="71">
        <v>2.2639999999999998</v>
      </c>
      <c r="E56" s="71">
        <v>4.04</v>
      </c>
      <c r="F56" s="295">
        <v>1.163</v>
      </c>
      <c r="G56" s="336">
        <f t="shared" si="1"/>
        <v>0</v>
      </c>
      <c r="H56" s="337">
        <f t="shared" si="1"/>
        <v>0</v>
      </c>
      <c r="I56" s="337">
        <f t="shared" si="1"/>
        <v>0</v>
      </c>
      <c r="J56" s="337">
        <f t="shared" si="1"/>
        <v>0</v>
      </c>
      <c r="K56" s="338">
        <f t="shared" si="1"/>
        <v>0</v>
      </c>
    </row>
    <row r="57" spans="1:41" s="16" customFormat="1" ht="18" x14ac:dyDescent="0.45">
      <c r="A57" s="40">
        <v>2020</v>
      </c>
      <c r="B57" s="234">
        <v>0.56499999999999995</v>
      </c>
      <c r="C57" s="71">
        <v>0.65</v>
      </c>
      <c r="D57" s="71">
        <v>2.2410000000000001</v>
      </c>
      <c r="E57" s="71">
        <v>3.931</v>
      </c>
      <c r="F57" s="295">
        <v>1.1319999999999999</v>
      </c>
      <c r="G57" s="336">
        <f t="shared" si="1"/>
        <v>0</v>
      </c>
      <c r="H57" s="337">
        <f t="shared" si="1"/>
        <v>0</v>
      </c>
      <c r="I57" s="337">
        <f t="shared" si="1"/>
        <v>0</v>
      </c>
      <c r="J57" s="337">
        <f t="shared" si="1"/>
        <v>0</v>
      </c>
      <c r="K57" s="338">
        <f t="shared" si="1"/>
        <v>0</v>
      </c>
    </row>
    <row r="58" spans="1:41" s="16" customFormat="1" ht="18" x14ac:dyDescent="0.45">
      <c r="A58" s="40">
        <v>2021</v>
      </c>
      <c r="B58" s="234">
        <v>0.56499999999999995</v>
      </c>
      <c r="C58" s="71">
        <v>0.64400000000000002</v>
      </c>
      <c r="D58" s="71">
        <v>2.2330000000000001</v>
      </c>
      <c r="E58" s="71">
        <v>3.9140000000000001</v>
      </c>
      <c r="F58" s="295">
        <v>1.1339999999999999</v>
      </c>
      <c r="G58" s="336">
        <f t="shared" si="1"/>
        <v>0</v>
      </c>
      <c r="H58" s="337">
        <f t="shared" si="1"/>
        <v>0</v>
      </c>
      <c r="I58" s="337">
        <f t="shared" si="1"/>
        <v>0</v>
      </c>
      <c r="J58" s="337">
        <f t="shared" si="1"/>
        <v>0</v>
      </c>
      <c r="K58" s="338">
        <f t="shared" si="1"/>
        <v>0</v>
      </c>
    </row>
    <row r="59" spans="1:41" s="16" customFormat="1" ht="18.399999999999999" thickBot="1" x14ac:dyDescent="0.5">
      <c r="A59" s="40">
        <v>2022</v>
      </c>
      <c r="B59" s="236">
        <v>0.56399999999999995</v>
      </c>
      <c r="C59" s="238">
        <v>0.64600000000000002</v>
      </c>
      <c r="D59" s="238">
        <v>2.2250000000000001</v>
      </c>
      <c r="E59" s="238">
        <v>3.899</v>
      </c>
      <c r="F59" s="314">
        <v>1.129</v>
      </c>
      <c r="G59" s="336">
        <f t="shared" si="1"/>
        <v>0</v>
      </c>
      <c r="H59" s="337">
        <f t="shared" si="1"/>
        <v>0</v>
      </c>
      <c r="I59" s="337">
        <f t="shared" si="1"/>
        <v>0</v>
      </c>
      <c r="J59" s="337">
        <f t="shared" si="1"/>
        <v>0</v>
      </c>
      <c r="K59" s="338">
        <f t="shared" si="1"/>
        <v>0</v>
      </c>
    </row>
    <row r="60" spans="1:41" s="16" customFormat="1" x14ac:dyDescent="0.45"/>
    <row r="61" spans="1:41" s="16" customFormat="1" x14ac:dyDescent="0.45"/>
    <row r="62" spans="1:41" s="16" customFormat="1" x14ac:dyDescent="0.45"/>
    <row r="63" spans="1:41" s="16" customFormat="1" ht="14.65" thickBot="1" x14ac:dyDescent="0.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row>
    <row r="64" spans="1:41" s="16" customFormat="1" ht="27.4" thickTop="1" thickBot="1" x14ac:dyDescent="0.9">
      <c r="B64" s="432" t="s">
        <v>454</v>
      </c>
      <c r="C64" s="433"/>
      <c r="D64" s="433"/>
      <c r="E64" s="433"/>
      <c r="F64" s="433"/>
      <c r="G64" s="433"/>
      <c r="H64" s="434"/>
    </row>
    <row r="65" spans="1:26" s="16" customFormat="1" ht="14.65" thickBot="1" x14ac:dyDescent="0.5"/>
    <row r="66" spans="1:26" s="43" customFormat="1" ht="21.4" thickBot="1" x14ac:dyDescent="0.7">
      <c r="A66" s="44"/>
      <c r="B66" s="45" t="s">
        <v>1</v>
      </c>
      <c r="C66" s="46"/>
      <c r="D66" s="46"/>
      <c r="E66" s="46"/>
      <c r="F66" s="47"/>
      <c r="G66" s="45" t="s">
        <v>2</v>
      </c>
      <c r="H66" s="46"/>
      <c r="I66" s="46"/>
      <c r="J66" s="46"/>
      <c r="K66" s="47"/>
      <c r="L66" s="45" t="s">
        <v>3</v>
      </c>
      <c r="M66" s="46"/>
      <c r="N66" s="46"/>
      <c r="O66" s="46"/>
      <c r="P66" s="47"/>
      <c r="Q66" s="45" t="s">
        <v>4</v>
      </c>
      <c r="R66" s="46"/>
      <c r="S66" s="46"/>
      <c r="T66" s="46"/>
      <c r="U66" s="47"/>
      <c r="V66" s="45" t="s">
        <v>5</v>
      </c>
      <c r="W66" s="46"/>
      <c r="X66" s="46"/>
      <c r="Y66" s="46"/>
      <c r="Z66" s="47"/>
    </row>
    <row r="67" spans="1:26" s="16" customFormat="1" ht="18.399999999999999" thickBot="1" x14ac:dyDescent="0.5">
      <c r="A67" s="19" t="s">
        <v>382</v>
      </c>
      <c r="B67" s="94" t="s">
        <v>355</v>
      </c>
      <c r="C67" s="94" t="s">
        <v>378</v>
      </c>
      <c r="D67" s="94" t="s">
        <v>379</v>
      </c>
      <c r="E67" s="94" t="s">
        <v>380</v>
      </c>
      <c r="F67" s="126" t="s">
        <v>359</v>
      </c>
      <c r="G67" s="94" t="s">
        <v>355</v>
      </c>
      <c r="H67" s="94" t="s">
        <v>378</v>
      </c>
      <c r="I67" s="94" t="s">
        <v>379</v>
      </c>
      <c r="J67" s="94" t="s">
        <v>380</v>
      </c>
      <c r="K67" s="126" t="s">
        <v>359</v>
      </c>
      <c r="L67" s="94" t="s">
        <v>355</v>
      </c>
      <c r="M67" s="94" t="s">
        <v>378</v>
      </c>
      <c r="N67" s="94" t="s">
        <v>379</v>
      </c>
      <c r="O67" s="94" t="s">
        <v>380</v>
      </c>
      <c r="P67" s="126" t="s">
        <v>359</v>
      </c>
      <c r="Q67" s="94" t="s">
        <v>355</v>
      </c>
      <c r="R67" s="94" t="s">
        <v>378</v>
      </c>
      <c r="S67" s="94" t="s">
        <v>379</v>
      </c>
      <c r="T67" s="94" t="s">
        <v>380</v>
      </c>
      <c r="U67" s="126" t="s">
        <v>359</v>
      </c>
      <c r="V67" s="94" t="s">
        <v>355</v>
      </c>
      <c r="W67" s="94" t="s">
        <v>378</v>
      </c>
      <c r="X67" s="94" t="s">
        <v>379</v>
      </c>
      <c r="Y67" s="94" t="s">
        <v>380</v>
      </c>
      <c r="Z67" s="126" t="s">
        <v>359</v>
      </c>
    </row>
    <row r="68" spans="1:26" s="85" customFormat="1" ht="18" x14ac:dyDescent="0.55000000000000004">
      <c r="A68" s="40">
        <v>2010</v>
      </c>
      <c r="B68" s="208">
        <v>847187567</v>
      </c>
      <c r="C68" s="209">
        <v>430880082</v>
      </c>
      <c r="D68" s="209">
        <v>131073110</v>
      </c>
      <c r="E68" s="209">
        <v>43090979</v>
      </c>
      <c r="F68" s="210">
        <v>242143395</v>
      </c>
      <c r="G68" s="208">
        <v>180868992</v>
      </c>
      <c r="H68" s="209">
        <v>92663614</v>
      </c>
      <c r="I68" s="209">
        <v>28670599</v>
      </c>
      <c r="J68" s="209">
        <v>9404793</v>
      </c>
      <c r="K68" s="210">
        <v>50129985</v>
      </c>
      <c r="L68" s="208">
        <v>327579637</v>
      </c>
      <c r="M68" s="209">
        <v>171300939</v>
      </c>
      <c r="N68" s="209">
        <v>45732646</v>
      </c>
      <c r="O68" s="209">
        <v>15586960</v>
      </c>
      <c r="P68" s="210">
        <v>94959092</v>
      </c>
      <c r="Q68" s="208">
        <v>113005475</v>
      </c>
      <c r="R68" s="209">
        <v>56278385</v>
      </c>
      <c r="S68" s="209">
        <v>12170815</v>
      </c>
      <c r="T68" s="209">
        <v>4187840</v>
      </c>
      <c r="U68" s="210">
        <v>40368435</v>
      </c>
      <c r="V68" s="208">
        <v>1434795033</v>
      </c>
      <c r="W68" s="209">
        <v>616935341</v>
      </c>
      <c r="X68" s="209">
        <v>185718306</v>
      </c>
      <c r="Y68" s="209">
        <v>62125098</v>
      </c>
      <c r="Z68" s="210">
        <v>570016288</v>
      </c>
    </row>
    <row r="69" spans="1:26" s="85" customFormat="1" ht="18" x14ac:dyDescent="0.55000000000000004">
      <c r="A69" s="40">
        <v>2017</v>
      </c>
      <c r="B69" s="211">
        <v>912871367</v>
      </c>
      <c r="C69" s="80">
        <v>453790821</v>
      </c>
      <c r="D69" s="80">
        <v>153859433</v>
      </c>
      <c r="E69" s="80">
        <v>46675958</v>
      </c>
      <c r="F69" s="212">
        <v>258545154</v>
      </c>
      <c r="G69" s="211">
        <v>195707542</v>
      </c>
      <c r="H69" s="80">
        <v>97985997</v>
      </c>
      <c r="I69" s="80">
        <v>33986512</v>
      </c>
      <c r="J69" s="80">
        <v>10202304</v>
      </c>
      <c r="K69" s="212">
        <v>53532729</v>
      </c>
      <c r="L69" s="211">
        <v>344269638</v>
      </c>
      <c r="M69" s="80">
        <v>176874338</v>
      </c>
      <c r="N69" s="80">
        <v>52396411</v>
      </c>
      <c r="O69" s="80">
        <v>16810450</v>
      </c>
      <c r="P69" s="212">
        <v>98188439</v>
      </c>
      <c r="Q69" s="211">
        <v>114096048</v>
      </c>
      <c r="R69" s="80">
        <v>56757554</v>
      </c>
      <c r="S69" s="80">
        <v>12382402</v>
      </c>
      <c r="T69" s="80">
        <v>4459913</v>
      </c>
      <c r="U69" s="212">
        <v>40496179</v>
      </c>
      <c r="V69" s="211">
        <v>1415696884</v>
      </c>
      <c r="W69" s="80">
        <v>611784705</v>
      </c>
      <c r="X69" s="80">
        <v>176929608</v>
      </c>
      <c r="Y69" s="80">
        <v>65350516</v>
      </c>
      <c r="Z69" s="212">
        <v>561632054</v>
      </c>
    </row>
    <row r="70" spans="1:26" s="85" customFormat="1" ht="18" x14ac:dyDescent="0.55000000000000004">
      <c r="A70" s="40">
        <v>2018</v>
      </c>
      <c r="B70" s="211">
        <v>922473048</v>
      </c>
      <c r="C70" s="80">
        <v>457447597</v>
      </c>
      <c r="D70" s="80">
        <v>158374453</v>
      </c>
      <c r="E70" s="80">
        <v>47687108</v>
      </c>
      <c r="F70" s="212">
        <v>258963889</v>
      </c>
      <c r="G70" s="211">
        <v>197974055</v>
      </c>
      <c r="H70" s="80">
        <v>98800107</v>
      </c>
      <c r="I70" s="80">
        <v>35061911</v>
      </c>
      <c r="J70" s="80">
        <v>10438995</v>
      </c>
      <c r="K70" s="212">
        <v>53673042</v>
      </c>
      <c r="L70" s="211">
        <v>347114189</v>
      </c>
      <c r="M70" s="80">
        <v>178026390</v>
      </c>
      <c r="N70" s="80">
        <v>53636403</v>
      </c>
      <c r="O70" s="80">
        <v>16995931</v>
      </c>
      <c r="P70" s="212">
        <v>98455465</v>
      </c>
      <c r="Q70" s="211">
        <v>114247650</v>
      </c>
      <c r="R70" s="80">
        <v>56905836</v>
      </c>
      <c r="S70" s="80">
        <v>12569918</v>
      </c>
      <c r="T70" s="80">
        <v>4561828</v>
      </c>
      <c r="U70" s="212">
        <v>40210068</v>
      </c>
      <c r="V70" s="211">
        <v>1416150518</v>
      </c>
      <c r="W70" s="80">
        <v>611794592</v>
      </c>
      <c r="X70" s="80">
        <v>178460695</v>
      </c>
      <c r="Y70" s="80">
        <v>66278738</v>
      </c>
      <c r="Z70" s="212">
        <v>559616493</v>
      </c>
    </row>
    <row r="71" spans="1:26" s="85" customFormat="1" ht="18" x14ac:dyDescent="0.55000000000000004">
      <c r="A71" s="40">
        <v>2019</v>
      </c>
      <c r="B71" s="211">
        <v>924547211</v>
      </c>
      <c r="C71" s="80">
        <v>460545578</v>
      </c>
      <c r="D71" s="80">
        <v>159219926</v>
      </c>
      <c r="E71" s="80">
        <v>48359174</v>
      </c>
      <c r="F71" s="212">
        <v>256422533</v>
      </c>
      <c r="G71" s="211">
        <v>198492895</v>
      </c>
      <c r="H71" s="80">
        <v>99528240</v>
      </c>
      <c r="I71" s="80">
        <v>35239090</v>
      </c>
      <c r="J71" s="80">
        <v>10593895</v>
      </c>
      <c r="K71" s="212">
        <v>53131671</v>
      </c>
      <c r="L71" s="211">
        <v>349262754</v>
      </c>
      <c r="M71" s="80">
        <v>179775852</v>
      </c>
      <c r="N71" s="80">
        <v>53895061</v>
      </c>
      <c r="O71" s="80">
        <v>17157530</v>
      </c>
      <c r="P71" s="212">
        <v>98434312</v>
      </c>
      <c r="Q71" s="211">
        <v>114313703</v>
      </c>
      <c r="R71" s="80">
        <v>56970553</v>
      </c>
      <c r="S71" s="80">
        <v>12609903</v>
      </c>
      <c r="T71" s="80">
        <v>4608114</v>
      </c>
      <c r="U71" s="212">
        <v>40125132</v>
      </c>
      <c r="V71" s="211">
        <v>1416714703</v>
      </c>
      <c r="W71" s="80">
        <v>611781067</v>
      </c>
      <c r="X71" s="80">
        <v>179648275</v>
      </c>
      <c r="Y71" s="80">
        <v>66682867</v>
      </c>
      <c r="Z71" s="212">
        <v>558602494</v>
      </c>
    </row>
    <row r="72" spans="1:26" s="85" customFormat="1" ht="18" x14ac:dyDescent="0.55000000000000004">
      <c r="A72" s="40">
        <v>2020</v>
      </c>
      <c r="B72" s="211">
        <v>930578382</v>
      </c>
      <c r="C72" s="80">
        <v>464472861</v>
      </c>
      <c r="D72" s="80">
        <v>160414143</v>
      </c>
      <c r="E72" s="80">
        <v>51783795</v>
      </c>
      <c r="F72" s="212">
        <v>253907582</v>
      </c>
      <c r="G72" s="211">
        <v>199977013</v>
      </c>
      <c r="H72" s="80">
        <v>100429759</v>
      </c>
      <c r="I72" s="80">
        <v>35566362</v>
      </c>
      <c r="J72" s="80">
        <v>11393780</v>
      </c>
      <c r="K72" s="212">
        <v>52587111</v>
      </c>
      <c r="L72" s="211">
        <v>350398868</v>
      </c>
      <c r="M72" s="80">
        <v>181791854</v>
      </c>
      <c r="N72" s="80">
        <v>54218314</v>
      </c>
      <c r="O72" s="80">
        <v>18684698</v>
      </c>
      <c r="P72" s="212">
        <v>95704002</v>
      </c>
      <c r="Q72" s="211">
        <v>114320409</v>
      </c>
      <c r="R72" s="80">
        <v>57105185</v>
      </c>
      <c r="S72" s="80">
        <v>12470831</v>
      </c>
      <c r="T72" s="80">
        <v>4932900</v>
      </c>
      <c r="U72" s="212">
        <v>39811493</v>
      </c>
      <c r="V72" s="211">
        <v>1415629004</v>
      </c>
      <c r="W72" s="80">
        <v>611778744</v>
      </c>
      <c r="X72" s="80">
        <v>178459249</v>
      </c>
      <c r="Y72" s="80">
        <v>70837899</v>
      </c>
      <c r="Z72" s="212">
        <v>554553113</v>
      </c>
    </row>
    <row r="73" spans="1:26" s="85" customFormat="1" ht="18" x14ac:dyDescent="0.55000000000000004">
      <c r="A73" s="40">
        <v>2021</v>
      </c>
      <c r="B73" s="211">
        <v>927553499</v>
      </c>
      <c r="C73" s="80">
        <v>465714324</v>
      </c>
      <c r="D73" s="80">
        <v>158852256</v>
      </c>
      <c r="E73" s="80">
        <v>51707034</v>
      </c>
      <c r="F73" s="212">
        <v>251279885</v>
      </c>
      <c r="G73" s="211">
        <v>199388374</v>
      </c>
      <c r="H73" s="80">
        <v>100700795</v>
      </c>
      <c r="I73" s="80">
        <v>35238461</v>
      </c>
      <c r="J73" s="80">
        <v>11376815</v>
      </c>
      <c r="K73" s="212">
        <v>52072304</v>
      </c>
      <c r="L73" s="211">
        <v>354600622</v>
      </c>
      <c r="M73" s="80">
        <v>184160846</v>
      </c>
      <c r="N73" s="80">
        <v>55726323</v>
      </c>
      <c r="O73" s="80">
        <v>18797003</v>
      </c>
      <c r="P73" s="212">
        <v>95916450</v>
      </c>
      <c r="Q73" s="211">
        <v>114441227</v>
      </c>
      <c r="R73" s="80">
        <v>57144657</v>
      </c>
      <c r="S73" s="80">
        <v>12456660</v>
      </c>
      <c r="T73" s="80">
        <v>4927932</v>
      </c>
      <c r="U73" s="212">
        <v>39911977</v>
      </c>
      <c r="V73" s="211">
        <v>1417240791</v>
      </c>
      <c r="W73" s="80">
        <v>612513558</v>
      </c>
      <c r="X73" s="80">
        <v>179220596</v>
      </c>
      <c r="Y73" s="80">
        <v>71214211</v>
      </c>
      <c r="Z73" s="212">
        <v>554292425</v>
      </c>
    </row>
    <row r="74" spans="1:26" s="85" customFormat="1" ht="18.399999999999999" thickBot="1" x14ac:dyDescent="0.6">
      <c r="A74" s="40">
        <v>2022</v>
      </c>
      <c r="B74" s="213">
        <v>922533751</v>
      </c>
      <c r="C74" s="214">
        <v>466838488</v>
      </c>
      <c r="D74" s="214">
        <v>157452477</v>
      </c>
      <c r="E74" s="214">
        <v>50938755</v>
      </c>
      <c r="F74" s="215">
        <v>247304031</v>
      </c>
      <c r="G74" s="213">
        <v>198315791</v>
      </c>
      <c r="H74" s="214">
        <v>100999248</v>
      </c>
      <c r="I74" s="214">
        <v>34936536</v>
      </c>
      <c r="J74" s="214">
        <v>11195070</v>
      </c>
      <c r="K74" s="215">
        <v>51184937</v>
      </c>
      <c r="L74" s="213">
        <v>357407972</v>
      </c>
      <c r="M74" s="214">
        <v>187245427</v>
      </c>
      <c r="N74" s="214">
        <v>55870060</v>
      </c>
      <c r="O74" s="214">
        <v>18604576</v>
      </c>
      <c r="P74" s="215">
        <v>95687909</v>
      </c>
      <c r="Q74" s="213">
        <v>114363118</v>
      </c>
      <c r="R74" s="214">
        <v>57137472</v>
      </c>
      <c r="S74" s="214">
        <v>12416753</v>
      </c>
      <c r="T74" s="214">
        <v>4903834</v>
      </c>
      <c r="U74" s="215">
        <v>39905059</v>
      </c>
      <c r="V74" s="213">
        <v>1415291727</v>
      </c>
      <c r="W74" s="214">
        <v>612216103</v>
      </c>
      <c r="X74" s="214">
        <v>178619182</v>
      </c>
      <c r="Y74" s="214">
        <v>71041895</v>
      </c>
      <c r="Z74" s="215">
        <v>553414547</v>
      </c>
    </row>
    <row r="75" spans="1:26" s="16" customFormat="1" x14ac:dyDescent="0.45"/>
    <row r="76" spans="1:26" s="16" customFormat="1" x14ac:dyDescent="0.45"/>
    <row r="77" spans="1:26" s="16" customFormat="1" x14ac:dyDescent="0.45"/>
    <row r="78" spans="1:26" s="16" customFormat="1" x14ac:dyDescent="0.45"/>
    <row r="79" spans="1:26" s="16" customFormat="1" x14ac:dyDescent="0.45"/>
    <row r="80" spans="1:26" s="16" customFormat="1" x14ac:dyDescent="0.45"/>
    <row r="81" s="16" customFormat="1" x14ac:dyDescent="0.45"/>
    <row r="82" s="16" customFormat="1" x14ac:dyDescent="0.45"/>
    <row r="83" s="16" customFormat="1" x14ac:dyDescent="0.45"/>
    <row r="84" s="16" customFormat="1" x14ac:dyDescent="0.45"/>
    <row r="85" s="16" customFormat="1" x14ac:dyDescent="0.45"/>
    <row r="86" s="16" customFormat="1" x14ac:dyDescent="0.45"/>
    <row r="87" s="16" customFormat="1" x14ac:dyDescent="0.45"/>
    <row r="88" s="16" customFormat="1" x14ac:dyDescent="0.45"/>
    <row r="89" s="16" customFormat="1" x14ac:dyDescent="0.45"/>
    <row r="90" s="16" customFormat="1" x14ac:dyDescent="0.45"/>
    <row r="91" s="16" customFormat="1" x14ac:dyDescent="0.45"/>
    <row r="92" s="16" customFormat="1" x14ac:dyDescent="0.45"/>
    <row r="93" s="16" customFormat="1" x14ac:dyDescent="0.45"/>
    <row r="94" s="16" customFormat="1" x14ac:dyDescent="0.45"/>
    <row r="95" s="16" customFormat="1" x14ac:dyDescent="0.45"/>
    <row r="9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sheetData>
  <sheetProtection algorithmName="SHA-512" hashValue="Sm/Mpk34uOyiCThnpV7OUZrroxu0BVxx2ThbquodjMreXCbyfZYAZfvWQMj20wbKSteJlxZK1CTRWVouugBlFA==" saltValue="kqs7ApsVQsI7dV9qTjbkPA==" spinCount="100000" sheet="1" objects="1" scenarios="1"/>
  <mergeCells count="5">
    <mergeCell ref="A1:K1"/>
    <mergeCell ref="A3:F3"/>
    <mergeCell ref="G3:K3"/>
    <mergeCell ref="B51:F51"/>
    <mergeCell ref="B64:H6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DC62-DD13-4597-9721-C44A44F9CD85}">
  <dimension ref="A1:P50"/>
  <sheetViews>
    <sheetView topLeftCell="D1" zoomScale="70" zoomScaleNormal="70" workbookViewId="0">
      <pane ySplit="1" topLeftCell="A2" activePane="bottomLeft" state="frozen"/>
      <selection pane="bottomLeft" activeCell="J35" sqref="J35"/>
    </sheetView>
  </sheetViews>
  <sheetFormatPr defaultRowHeight="14.25" x14ac:dyDescent="0.45"/>
  <cols>
    <col min="1" max="1" width="22.53125" customWidth="1"/>
    <col min="2" max="3" width="14.796875" bestFit="1" customWidth="1"/>
    <col min="4" max="4" width="17.53125" customWidth="1"/>
    <col min="5" max="6" width="14.796875" bestFit="1" customWidth="1"/>
    <col min="7" max="7" width="21.1328125" customWidth="1"/>
    <col min="8" max="8" width="21.53125" customWidth="1"/>
    <col min="9" max="9" width="17.33203125" customWidth="1"/>
    <col min="10" max="10" width="16.33203125" customWidth="1"/>
    <col min="11" max="11" width="17.796875" customWidth="1"/>
    <col min="12" max="12" width="13.33203125" customWidth="1"/>
    <col min="13" max="13" width="13" customWidth="1"/>
    <col min="14" max="14" width="12" customWidth="1"/>
    <col min="15" max="15" width="13.46484375" customWidth="1"/>
    <col min="16" max="16" width="15.796875" customWidth="1"/>
  </cols>
  <sheetData>
    <row r="1" spans="1:16" ht="61.5" customHeight="1" thickBot="1" x14ac:dyDescent="0.5">
      <c r="B1" s="416" t="s">
        <v>491</v>
      </c>
      <c r="C1" s="417"/>
      <c r="D1" s="417"/>
      <c r="E1" s="417"/>
      <c r="F1" s="417"/>
      <c r="G1" s="418" t="s">
        <v>492</v>
      </c>
      <c r="H1" s="419"/>
      <c r="I1" s="419"/>
      <c r="J1" s="419"/>
      <c r="K1" s="420"/>
      <c r="L1" s="415" t="s">
        <v>487</v>
      </c>
      <c r="M1" s="415"/>
      <c r="N1" s="415"/>
      <c r="O1" s="415"/>
      <c r="P1" s="415"/>
    </row>
    <row r="2" spans="1:16" s="381" customFormat="1" ht="28.9" thickBot="1" x14ac:dyDescent="0.5">
      <c r="A2" s="391" t="s">
        <v>354</v>
      </c>
      <c r="B2" s="382" t="s">
        <v>360</v>
      </c>
      <c r="C2" s="383" t="s">
        <v>356</v>
      </c>
      <c r="D2" s="383" t="s">
        <v>357</v>
      </c>
      <c r="E2" s="383" t="s">
        <v>358</v>
      </c>
      <c r="F2" s="384" t="s">
        <v>359</v>
      </c>
      <c r="G2" s="385" t="s">
        <v>360</v>
      </c>
      <c r="H2" s="386" t="s">
        <v>356</v>
      </c>
      <c r="I2" s="386" t="s">
        <v>357</v>
      </c>
      <c r="J2" s="386" t="s">
        <v>358</v>
      </c>
      <c r="K2" s="387" t="s">
        <v>359</v>
      </c>
      <c r="L2" s="388" t="s">
        <v>360</v>
      </c>
      <c r="M2" s="389" t="s">
        <v>356</v>
      </c>
      <c r="N2" s="389" t="s">
        <v>357</v>
      </c>
      <c r="O2" s="389" t="s">
        <v>358</v>
      </c>
      <c r="P2" s="390" t="s">
        <v>359</v>
      </c>
    </row>
    <row r="3" spans="1:16" x14ac:dyDescent="0.45">
      <c r="A3" t="str">
        <f>SOURCE!C3</f>
        <v>Alabama</v>
      </c>
      <c r="B3" s="373">
        <f>AVERAGE('Alabama '!G16:G30)</f>
        <v>19330524.799337335</v>
      </c>
      <c r="C3" s="374">
        <f>AVERAGE('Alabama '!H16:H30)</f>
        <v>4984255.7371013332</v>
      </c>
      <c r="D3" s="374">
        <f>AVERAGE('Alabama '!I16:I30)</f>
        <v>5730902.5697666667</v>
      </c>
      <c r="E3" s="374">
        <f>AVERAGE('Alabama '!J16:J30)</f>
        <v>9176409.8367706649</v>
      </c>
      <c r="F3" s="375">
        <f>AVERAGE('Alabama '!K16:K30)</f>
        <v>20676849.62851733</v>
      </c>
      <c r="G3" s="373">
        <f>AVERAGE('Alabama '!B16:B30)</f>
        <v>1519879250</v>
      </c>
      <c r="H3" s="374">
        <f>AVERAGE('Alabama '!C16:C30)</f>
        <v>50061917.266666666</v>
      </c>
      <c r="I3" s="374">
        <f>AVERAGE('Alabama '!D16:D30)</f>
        <v>17773178.066666666</v>
      </c>
      <c r="J3" s="374">
        <f>AVERAGE('Alabama '!E16:E30)</f>
        <v>44533746.666666664</v>
      </c>
      <c r="K3" s="375">
        <f>AVERAGE('Alabama '!F16:F30)</f>
        <v>1407510407.8666666</v>
      </c>
      <c r="L3" s="38" t="str">
        <f>IF(ABS('State Summary_Preliminary'!L3-G3) &lt;= B3,
   "Yes",
   "No")</f>
        <v>No</v>
      </c>
      <c r="M3" s="357" t="str">
        <f>IF(ABS('State Summary_Preliminary'!M3-H3) &lt;= C3,
   "Yes",
   "No")</f>
        <v>Yes</v>
      </c>
      <c r="N3" s="357" t="str">
        <f>IF(ABS('State Summary_Preliminary'!N3-I3) &lt;= D3,
   "Yes",
   "No")</f>
        <v>No</v>
      </c>
      <c r="O3" s="357" t="str">
        <f>IF(ABS('State Summary_Preliminary'!O3-J3) &lt;= E3,
   "Yes",
   "No")</f>
        <v>No</v>
      </c>
      <c r="P3" s="358" t="str">
        <f>IF(ABS('State Summary_Preliminary'!P3-K3) &lt;= F3,
   "Yes",
   "No")</f>
        <v>No</v>
      </c>
    </row>
    <row r="4" spans="1:16" x14ac:dyDescent="0.45">
      <c r="A4" t="str">
        <f>SOURCE!C4</f>
        <v>Arizona</v>
      </c>
      <c r="B4" s="376">
        <f>AVERAGE(Arizona!G11:G24)</f>
        <v>21155198.752197143</v>
      </c>
      <c r="C4" s="395">
        <f>AVERAGE(Arizona!H11:H24)</f>
        <v>17628022.417315714</v>
      </c>
      <c r="D4" s="395">
        <f>AVERAGE(Arizona!I11:I24)</f>
        <v>3890083.3065314288</v>
      </c>
      <c r="E4" s="395">
        <f>AVERAGE(Arizona!J11:J24)</f>
        <v>5574919.5476842867</v>
      </c>
      <c r="F4" s="377">
        <f>AVERAGE(Arizona!K11:K24)</f>
        <v>14761380.735612854</v>
      </c>
      <c r="G4" s="376">
        <f>AVERAGE(Arizona!B11:B24)</f>
        <v>601219462.5</v>
      </c>
      <c r="H4" s="395">
        <f>AVERAGE(Arizona!C11:C24)</f>
        <v>336960027.64285713</v>
      </c>
      <c r="I4" s="395">
        <f>AVERAGE(Arizona!D11:D24)</f>
        <v>12019708.785714285</v>
      </c>
      <c r="J4" s="395">
        <f>AVERAGE(Arizona!E11:E24)</f>
        <v>25950015.285714287</v>
      </c>
      <c r="K4" s="377">
        <f>AVERAGE(Arizona!F11:F24)</f>
        <v>226289710.7142857</v>
      </c>
      <c r="L4" s="38" t="str">
        <f>IF(ABS('State Summary_Preliminary'!L4-G4) &lt;= B4,
   "Yes",
   "No")</f>
        <v>Yes</v>
      </c>
      <c r="M4" s="38" t="str">
        <f>IF(ABS('State Summary_Preliminary'!M4-H4) &lt;= C4,
   "Yes",
   "No")</f>
        <v>No</v>
      </c>
      <c r="N4" s="38" t="str">
        <f>IF(ABS('State Summary_Preliminary'!N4-I4) &lt;= D4,
   "Yes",
   "No")</f>
        <v>Yes</v>
      </c>
      <c r="O4" s="38" t="str">
        <f>IF(ABS('State Summary_Preliminary'!O4-J4) &lt;= E4,
   "Yes",
   "No")</f>
        <v>No</v>
      </c>
      <c r="P4" s="359" t="str">
        <f>IF(ABS('State Summary_Preliminary'!P4-K4) &lt;= F4,
   "Yes",
   "No")</f>
        <v>Yes</v>
      </c>
    </row>
    <row r="5" spans="1:16" x14ac:dyDescent="0.45">
      <c r="A5" t="str">
        <f>SOURCE!C5</f>
        <v>Arkansas</v>
      </c>
      <c r="B5" s="376">
        <f>AVERAGE(Arkansas!G11:G25)</f>
        <v>18117346.946482666</v>
      </c>
      <c r="C5" s="395">
        <f>AVERAGE(Arkansas!H11:H25)</f>
        <v>8449864.6877960004</v>
      </c>
      <c r="D5" s="395">
        <f>AVERAGE(Arkansas!I11:I25)</f>
        <v>5585289.0605586665</v>
      </c>
      <c r="E5" s="395">
        <f>AVERAGE(Arkansas!J11:J25)</f>
        <v>9442686.320812</v>
      </c>
      <c r="F5" s="377">
        <f>AVERAGE(Arkansas!K11:K25)</f>
        <v>18988057.522505336</v>
      </c>
      <c r="G5" s="376">
        <f>AVERAGE(Arkansas!B11:B25)</f>
        <v>1238340104.5333333</v>
      </c>
      <c r="H5" s="395">
        <f>AVERAGE(Arkansas!C11:C25)</f>
        <v>183417415.93333334</v>
      </c>
      <c r="I5" s="395">
        <f>AVERAGE(Arkansas!D11:D25)</f>
        <v>19478136.266666666</v>
      </c>
      <c r="J5" s="395">
        <f>AVERAGE(Arkansas!E11:E25)</f>
        <v>41813781.266666666</v>
      </c>
      <c r="K5" s="377">
        <f>AVERAGE(Arkansas!F11:F25)</f>
        <v>993630771</v>
      </c>
      <c r="L5" s="38" t="str">
        <f>IF(ABS('State Summary_Preliminary'!L5-G5) &lt;= B5,
   "Yes",
   "No")</f>
        <v>No</v>
      </c>
      <c r="M5" s="38" t="str">
        <f>IF(ABS('State Summary_Preliminary'!M5-H5) &lt;= C5,
   "Yes",
   "No")</f>
        <v>No</v>
      </c>
      <c r="N5" s="38" t="str">
        <f>IF(ABS('State Summary_Preliminary'!N5-I5) &lt;= D5,
   "Yes",
   "No")</f>
        <v>Yes</v>
      </c>
      <c r="O5" s="38" t="str">
        <f>IF(ABS('State Summary_Preliminary'!O5-J5) &lt;= E5,
   "Yes",
   "No")</f>
        <v>No</v>
      </c>
      <c r="P5" s="359" t="str">
        <f>IF(ABS('State Summary_Preliminary'!P5-K5) &lt;= F5,
   "Yes",
   "No")</f>
        <v>No</v>
      </c>
    </row>
    <row r="6" spans="1:16" x14ac:dyDescent="0.45">
      <c r="A6" t="str">
        <f>SOURCE!C6</f>
        <v>California</v>
      </c>
      <c r="B6" s="376">
        <f>AVERAGE(California!G$9:G$12)</f>
        <v>42437549.551869996</v>
      </c>
      <c r="C6" s="395">
        <f>AVERAGE(California!H$9:H$12)</f>
        <v>31527176.77242</v>
      </c>
      <c r="D6" s="395">
        <f>AVERAGE(California!I$9:I$12)</f>
        <v>11744796.773279998</v>
      </c>
      <c r="E6" s="395">
        <f>AVERAGE(California!J$9:J$12)</f>
        <v>10522790.332515001</v>
      </c>
      <c r="F6" s="377">
        <f>AVERAGE(California!K$9:K$12)</f>
        <v>26316987.528649993</v>
      </c>
      <c r="G6" s="376">
        <f>AVERAGE(California!B9:B12)</f>
        <v>2514824131.5</v>
      </c>
      <c r="H6" s="395">
        <f>AVERAGE(California!C9:C12)</f>
        <v>1252585617.5</v>
      </c>
      <c r="I6" s="395">
        <f>AVERAGE(California!D9:D12)</f>
        <v>82340918</v>
      </c>
      <c r="J6" s="395">
        <f>AVERAGE(California!E9:E12)</f>
        <v>37169781.25</v>
      </c>
      <c r="K6" s="377">
        <f>AVERAGE(California!F9:F12)</f>
        <v>1142727815.25</v>
      </c>
      <c r="L6" s="38" t="str">
        <f>IF(ABS('State Summary_Preliminary'!L6-G6) &lt;= B6,
   "Yes",
   "No")</f>
        <v>Yes</v>
      </c>
      <c r="M6" s="38" t="str">
        <f>IF(ABS('State Summary_Preliminary'!M6-H6) &lt;= C6,
   "Yes",
   "No")</f>
        <v>No</v>
      </c>
      <c r="N6" s="38" t="str">
        <f>IF(ABS('State Summary_Preliminary'!N6-I6) &lt;= D6,
   "Yes",
   "No")</f>
        <v>No</v>
      </c>
      <c r="O6" s="38" t="str">
        <f>IF(ABS('State Summary_Preliminary'!O6-J6) &lt;= E6,
   "Yes",
   "No")</f>
        <v>Yes</v>
      </c>
      <c r="P6" s="359" t="str">
        <f>IF(ABS('State Summary_Preliminary'!P6-K6) &lt;= F6,
   "Yes",
   "No")</f>
        <v>No</v>
      </c>
    </row>
    <row r="7" spans="1:16" x14ac:dyDescent="0.45">
      <c r="A7" t="str">
        <f>SOURCE!C7</f>
        <v>Colorado</v>
      </c>
      <c r="B7" s="376">
        <f>AVERAGE(Colorado!G11:G24)</f>
        <v>30277313.489902858</v>
      </c>
      <c r="C7" s="395">
        <f>AVERAGE(Colorado!H11:H24)</f>
        <v>29188852.91063571</v>
      </c>
      <c r="D7" s="395">
        <f>AVERAGE(Colorado!I11:I24)</f>
        <v>14945226.562204283</v>
      </c>
      <c r="E7" s="395">
        <f>AVERAGE(Colorado!J11:J24)</f>
        <v>7733022.0233028559</v>
      </c>
      <c r="F7" s="377">
        <f>AVERAGE(Colorado!K11:K24)</f>
        <v>18357170.644134287</v>
      </c>
      <c r="G7" s="376">
        <f>AVERAGE(Colorado!B11:B24)</f>
        <v>1264927433.4285715</v>
      </c>
      <c r="H7" s="395">
        <f>AVERAGE(Colorado!C11:C24)</f>
        <v>717963575.92857146</v>
      </c>
      <c r="I7" s="395">
        <f>AVERAGE(Colorado!D11:D24)</f>
        <v>202100808.5</v>
      </c>
      <c r="J7" s="395">
        <f>AVERAGE(Colorado!E11:E24)</f>
        <v>37380953.571428575</v>
      </c>
      <c r="K7" s="377">
        <f>AVERAGE(Colorado!F11:F24)</f>
        <v>307482095.4285714</v>
      </c>
      <c r="L7" s="38" t="str">
        <f>IF(ABS('State Summary_Preliminary'!L7-G7) &lt;= B7,
   "Yes",
   "No")</f>
        <v>No</v>
      </c>
      <c r="M7" s="38" t="str">
        <f>IF(ABS('State Summary_Preliminary'!M7-H7) &lt;= C7,
   "Yes",
   "No")</f>
        <v>No</v>
      </c>
      <c r="N7" s="38" t="str">
        <f>IF(ABS('State Summary_Preliminary'!N7-I7) &lt;= D7,
   "Yes",
   "No")</f>
        <v>No</v>
      </c>
      <c r="O7" s="38" t="str">
        <f>IF(ABS('State Summary_Preliminary'!O7-J7) &lt;= E7,
   "Yes",
   "No")</f>
        <v>No</v>
      </c>
      <c r="P7" s="359" t="str">
        <f>IF(ABS('State Summary_Preliminary'!P7-K7) &lt;= F7,
   "Yes",
   "No")</f>
        <v>No</v>
      </c>
    </row>
    <row r="8" spans="1:16" x14ac:dyDescent="0.45">
      <c r="A8" t="str">
        <f>SOURCE!C8</f>
        <v>Connecticut</v>
      </c>
      <c r="B8" s="376">
        <f>AVERAGE(Connecticut!G11:G25)</f>
        <v>10698890.693877334</v>
      </c>
      <c r="C8" s="396" t="s">
        <v>361</v>
      </c>
      <c r="D8" s="395">
        <f>AVERAGE(Connecticut!I11:I25)</f>
        <v>1902240.89102</v>
      </c>
      <c r="E8" s="395">
        <f>AVERAGE(Connecticut!J11:J25)</f>
        <v>9365240.2637600005</v>
      </c>
      <c r="F8" s="377">
        <f>AVERAGE(Connecticut!K11:K25)</f>
        <v>11480127.643454665</v>
      </c>
      <c r="G8" s="376">
        <f>AVERAGE(Connecticut!B11:B25)</f>
        <v>205418542.93333334</v>
      </c>
      <c r="H8" s="396" t="s">
        <v>361</v>
      </c>
      <c r="I8" s="395">
        <f>AVERAGE(Connecticut!D11:D25)</f>
        <v>926584.73333333328</v>
      </c>
      <c r="J8" s="395">
        <f>AVERAGE(Connecticut!E11:E25)</f>
        <v>54444142.533333331</v>
      </c>
      <c r="K8" s="377">
        <f>AVERAGE(Connecticut!F11:F25)</f>
        <v>150047815.73333332</v>
      </c>
      <c r="L8" s="38" t="str">
        <f>IF(ABS('State Summary_Preliminary'!L8-G8) &lt;= B8,
   "Yes",
   "No")</f>
        <v>No</v>
      </c>
      <c r="M8" s="38" t="s">
        <v>361</v>
      </c>
      <c r="N8" s="38" t="str">
        <f>IF(ABS('State Summary_Preliminary'!N8-I8) &lt;= D8,
   "Yes",
   "No")</f>
        <v>Yes</v>
      </c>
      <c r="O8" s="38" t="str">
        <f>IF(ABS('State Summary_Preliminary'!O8-J8) &lt;= E8,
   "Yes",
   "No")</f>
        <v>No</v>
      </c>
      <c r="P8" s="359" t="str">
        <f>IF(ABS('State Summary_Preliminary'!P8-K8) &lt;= F8,
   "Yes",
   "No")</f>
        <v>Yes</v>
      </c>
    </row>
    <row r="9" spans="1:16" x14ac:dyDescent="0.45">
      <c r="A9" t="str">
        <f>SOURCE!C9</f>
        <v>Delaware</v>
      </c>
      <c r="B9" s="376">
        <f>AVERAGE(Delaware!G12:G26)</f>
        <v>3325178.5917306668</v>
      </c>
      <c r="C9" s="396" t="s">
        <v>361</v>
      </c>
      <c r="D9" s="395">
        <f>AVERAGE(Delaware!I12:I26)</f>
        <v>420041.98768266657</v>
      </c>
      <c r="E9" s="395">
        <f>AVERAGE(Delaware!J12:J26)</f>
        <v>2276701.4848266668</v>
      </c>
      <c r="F9" s="377">
        <f>AVERAGE(Delaware!K12:K26)</f>
        <v>3111421.9639186664</v>
      </c>
      <c r="G9" s="376">
        <f>AVERAGE(Delaware!B12:B26)</f>
        <v>36704903.533333331</v>
      </c>
      <c r="H9" s="396" t="s">
        <v>361</v>
      </c>
      <c r="I9" s="395">
        <f>AVERAGE(Delaware!D12:D26)</f>
        <v>295138.13333333336</v>
      </c>
      <c r="J9" s="395">
        <f>AVERAGE(Delaware!E12:E26)</f>
        <v>6758817.1333333338</v>
      </c>
      <c r="K9" s="377">
        <f>AVERAGE(Delaware!F12:F26)</f>
        <v>29650948.333333332</v>
      </c>
      <c r="L9" s="38" t="str">
        <f>IF(ABS('State Summary_Preliminary'!L9-G9) &lt;= B9,
   "Yes",
   "No")</f>
        <v>No</v>
      </c>
      <c r="M9" s="38" t="s">
        <v>361</v>
      </c>
      <c r="N9" s="38" t="str">
        <f>IF(ABS('State Summary_Preliminary'!N9-I9) &lt;= D9,
   "Yes",
   "No")</f>
        <v>Yes</v>
      </c>
      <c r="O9" s="38" t="str">
        <f>IF(ABS('State Summary_Preliminary'!O9-J9) &lt;= E9,
   "Yes",
   "No")</f>
        <v>Yes</v>
      </c>
      <c r="P9" s="359" t="str">
        <f>IF(ABS('State Summary_Preliminary'!P9-K9) &lt;= F9,
   "Yes",
   "No")</f>
        <v>Yes</v>
      </c>
    </row>
    <row r="10" spans="1:16" x14ac:dyDescent="0.45">
      <c r="A10" t="str">
        <f>SOURCE!C10</f>
        <v>Florida</v>
      </c>
      <c r="B10" s="376">
        <f>AVERAGE(Florida!G9:G22)</f>
        <v>22617735.147641432</v>
      </c>
      <c r="C10" s="395">
        <f>AVERAGE(Florida!H9:H22)</f>
        <v>5735763.3764985716</v>
      </c>
      <c r="D10" s="395">
        <f>AVERAGE(Florida!I9:I22)</f>
        <v>6970159.8150171433</v>
      </c>
      <c r="E10" s="395">
        <f>AVERAGE(Florida!J9:J22)</f>
        <v>18942303.725937143</v>
      </c>
      <c r="F10" s="377">
        <f>AVERAGE(Florida!K9:K22)</f>
        <v>23463505.990742858</v>
      </c>
      <c r="G10" s="376">
        <f>AVERAGE(Florida!B9:B22)</f>
        <v>1043937048.0714285</v>
      </c>
      <c r="H10" s="395">
        <f>AVERAGE(Florida!C9:C22)</f>
        <v>79090657.285714284</v>
      </c>
      <c r="I10" s="395">
        <f>AVERAGE(Florida!D9:D22)</f>
        <v>33961873</v>
      </c>
      <c r="J10" s="395">
        <f>AVERAGE(Florida!E9:E22)</f>
        <v>212453724.64285713</v>
      </c>
      <c r="K10" s="377">
        <f>AVERAGE(Florida!F9:F22)</f>
        <v>718430792.78571427</v>
      </c>
      <c r="L10" s="38" t="str">
        <f>IF(ABS('State Summary_Preliminary'!L10-G10) &lt;= B10,
   "Yes",
   "No")</f>
        <v>No</v>
      </c>
      <c r="M10" s="38" t="str">
        <f>IF(ABS('State Summary_Preliminary'!M10-H10) &lt;= C10,
   "Yes",
   "No")</f>
        <v>No</v>
      </c>
      <c r="N10" s="38" t="str">
        <f>IF(ABS('State Summary_Preliminary'!N10-I10) &lt;= D10,
   "Yes",
   "No")</f>
        <v>Yes</v>
      </c>
      <c r="O10" s="38" t="str">
        <f>IF(ABS('State Summary_Preliminary'!O10-J10) &lt;= E10,
   "Yes",
   "No")</f>
        <v>No</v>
      </c>
      <c r="P10" s="359" t="str">
        <f>IF(ABS('State Summary_Preliminary'!P10-K10) &lt;= F10,
   "Yes",
   "No")</f>
        <v>Yes</v>
      </c>
    </row>
    <row r="11" spans="1:16" x14ac:dyDescent="0.45">
      <c r="A11" t="str">
        <f>SOURCE!C11</f>
        <v>Georgia</v>
      </c>
      <c r="B11" s="376">
        <f>AVERAGE(Georgia!G16:G29)</f>
        <v>21889847.056795716</v>
      </c>
      <c r="C11" s="395">
        <f>AVERAGE(Georgia!H16:H29)</f>
        <v>6017067.7364142863</v>
      </c>
      <c r="D11" s="395">
        <f>AVERAGE(Georgia!I16:I29)</f>
        <v>8894154.5405714307</v>
      </c>
      <c r="E11" s="395">
        <f>AVERAGE(Georgia!J16:J29)</f>
        <v>10546257.400559997</v>
      </c>
      <c r="F11" s="377">
        <f>AVERAGE(Georgia!K16:K29)</f>
        <v>23959229.320961427</v>
      </c>
      <c r="G11" s="376">
        <f>AVERAGE(Georgia!B16:B29)</f>
        <v>1616464097.5</v>
      </c>
      <c r="H11" s="395">
        <f>AVERAGE(Georgia!C16:C29)</f>
        <v>67099978.714285716</v>
      </c>
      <c r="I11" s="395">
        <f>AVERAGE(Georgia!D16:D29)</f>
        <v>42570123.928571425</v>
      </c>
      <c r="J11" s="395">
        <f>AVERAGE(Georgia!E16:E29)</f>
        <v>63253015.571428575</v>
      </c>
      <c r="K11" s="377">
        <f>AVERAGE(Georgia!F16:F29)</f>
        <v>1443540979.2857144</v>
      </c>
      <c r="L11" s="38" t="str">
        <f>IF(ABS('State Summary_Preliminary'!L11-G11) &lt;= B11,
   "Yes",
   "No")</f>
        <v>No</v>
      </c>
      <c r="M11" s="38" t="str">
        <f>IF(ABS('State Summary_Preliminary'!M11-H11) &lt;= C11,
   "Yes",
   "No")</f>
        <v>No</v>
      </c>
      <c r="N11" s="38" t="str">
        <f>IF(ABS('State Summary_Preliminary'!N11-I11) &lt;= D11,
   "Yes",
   "No")</f>
        <v>Yes</v>
      </c>
      <c r="O11" s="38" t="str">
        <f>IF(ABS('State Summary_Preliminary'!O11-J11) &lt;= E11,
   "Yes",
   "No")</f>
        <v>No</v>
      </c>
      <c r="P11" s="359" t="str">
        <f>IF(ABS('State Summary_Preliminary'!P11-K11) &lt;= F11,
   "Yes",
   "No")</f>
        <v>No</v>
      </c>
    </row>
    <row r="12" spans="1:16" x14ac:dyDescent="0.45">
      <c r="A12" t="str">
        <f>SOURCE!C12</f>
        <v>Idaho</v>
      </c>
      <c r="B12" s="376">
        <f>AVERAGE(Idaho!G11:G24)</f>
        <v>35930666.12463285</v>
      </c>
      <c r="C12" s="395">
        <f>AVERAGE(Idaho!H11:H24)</f>
        <v>38663988.429911427</v>
      </c>
      <c r="D12" s="395">
        <f>AVERAGE(Idaho!I11:I24)</f>
        <v>12094515.872495715</v>
      </c>
      <c r="E12" s="395">
        <f>AVERAGE(Idaho!J11:J24)</f>
        <v>15326823.606908573</v>
      </c>
      <c r="F12" s="377">
        <f>AVERAGE(Idaho!K11:K24)</f>
        <v>17352320.709655713</v>
      </c>
      <c r="G12" s="376">
        <f>AVERAGE(Idaho!B11:B24)</f>
        <v>1635740299.2142856</v>
      </c>
      <c r="H12" s="395">
        <f>AVERAGE(Idaho!C11:C24)</f>
        <v>1216009902.5714285</v>
      </c>
      <c r="I12" s="395">
        <f>AVERAGE(Idaho!D11:D24)</f>
        <v>69364354.357142851</v>
      </c>
      <c r="J12" s="395">
        <f>AVERAGE(Idaho!E11:E24)</f>
        <v>107897607.07142857</v>
      </c>
      <c r="K12" s="377">
        <f>AVERAGE(Idaho!F11:F24)</f>
        <v>242468435.2142857</v>
      </c>
      <c r="L12" s="38" t="str">
        <f>IF(ABS('State Summary_Preliminary'!L12-G12) &lt;= B12,
   "Yes",
   "No")</f>
        <v>No</v>
      </c>
      <c r="M12" s="38" t="str">
        <f>IF(ABS('State Summary_Preliminary'!M12-H12) &lt;= C12,
   "Yes",
   "No")</f>
        <v>No</v>
      </c>
      <c r="N12" s="38" t="str">
        <f>IF(ABS('State Summary_Preliminary'!N12-I12) &lt;= D12,
   "Yes",
   "No")</f>
        <v>Yes</v>
      </c>
      <c r="O12" s="38" t="str">
        <f>IF(ABS('State Summary_Preliminary'!O12-J12) &lt;= E12,
   "Yes",
   "No")</f>
        <v>Yes</v>
      </c>
      <c r="P12" s="359" t="str">
        <f>IF(ABS('State Summary_Preliminary'!P12-K12) &lt;= F12,
   "Yes",
   "No")</f>
        <v>Yes</v>
      </c>
    </row>
    <row r="13" spans="1:16" x14ac:dyDescent="0.45">
      <c r="A13" t="str">
        <f>SOURCE!C13</f>
        <v>Illinois</v>
      </c>
      <c r="B13" s="376">
        <f>AVERAGE(Illinois!G13:G27)</f>
        <v>14621804.289794665</v>
      </c>
      <c r="C13" s="395">
        <f>AVERAGE(Illinois!H13:H27)</f>
        <v>2464538.5075253327</v>
      </c>
      <c r="D13" s="395">
        <f>AVERAGE(Illinois!I13:I27)</f>
        <v>3702182.7591933329</v>
      </c>
      <c r="E13" s="395">
        <f>AVERAGE(Illinois!J13:J27)</f>
        <v>5860255.8663706658</v>
      </c>
      <c r="F13" s="377">
        <f>AVERAGE(Illinois!K13:K27)</f>
        <v>14022776.53481867</v>
      </c>
      <c r="G13" s="376">
        <f>AVERAGE(Illinois!B13:B27)</f>
        <v>387442532.73333335</v>
      </c>
      <c r="H13" s="395">
        <f>AVERAGE(Illinois!C13:C27)</f>
        <v>23871961.133333333</v>
      </c>
      <c r="I13" s="395">
        <f>AVERAGE(Illinois!D13:D27)</f>
        <v>5605669.1333333338</v>
      </c>
      <c r="J13" s="395">
        <f>AVERAGE(Illinois!E13:E27)</f>
        <v>17273882</v>
      </c>
      <c r="K13" s="377">
        <f>AVERAGE(Illinois!F13:F27)</f>
        <v>340691020.33333331</v>
      </c>
      <c r="L13" s="38" t="str">
        <f>IF(ABS('State Summary_Preliminary'!L13-G13) &lt;= B13,
   "Yes",
   "No")</f>
        <v>No</v>
      </c>
      <c r="M13" s="38" t="str">
        <f>IF(ABS('State Summary_Preliminary'!M13-H13) &lt;= C13,
   "Yes",
   "No")</f>
        <v>Yes</v>
      </c>
      <c r="N13" s="38" t="str">
        <f>IF(ABS('State Summary_Preliminary'!N13-I13) &lt;= D13,
   "Yes",
   "No")</f>
        <v>Yes</v>
      </c>
      <c r="O13" s="38" t="str">
        <f>IF(ABS('State Summary_Preliminary'!O13-J13) &lt;= E13,
   "Yes",
   "No")</f>
        <v>No</v>
      </c>
      <c r="P13" s="359" t="str">
        <f>IF(ABS('State Summary_Preliminary'!P13-K13) &lt;= F13,
   "Yes",
   "No")</f>
        <v>No</v>
      </c>
    </row>
    <row r="14" spans="1:16" x14ac:dyDescent="0.45">
      <c r="A14" t="str">
        <f>SOURCE!C14</f>
        <v>Indiana</v>
      </c>
      <c r="B14" s="376">
        <f>AVERAGE(Indiana!G13:G27)</f>
        <v>12698584.232497334</v>
      </c>
      <c r="C14" s="395">
        <f>AVERAGE(Indiana!H13:H27)</f>
        <v>1800420.0439373329</v>
      </c>
      <c r="D14" s="395">
        <f>AVERAGE(Indiana!I13:I27)</f>
        <v>4112823.2526453328</v>
      </c>
      <c r="E14" s="395">
        <f>AVERAGE(Indiana!J13:J27)</f>
        <v>5311478.7656279998</v>
      </c>
      <c r="F14" s="377">
        <f>AVERAGE(Indiana!K13:K27)</f>
        <v>12063911.806750668</v>
      </c>
      <c r="G14" s="376">
        <f>AVERAGE(Indiana!B13:B27)</f>
        <v>431258956</v>
      </c>
      <c r="H14" s="395">
        <f>AVERAGE(Indiana!C13:C27)</f>
        <v>18976338.533333335</v>
      </c>
      <c r="I14" s="395">
        <f>AVERAGE(Indiana!D13:D27)</f>
        <v>12887827.4</v>
      </c>
      <c r="J14" s="395">
        <f>AVERAGE(Indiana!E13:E27)</f>
        <v>26822286.333333332</v>
      </c>
      <c r="K14" s="377">
        <f>AVERAGE(Indiana!F13:F27)</f>
        <v>372572503.73333335</v>
      </c>
      <c r="L14" s="38" t="str">
        <f>IF(ABS('State Summary_Preliminary'!L14-G14) &lt;= B14,
   "Yes",
   "No")</f>
        <v>No</v>
      </c>
      <c r="M14" s="38" t="str">
        <f>IF(ABS('State Summary_Preliminary'!M14-H14) &lt;= C14,
   "Yes",
   "No")</f>
        <v>No</v>
      </c>
      <c r="N14" s="38" t="str">
        <f>IF(ABS('State Summary_Preliminary'!N14-I14) &lt;= D14,
   "Yes",
   "No")</f>
        <v>Yes</v>
      </c>
      <c r="O14" s="38" t="str">
        <f>IF(ABS('State Summary_Preliminary'!O14-J14) &lt;= E14,
   "Yes",
   "No")</f>
        <v>Yes</v>
      </c>
      <c r="P14" s="359" t="str">
        <f>IF(ABS('State Summary_Preliminary'!P14-K14) &lt;= F14,
   "Yes",
   "No")</f>
        <v>No</v>
      </c>
    </row>
    <row r="15" spans="1:16" x14ac:dyDescent="0.45">
      <c r="A15" t="str">
        <f>SOURCE!C15</f>
        <v>Iowa</v>
      </c>
      <c r="B15" s="376">
        <f>AVERAGE(Iowa!G13:G27)</f>
        <v>11263592.112565333</v>
      </c>
      <c r="C15" s="396" t="s">
        <v>361</v>
      </c>
      <c r="D15" s="395">
        <f>AVERAGE(Iowa!I13:I27)</f>
        <v>3268776.3414746667</v>
      </c>
      <c r="E15" s="395">
        <f>AVERAGE(Iowa!J13:J27)</f>
        <v>5460551.7424146663</v>
      </c>
      <c r="F15" s="377">
        <f>AVERAGE(Iowa!K13:K27)</f>
        <v>10534336.738149332</v>
      </c>
      <c r="G15" s="376">
        <f>AVERAGE(Iowa!B13:B27)</f>
        <v>229187057.33333334</v>
      </c>
      <c r="H15" s="396" t="s">
        <v>361</v>
      </c>
      <c r="I15" s="395">
        <f>AVERAGE(Iowa!D13:D27)</f>
        <v>7274431.7333333334</v>
      </c>
      <c r="J15" s="395">
        <f>AVERAGE(Iowa!E13:E27)</f>
        <v>18123780.733333334</v>
      </c>
      <c r="K15" s="377">
        <f>AVERAGE(Iowa!F13:F27)</f>
        <v>203788845</v>
      </c>
      <c r="L15" s="38" t="str">
        <f>IF(ABS('State Summary_Preliminary'!L15-G15) &lt;= B15,
   "Yes",
   "No")</f>
        <v>Yes</v>
      </c>
      <c r="M15" s="38" t="s">
        <v>361</v>
      </c>
      <c r="N15" s="38" t="str">
        <f>IF(ABS('State Summary_Preliminary'!N15-I15) &lt;= D15,
   "Yes",
   "No")</f>
        <v>Yes</v>
      </c>
      <c r="O15" s="38" t="str">
        <f>IF(ABS('State Summary_Preliminary'!O15-J15) &lt;= E15,
   "Yes",
   "No")</f>
        <v>Yes</v>
      </c>
      <c r="P15" s="359" t="str">
        <f>IF(ABS('State Summary_Preliminary'!P15-K15) &lt;= F15,
   "Yes",
   "No")</f>
        <v>Yes</v>
      </c>
    </row>
    <row r="16" spans="1:16" x14ac:dyDescent="0.45">
      <c r="A16" t="str">
        <f>SOURCE!C16</f>
        <v>Kansas</v>
      </c>
      <c r="B16" s="376">
        <f>AVERAGE(Kansas!G13:G27)</f>
        <v>11306271.081424</v>
      </c>
      <c r="C16" s="396" t="s">
        <v>361</v>
      </c>
      <c r="D16" s="395">
        <f>AVERAGE(Kansas!I13:I27)</f>
        <v>3325648.0280573335</v>
      </c>
      <c r="E16" s="395">
        <f>AVERAGE(Kansas!J13:J27)</f>
        <v>2519998.540198667</v>
      </c>
      <c r="F16" s="377">
        <f>AVERAGE(Kansas!K13:K27)</f>
        <v>10965740.000582667</v>
      </c>
      <c r="G16" s="376">
        <f>AVERAGE(Kansas!B13:B27)</f>
        <v>201374392.40000001</v>
      </c>
      <c r="H16" s="396" t="s">
        <v>361</v>
      </c>
      <c r="I16" s="395">
        <f>AVERAGE(Kansas!D13:D27)</f>
        <v>8199432.9333333336</v>
      </c>
      <c r="J16" s="395">
        <f>AVERAGE(Kansas!E13:E27)</f>
        <v>3911655.2666666666</v>
      </c>
      <c r="K16" s="377">
        <f>AVERAGE(Kansas!F13:F27)</f>
        <v>189263304.13333333</v>
      </c>
      <c r="L16" s="38" t="str">
        <f>IF(ABS('State Summary_Preliminary'!L16-G16) &lt;= B16,
   "Yes",
   "No")</f>
        <v>No</v>
      </c>
      <c r="M16" s="38" t="s">
        <v>361</v>
      </c>
      <c r="N16" s="38" t="str">
        <f>IF(ABS('State Summary_Preliminary'!N16-I16) &lt;= D16,
   "Yes",
   "No")</f>
        <v>Yes</v>
      </c>
      <c r="O16" s="38" t="str">
        <f>IF(ABS('State Summary_Preliminary'!O16-J16) &lt;= E16,
   "Yes",
   "No")</f>
        <v>No</v>
      </c>
      <c r="P16" s="359" t="str">
        <f>IF(ABS('State Summary_Preliminary'!P16-K16) &lt;= F16,
   "Yes",
   "No")</f>
        <v>No</v>
      </c>
    </row>
    <row r="17" spans="1:16" x14ac:dyDescent="0.45">
      <c r="A17" t="str">
        <f>SOURCE!C17</f>
        <v>Kentucky</v>
      </c>
      <c r="B17" s="376">
        <f>AVERAGE(Kentucky!G12:G23)</f>
        <v>18439274.538414996</v>
      </c>
      <c r="C17" s="395">
        <f>AVERAGE(Kentucky!H12:H23)</f>
        <v>8131945.0882849991</v>
      </c>
      <c r="D17" s="395">
        <f>AVERAGE(Kentucky!I12:I23)</f>
        <v>6442250.385003333</v>
      </c>
      <c r="E17" s="395">
        <f>AVERAGE(Kentucky!J12:J23)</f>
        <v>6126638.4648066657</v>
      </c>
      <c r="F17" s="377">
        <f>AVERAGE(Kentucky!K12:K23)</f>
        <v>19717614.859664999</v>
      </c>
      <c r="G17" s="376">
        <f>AVERAGE(Kentucky!B12:B23)</f>
        <v>1005672727.4166666</v>
      </c>
      <c r="H17" s="395">
        <f>AVERAGE(Kentucky!C12:C23)</f>
        <v>74357695.75</v>
      </c>
      <c r="I17" s="395">
        <f>AVERAGE(Kentucky!D12:D23)</f>
        <v>20958382.75</v>
      </c>
      <c r="J17" s="395">
        <f>AVERAGE(Kentucky!E12:E23)</f>
        <v>18050430.583333332</v>
      </c>
      <c r="K17" s="377">
        <f>AVERAGE(Kentucky!F12:F23)</f>
        <v>892306218.33333337</v>
      </c>
      <c r="L17" s="38" t="str">
        <f>IF(ABS('State Summary_Preliminary'!L17-G17) &lt;= B17,
   "Yes",
   "No")</f>
        <v>No</v>
      </c>
      <c r="M17" s="38" t="str">
        <f>IF(ABS('State Summary_Preliminary'!M17-H17) &lt;= C17,
   "Yes",
   "No")</f>
        <v>Yes</v>
      </c>
      <c r="N17" s="38" t="str">
        <f>IF(ABS('State Summary_Preliminary'!N17-I17) &lt;= D17,
   "Yes",
   "No")</f>
        <v>Yes</v>
      </c>
      <c r="O17" s="38" t="str">
        <f>IF(ABS('State Summary_Preliminary'!O17-J17) &lt;= E17,
   "Yes",
   "No")</f>
        <v>Yes</v>
      </c>
      <c r="P17" s="359" t="str">
        <f>IF(ABS('State Summary_Preliminary'!P17-K17) &lt;= F17,
   "Yes",
   "No")</f>
        <v>No</v>
      </c>
    </row>
    <row r="18" spans="1:16" x14ac:dyDescent="0.45">
      <c r="A18" t="str">
        <f>SOURCE!C18</f>
        <v>Louisiana</v>
      </c>
      <c r="B18" s="376">
        <f>AVERAGE(Louisiana!G$9:G$22)</f>
        <v>17776196.119851429</v>
      </c>
      <c r="C18" s="395">
        <f>AVERAGE(Louisiana!H$9:H$22)</f>
        <v>4387505.8001714293</v>
      </c>
      <c r="D18" s="395">
        <f>AVERAGE(Louisiana!I$9:I$22)</f>
        <v>5949654.4808628568</v>
      </c>
      <c r="E18" s="395">
        <f>AVERAGE(Louisiana!J$9:J$22)</f>
        <v>10894225.214884283</v>
      </c>
      <c r="F18" s="377">
        <f>AVERAGE(Louisiana!K$9:K$22)</f>
        <v>19579888.962568574</v>
      </c>
      <c r="G18" s="376">
        <f>AVERAGE(Louisiana!B9:B22)</f>
        <v>979464344.21428573</v>
      </c>
      <c r="H18" s="395">
        <f>AVERAGE(Louisiana!C9:C22)</f>
        <v>46775733.642857142</v>
      </c>
      <c r="I18" s="395">
        <f>AVERAGE(Louisiana!D9:D22)</f>
        <v>18399221.142857142</v>
      </c>
      <c r="J18" s="395">
        <f>AVERAGE(Louisiana!E9:E22)</f>
        <v>67711891.571428567</v>
      </c>
      <c r="K18" s="377">
        <f>AVERAGE(Louisiana!F9:F22)</f>
        <v>846577497.85714281</v>
      </c>
      <c r="L18" s="38" t="str">
        <f>IF(ABS('State Summary_Preliminary'!L18-G18) &lt;= B18,
   "Yes",
   "No")</f>
        <v>No</v>
      </c>
      <c r="M18" s="38" t="str">
        <f>IF(ABS('State Summary_Preliminary'!M18-H18) &lt;= C18,
   "Yes",
   "No")</f>
        <v>No</v>
      </c>
      <c r="N18" s="38" t="str">
        <f>IF(ABS('State Summary_Preliminary'!N18-I18) &lt;= D18,
   "Yes",
   "No")</f>
        <v>No</v>
      </c>
      <c r="O18" s="38" t="str">
        <f>IF(ABS('State Summary_Preliminary'!O18-J18) &lt;= E18,
   "Yes",
   "No")</f>
        <v>No</v>
      </c>
      <c r="P18" s="359" t="str">
        <f>IF(ABS('State Summary_Preliminary'!P18-K18) &lt;= F18,
   "Yes",
   "No")</f>
        <v>No</v>
      </c>
    </row>
    <row r="19" spans="1:16" x14ac:dyDescent="0.45">
      <c r="A19" t="str">
        <f>SOURCE!C19</f>
        <v>Maine</v>
      </c>
      <c r="B19" s="376">
        <f>AVERAGE(Maine!G13:G27)</f>
        <v>16504989.138068</v>
      </c>
      <c r="C19" s="395">
        <f>AVERAGE(Maine!H13:H27)</f>
        <v>1375380.258338667</v>
      </c>
      <c r="D19" s="395">
        <f>AVERAGE(Maine!I13:I27)</f>
        <v>1664739.6368706669</v>
      </c>
      <c r="E19" s="395">
        <f>AVERAGE(Maine!J13:J27)</f>
        <v>11505040.152708</v>
      </c>
      <c r="F19" s="377">
        <f>AVERAGE(Maine!K13:K27)</f>
        <v>16118743.352385335</v>
      </c>
      <c r="G19" s="376">
        <f>AVERAGE(Maine!B13:B27)</f>
        <v>1511398304.2</v>
      </c>
      <c r="H19" s="395">
        <f>AVERAGE(Maine!C13:C27)</f>
        <v>5147160.7333333334</v>
      </c>
      <c r="I19" s="395">
        <f>AVERAGE(Maine!D13:D27)</f>
        <v>1222379</v>
      </c>
      <c r="J19" s="395">
        <f>AVERAGE(Maine!E13:E27)</f>
        <v>81141713.733333334</v>
      </c>
      <c r="K19" s="377">
        <f>AVERAGE(Maine!F13:F27)</f>
        <v>1423887051</v>
      </c>
      <c r="L19" s="38" t="str">
        <f>IF(ABS('State Summary_Preliminary'!L19-G19) &lt;= B19,
   "Yes",
   "No")</f>
        <v>No</v>
      </c>
      <c r="M19" s="38" t="str">
        <f>IF(ABS('State Summary_Preliminary'!M19-H19) &lt;= C19,
   "Yes",
   "No")</f>
        <v>No</v>
      </c>
      <c r="N19" s="38" t="str">
        <f>IF(ABS('State Summary_Preliminary'!N19-I19) &lt;= D19,
   "Yes",
   "No")</f>
        <v>Yes</v>
      </c>
      <c r="O19" s="38" t="str">
        <f>IF(ABS('State Summary_Preliminary'!O19-J19) &lt;= E19,
   "Yes",
   "No")</f>
        <v>No</v>
      </c>
      <c r="P19" s="359" t="str">
        <f>IF(ABS('State Summary_Preliminary'!P19-K19) &lt;= F19,
   "Yes",
   "No")</f>
        <v>No</v>
      </c>
    </row>
    <row r="20" spans="1:16" x14ac:dyDescent="0.45">
      <c r="A20" t="str">
        <f>SOURCE!C20</f>
        <v>Maryland</v>
      </c>
      <c r="B20" s="376">
        <f>AVERAGE(Maryland!G12:G26)</f>
        <v>13207487.747307997</v>
      </c>
      <c r="C20" s="396" t="s">
        <v>361</v>
      </c>
      <c r="D20" s="395">
        <f>AVERAGE(Maryland!I12:I26)</f>
        <v>1745494.9983973338</v>
      </c>
      <c r="E20" s="395">
        <f>AVERAGE(Maryland!J12:J26)</f>
        <v>7799175.6034000004</v>
      </c>
      <c r="F20" s="377">
        <f>AVERAGE(Maryland!K12:K26)</f>
        <v>12898433.655446667</v>
      </c>
      <c r="G20" s="376">
        <f>AVERAGE(Maryland!B12:B26)</f>
        <v>225716102.73333332</v>
      </c>
      <c r="H20" s="396" t="s">
        <v>361</v>
      </c>
      <c r="I20" s="395">
        <f>AVERAGE(Maryland!D12:D26)</f>
        <v>1469361.8</v>
      </c>
      <c r="J20" s="395">
        <f>AVERAGE(Maryland!E12:E26)</f>
        <v>38616336</v>
      </c>
      <c r="K20" s="377">
        <f>AVERAGE(Maryland!F12:F26)</f>
        <v>185630405.19999999</v>
      </c>
      <c r="L20" s="38" t="str">
        <f>IF(ABS('State Summary_Preliminary'!L20-G20) &lt;= B20,
   "Yes",
   "No")</f>
        <v>No</v>
      </c>
      <c r="M20" s="38" t="s">
        <v>361</v>
      </c>
      <c r="N20" s="38" t="str">
        <f>IF(ABS('State Summary_Preliminary'!N20-I20) &lt;= D20,
   "Yes",
   "No")</f>
        <v>Yes</v>
      </c>
      <c r="O20" s="38" t="str">
        <f>IF(ABS('State Summary_Preliminary'!O20-J20) &lt;= E20,
   "Yes",
   "No")</f>
        <v>Yes</v>
      </c>
      <c r="P20" s="359" t="str">
        <f>IF(ABS('State Summary_Preliminary'!P20-K20) &lt;= F20,
   "Yes",
   "No")</f>
        <v>No</v>
      </c>
    </row>
    <row r="21" spans="1:16" x14ac:dyDescent="0.45">
      <c r="A21" t="str">
        <f>SOURCE!C21</f>
        <v>Massachussets</v>
      </c>
      <c r="B21" s="376">
        <f>AVERAGE(Massachusetts!G11:G25)</f>
        <v>13101276.486829335</v>
      </c>
      <c r="C21" s="396" t="s">
        <v>361</v>
      </c>
      <c r="D21" s="395">
        <f>AVERAGE(Massachusetts!I11:I25)</f>
        <v>3503457.7209786666</v>
      </c>
      <c r="E21" s="395">
        <f>AVERAGE(Massachusetts!J11:J25)</f>
        <v>11240425.747420004</v>
      </c>
      <c r="F21" s="377">
        <f>AVERAGE(Massachusetts!K11:K25)</f>
        <v>13070764.572506668</v>
      </c>
      <c r="G21" s="376">
        <f>AVERAGE(Massachusetts!B11:B25)</f>
        <v>340001472.86666667</v>
      </c>
      <c r="H21" s="396" t="s">
        <v>361</v>
      </c>
      <c r="I21" s="395">
        <f>AVERAGE(Massachusetts!D11:D25)</f>
        <v>4783751</v>
      </c>
      <c r="J21" s="395">
        <f>AVERAGE(Massachusetts!E11:E25)</f>
        <v>105475640.8</v>
      </c>
      <c r="K21" s="377">
        <f>AVERAGE(Massachusetts!F11:F25)</f>
        <v>229742081.06666666</v>
      </c>
      <c r="L21" s="38" t="str">
        <f>IF(ABS('State Summary_Preliminary'!L21-G21) &lt;= B21,
   "Yes",
   "No")</f>
        <v>No</v>
      </c>
      <c r="M21" s="38" t="s">
        <v>361</v>
      </c>
      <c r="N21" s="38" t="str">
        <f>IF(ABS('State Summary_Preliminary'!N21-I21) &lt;= D21,
   "Yes",
   "No")</f>
        <v>Yes</v>
      </c>
      <c r="O21" s="38" t="str">
        <f>IF(ABS('State Summary_Preliminary'!O21-J21) &lt;= E21,
   "Yes",
   "No")</f>
        <v>No</v>
      </c>
      <c r="P21" s="359" t="str">
        <f>IF(ABS('State Summary_Preliminary'!P21-K21) &lt;= F21,
   "Yes",
   "No")</f>
        <v>Yes</v>
      </c>
    </row>
    <row r="22" spans="1:16" x14ac:dyDescent="0.45">
      <c r="A22" t="str">
        <f>SOURCE!C22</f>
        <v>Michigan</v>
      </c>
      <c r="B22" s="376">
        <f>AVERAGE(Michigan!G13:G27)</f>
        <v>23885923.522806663</v>
      </c>
      <c r="C22" s="395">
        <f>AVERAGE(Michigan!H13:H27)</f>
        <v>6558606.0434360011</v>
      </c>
      <c r="D22" s="395">
        <f>AVERAGE(Michigan!I13:I27)</f>
        <v>1640617.7303386664</v>
      </c>
      <c r="E22" s="395">
        <f>AVERAGE(Michigan!J13:J27)</f>
        <v>15247866.308410669</v>
      </c>
      <c r="F22" s="377">
        <f>AVERAGE(Michigan!K13:K27)</f>
        <v>22466731.837477338</v>
      </c>
      <c r="G22" s="376">
        <f>AVERAGE(Michigan!B13:B27)</f>
        <v>1711804422.0666666</v>
      </c>
      <c r="H22" s="395">
        <f>AVERAGE(Michigan!C13:C27)</f>
        <v>233264540.66666666</v>
      </c>
      <c r="I22" s="395">
        <f>AVERAGE(Michigan!D13:D27)</f>
        <v>1523622.5333333334</v>
      </c>
      <c r="J22" s="395">
        <f>AVERAGE(Michigan!E13:E27)</f>
        <v>359456473.46666664</v>
      </c>
      <c r="K22" s="377">
        <f>AVERAGE(Michigan!F13:F27)</f>
        <v>1117559785.3333333</v>
      </c>
      <c r="L22" s="38" t="str">
        <f>IF(ABS('State Summary_Preliminary'!L22-G22) &lt;= B22,
   "Yes",
   "No")</f>
        <v>No</v>
      </c>
      <c r="M22" s="38" t="str">
        <f>IF(ABS('State Summary_Preliminary'!M22-H22) &lt;= C22,
   "Yes",
   "No")</f>
        <v>No</v>
      </c>
      <c r="N22" s="38" t="str">
        <f>IF(ABS('State Summary_Preliminary'!N22-I22) &lt;= D22,
   "Yes",
   "No")</f>
        <v>Yes</v>
      </c>
      <c r="O22" s="38" t="str">
        <f>IF(ABS('State Summary_Preliminary'!O22-J22) &lt;= E22,
   "Yes",
   "No")</f>
        <v>No</v>
      </c>
      <c r="P22" s="359" t="str">
        <f>IF(ABS('State Summary_Preliminary'!P22-K22) &lt;= F22,
   "Yes",
   "No")</f>
        <v>No</v>
      </c>
    </row>
    <row r="23" spans="1:16" x14ac:dyDescent="0.45">
      <c r="A23" t="s">
        <v>157</v>
      </c>
      <c r="B23" s="376">
        <f>AVERAGE(Minnesota!G13:G26)</f>
        <v>15076865.706967145</v>
      </c>
      <c r="C23" s="395">
        <f>AVERAGE(Minnesota!H13:H26)</f>
        <v>4161254.9171914286</v>
      </c>
      <c r="D23" s="395">
        <f>AVERAGE(Minnesota!I13:I26)</f>
        <v>1179475.3135428573</v>
      </c>
      <c r="E23" s="395">
        <f>AVERAGE(Minnesota!J13:J26)</f>
        <v>10649211.497315716</v>
      </c>
      <c r="F23" s="377">
        <f>AVERAGE(Minnesota!K13:K26)</f>
        <v>13005262.876147145</v>
      </c>
      <c r="G23" s="376">
        <f>AVERAGE(Minnesota!B13:B26)</f>
        <v>1245787567.7142856</v>
      </c>
      <c r="H23" s="395">
        <f>AVERAGE(Minnesota!C13:C26)</f>
        <v>152425012.5</v>
      </c>
      <c r="I23" s="395">
        <f>AVERAGE(Minnesota!D13:D26)</f>
        <v>1552002.142857143</v>
      </c>
      <c r="J23" s="395">
        <f>AVERAGE(Minnesota!E13:E26)</f>
        <v>481644582.35714287</v>
      </c>
      <c r="K23" s="377">
        <f>AVERAGE(Minnesota!F13:F26)</f>
        <v>610165970.78571427</v>
      </c>
      <c r="L23" s="38" t="str">
        <f>IF(ABS('State Summary_Preliminary'!L23-G23) &lt;= B23,
   "Yes",
   "No")</f>
        <v>No</v>
      </c>
      <c r="M23" s="38" t="str">
        <f>IF(ABS('State Summary_Preliminary'!M23-H23) &lt;= C23,
   "Yes",
   "No")</f>
        <v>No</v>
      </c>
      <c r="N23" s="38" t="str">
        <f>IF(ABS('State Summary_Preliminary'!N23-I23) &lt;= D23,
   "Yes",
   "No")</f>
        <v>No</v>
      </c>
      <c r="O23" s="38" t="str">
        <f>IF(ABS('State Summary_Preliminary'!O23-J23) &lt;= E23,
   "Yes",
   "No")</f>
        <v>No</v>
      </c>
      <c r="P23" s="359" t="str">
        <f>IF(ABS('State Summary_Preliminary'!P23-K23) &lt;= F23,
   "Yes",
   "No")</f>
        <v>No</v>
      </c>
    </row>
    <row r="24" spans="1:16" x14ac:dyDescent="0.45">
      <c r="A24" t="str">
        <f>SOURCE!C24</f>
        <v>Mississippi</v>
      </c>
      <c r="B24" s="376">
        <f>AVERAGE(Mississippi!G$9:G$21)</f>
        <v>19671606.54604923</v>
      </c>
      <c r="C24" s="395">
        <f>AVERAGE(Mississippi!H$9:H$21)</f>
        <v>5274046.68215077</v>
      </c>
      <c r="D24" s="395">
        <f>AVERAGE(Mississippi!I$9:I$21)</f>
        <v>6710641.0664430773</v>
      </c>
      <c r="E24" s="395">
        <f>AVERAGE(Mississippi!J$9:J$21)</f>
        <v>8188388.9578523058</v>
      </c>
      <c r="F24" s="377">
        <f>AVERAGE(Mississippi!K$9:K$21)</f>
        <v>21007396.742052309</v>
      </c>
      <c r="G24" s="376">
        <f>AVERAGE(Mississippi!B9:B21)</f>
        <v>1307865982.6153846</v>
      </c>
      <c r="H24" s="395">
        <f>AVERAGE(Mississippi!C9:C21)</f>
        <v>97886770.84615384</v>
      </c>
      <c r="I24" s="395">
        <f>AVERAGE(Mississippi!D9:D21)</f>
        <v>24573205.923076924</v>
      </c>
      <c r="J24" s="395">
        <f>AVERAGE(Mississippi!E9:E21)</f>
        <v>35914452.07692308</v>
      </c>
      <c r="K24" s="377">
        <f>AVERAGE(Mississippi!F9:F21)</f>
        <v>1149491553.6923077</v>
      </c>
      <c r="L24" s="38" t="str">
        <f>IF(ABS('State Summary_Preliminary'!L24-G24) &lt;= B24,
   "Yes",
   "No")</f>
        <v>No</v>
      </c>
      <c r="M24" s="38" t="str">
        <f>IF(ABS('State Summary_Preliminary'!M24-H24) &lt;= C24,
   "Yes",
   "No")</f>
        <v>Yes</v>
      </c>
      <c r="N24" s="38" t="str">
        <f>IF(ABS('State Summary_Preliminary'!N24-I24) &lt;= D24,
   "Yes",
   "No")</f>
        <v>Yes</v>
      </c>
      <c r="O24" s="38" t="str">
        <f>IF(ABS('State Summary_Preliminary'!O24-J24) &lt;= E24,
   "Yes",
   "No")</f>
        <v>No</v>
      </c>
      <c r="P24" s="359" t="str">
        <f>IF(ABS('State Summary_Preliminary'!P24-K24) &lt;= F24,
   "Yes",
   "No")</f>
        <v>No</v>
      </c>
    </row>
    <row r="25" spans="1:16" x14ac:dyDescent="0.45">
      <c r="A25" t="str">
        <f>SOURCE!C25</f>
        <v>Missouri</v>
      </c>
      <c r="B25" s="376">
        <f>AVERAGE(Missouri!G13:G27)</f>
        <v>18386299.057005338</v>
      </c>
      <c r="C25" s="395">
        <f>AVERAGE(Missouri!H13:H27)</f>
        <v>3931217.9080826668</v>
      </c>
      <c r="D25" s="395">
        <f>AVERAGE(Missouri!I13:I27)</f>
        <v>5391815.1013959991</v>
      </c>
      <c r="E25" s="395">
        <f>AVERAGE(Missouri!J13:J27)</f>
        <v>7921846.9762746673</v>
      </c>
      <c r="F25" s="377">
        <f>AVERAGE(Missouri!K13:K27)</f>
        <v>17699995.309494667</v>
      </c>
      <c r="G25" s="376">
        <f>AVERAGE(Missouri!B13:B27)</f>
        <v>1158058808.6666667</v>
      </c>
      <c r="H25" s="395">
        <f>AVERAGE(Missouri!C13:C27)</f>
        <v>110167196.40000001</v>
      </c>
      <c r="I25" s="395">
        <f>AVERAGE(Missouri!D13:D27)</f>
        <v>20750891.266666666</v>
      </c>
      <c r="J25" s="395">
        <f>AVERAGE(Missouri!E13:E27)</f>
        <v>56405176.06666667</v>
      </c>
      <c r="K25" s="377">
        <f>AVERAGE(Missouri!F13:F27)</f>
        <v>970735544.86666667</v>
      </c>
      <c r="L25" s="38" t="str">
        <f>IF(ABS('State Summary_Preliminary'!L25-G25) &lt;= B25,
   "Yes",
   "No")</f>
        <v>No</v>
      </c>
      <c r="M25" s="38" t="str">
        <f>IF(ABS('State Summary_Preliminary'!M25-H25) &lt;= C25,
   "Yes",
   "No")</f>
        <v>No</v>
      </c>
      <c r="N25" s="38" t="str">
        <f>IF(ABS('State Summary_Preliminary'!N25-I25) &lt;= D25,
   "Yes",
   "No")</f>
        <v>Yes</v>
      </c>
      <c r="O25" s="38" t="str">
        <f>IF(ABS('State Summary_Preliminary'!O25-J25) &lt;= E25,
   "Yes",
   "No")</f>
        <v>No</v>
      </c>
      <c r="P25" s="359" t="str">
        <f>IF(ABS('State Summary_Preliminary'!P25-K25) &lt;= F25,
   "Yes",
   "No")</f>
        <v>No</v>
      </c>
    </row>
    <row r="26" spans="1:16" x14ac:dyDescent="0.45">
      <c r="A26" t="str">
        <f>SOURCE!C26</f>
        <v>Montana</v>
      </c>
      <c r="B26" s="376">
        <f>AVERAGE(Montana!G11:G23)</f>
        <v>32896042.296113841</v>
      </c>
      <c r="C26" s="395">
        <f>AVERAGE(Montana!H11:H23)</f>
        <v>33692833.478929229</v>
      </c>
      <c r="D26" s="395">
        <f>AVERAGE(Montana!I11:I23)</f>
        <v>11668369.506924616</v>
      </c>
      <c r="E26" s="395">
        <f>AVERAGE(Montana!J11:J23)</f>
        <v>12108021.718004614</v>
      </c>
      <c r="F26" s="377">
        <f>AVERAGE(Montana!K11:K23)</f>
        <v>22599036.268487688</v>
      </c>
      <c r="G26" s="376">
        <f>AVERAGE(Montana!B11:B23)</f>
        <v>1785982682.6153846</v>
      </c>
      <c r="H26" s="395">
        <f>AVERAGE(Montana!C11:C23)</f>
        <v>1160741112.2307692</v>
      </c>
      <c r="I26" s="395">
        <f>AVERAGE(Montana!D11:D23)</f>
        <v>77915629.615384609</v>
      </c>
      <c r="J26" s="395">
        <f>AVERAGE(Montana!E11:E23)</f>
        <v>76857864.692307696</v>
      </c>
      <c r="K26" s="377">
        <f>AVERAGE(Montana!F11:F23)</f>
        <v>470468076.30769229</v>
      </c>
      <c r="L26" s="38" t="str">
        <f>IF(ABS('State Summary_Preliminary'!L26-G26) &lt;= B26,
   "Yes",
   "No")</f>
        <v>No</v>
      </c>
      <c r="M26" s="38" t="str">
        <f>IF(ABS('State Summary_Preliminary'!M26-H26) &lt;= C26,
   "Yes",
   "No")</f>
        <v>Yes</v>
      </c>
      <c r="N26" s="38" t="str">
        <f>IF(ABS('State Summary_Preliminary'!N26-I26) &lt;= D26,
   "Yes",
   "No")</f>
        <v>Yes</v>
      </c>
      <c r="O26" s="38" t="str">
        <f>IF(ABS('State Summary_Preliminary'!O26-J26) &lt;= E26,
   "Yes",
   "No")</f>
        <v>No</v>
      </c>
      <c r="P26" s="359" t="str">
        <f>IF(ABS('State Summary_Preliminary'!P26-K26) &lt;= F26,
   "Yes",
   "No")</f>
        <v>No</v>
      </c>
    </row>
    <row r="27" spans="1:16" x14ac:dyDescent="0.45">
      <c r="A27" t="str">
        <f>SOURCE!C27</f>
        <v>Nebraska</v>
      </c>
      <c r="B27" s="376">
        <f>AVERAGE(Nebraska!G13:G27)</f>
        <v>8332162.9055746654</v>
      </c>
      <c r="C27" s="395">
        <f>AVERAGE(Nebraska!H13:H27)</f>
        <v>1489060.0138426668</v>
      </c>
      <c r="D27" s="395">
        <f>AVERAGE(Nebraska!I13:I27)</f>
        <v>1914721.6732573332</v>
      </c>
      <c r="E27" s="395">
        <f>AVERAGE(Nebraska!J13:J27)</f>
        <v>2894684.9796759998</v>
      </c>
      <c r="F27" s="377">
        <f>AVERAGE(Nebraska!K13:K27)</f>
        <v>8018420.9462186666</v>
      </c>
      <c r="G27" s="376">
        <f>AVERAGE(Nebraska!B$13:B$27)</f>
        <v>100660389.59999999</v>
      </c>
      <c r="H27" s="395">
        <f>AVERAGE(Nebraska!C$13:C$27)</f>
        <v>2212272.1333333333</v>
      </c>
      <c r="I27" s="395">
        <f>AVERAGE(Nebraska!D$13:D$27)</f>
        <v>2218432.7333333334</v>
      </c>
      <c r="J27" s="395">
        <f>AVERAGE(Nebraska!E$13:E$27)</f>
        <v>5014286.1333333338</v>
      </c>
      <c r="K27" s="377">
        <f>AVERAGE(Nebraska!F$13:F$27)</f>
        <v>91215398.466666669</v>
      </c>
      <c r="L27" s="38" t="str">
        <f>IF(ABS('State Summary_Preliminary'!L27-G27) &lt;= B27,
   "Yes",
   "No")</f>
        <v>Yes</v>
      </c>
      <c r="M27" s="38" t="str">
        <f>IF(ABS('State Summary_Preliminary'!M27-H27) &lt;= C27,
   "Yes",
   "No")</f>
        <v>Yes</v>
      </c>
      <c r="N27" s="38" t="str">
        <f>IF(ABS('State Summary_Preliminary'!N27-I27) &lt;= D27,
   "Yes",
   "No")</f>
        <v>Yes</v>
      </c>
      <c r="O27" s="38" t="str">
        <f>IF(ABS('State Summary_Preliminary'!O27-J27) &lt;= E27,
   "Yes",
   "No")</f>
        <v>Yes</v>
      </c>
      <c r="P27" s="359" t="str">
        <f>IF(ABS('State Summary_Preliminary'!P27-K27) &lt;= F27,
   "Yes",
   "No")</f>
        <v>Yes</v>
      </c>
    </row>
    <row r="28" spans="1:16" x14ac:dyDescent="0.45">
      <c r="A28" t="str">
        <f>SOURCE!C28</f>
        <v>Nevada</v>
      </c>
      <c r="B28" s="376">
        <f>AVERAGE(Nevada!G$9:G$18)</f>
        <v>16011181.526095998</v>
      </c>
      <c r="C28" s="395">
        <f>AVERAGE(Nevada!H$9:H$18)</f>
        <v>11091444.193354001</v>
      </c>
      <c r="D28" s="395">
        <f>AVERAGE(Nevada!I$9:I$18)</f>
        <v>14373872.692189997</v>
      </c>
      <c r="E28" s="395">
        <f>AVERAGE(Nevada!J$9:J$18)</f>
        <v>223803.152478</v>
      </c>
      <c r="F28" s="377">
        <f>AVERAGE(Nevada!K$9:K$18)</f>
        <v>4179509.7785719996</v>
      </c>
      <c r="G28" s="376">
        <f>AVERAGE(Nevada!B9:B18)</f>
        <v>360073860.60000002</v>
      </c>
      <c r="H28" s="395">
        <f>AVERAGE(Nevada!C9:C18)</f>
        <v>102318831.5</v>
      </c>
      <c r="I28" s="395">
        <f>AVERAGE(Nevada!D9:D18)</f>
        <v>241964768.90000001</v>
      </c>
      <c r="J28" s="395">
        <f>AVERAGE(Nevada!E9:E18)</f>
        <v>100990.7</v>
      </c>
      <c r="K28" s="377">
        <f>AVERAGE(Nevada!F9:F18)</f>
        <v>15689269.6</v>
      </c>
      <c r="L28" s="38" t="str">
        <f>IF(ABS('State Summary_Preliminary'!L28-G28) &lt;= B28,
   "Yes",
   "No")</f>
        <v>No</v>
      </c>
      <c r="M28" s="38" t="str">
        <f>IF(ABS('State Summary_Preliminary'!M28-H28) &lt;= C28,
   "Yes",
   "No")</f>
        <v>No</v>
      </c>
      <c r="N28" s="38" t="str">
        <f>IF(ABS('State Summary_Preliminary'!N28-I28) &lt;= D28,
   "Yes",
   "No")</f>
        <v>Yes</v>
      </c>
      <c r="O28" s="38" t="str">
        <f>IF(ABS('State Summary_Preliminary'!O28-J28) &lt;= E28,
   "Yes",
   "No")</f>
        <v>Yes</v>
      </c>
      <c r="P28" s="359" t="str">
        <f>IF(ABS('State Summary_Preliminary'!P28-K28) &lt;= F28,
   "Yes",
   "No")</f>
        <v>Yes</v>
      </c>
    </row>
    <row r="29" spans="1:16" x14ac:dyDescent="0.45">
      <c r="A29" t="str">
        <f>SOURCE!C29</f>
        <v>New Hampshire</v>
      </c>
      <c r="B29" s="376">
        <f>AVERAGE('New Hampshire'!G11:G25)</f>
        <v>12395075.663590668</v>
      </c>
      <c r="C29" s="395">
        <f>AVERAGE('New Hampshire'!H11:H25)</f>
        <v>5403577.840268</v>
      </c>
      <c r="D29" s="395">
        <f>AVERAGE('New Hampshire'!I11:I25)</f>
        <v>3423165.0159680005</v>
      </c>
      <c r="E29" s="395">
        <f>AVERAGE('New Hampshire'!J11:J25)</f>
        <v>8616174.9020800013</v>
      </c>
      <c r="F29" s="377">
        <f>AVERAGE('New Hampshire'!K11:K25)</f>
        <v>12484783.194257336</v>
      </c>
      <c r="G29" s="376">
        <f>AVERAGE('New Hampshire'!B11:B25)</f>
        <v>494323291.86666667</v>
      </c>
      <c r="H29" s="395">
        <f>AVERAGE('New Hampshire'!C11:C25)</f>
        <v>69506634.733333334</v>
      </c>
      <c r="I29" s="395">
        <f>AVERAGE('New Hampshire'!D11:D25)</f>
        <v>4309909.5999999996</v>
      </c>
      <c r="J29" s="395">
        <f>AVERAGE('New Hampshire'!E11:E25)</f>
        <v>39879709.733333334</v>
      </c>
      <c r="K29" s="377">
        <f>AVERAGE('New Hampshire'!F11:F25)</f>
        <v>380627037.46666664</v>
      </c>
      <c r="L29" s="38" t="str">
        <f>IF(ABS('State Summary_Preliminary'!L29-G29) &lt;= B29,
   "Yes",
   "No")</f>
        <v>No</v>
      </c>
      <c r="M29" s="38" t="str">
        <f>IF(ABS('State Summary_Preliminary'!M29-H29) &lt;= C29,
   "Yes",
   "No")</f>
        <v>No</v>
      </c>
      <c r="N29" s="38" t="str">
        <f>IF(ABS('State Summary_Preliminary'!N29-I29) &lt;= D29,
   "Yes",
   "No")</f>
        <v>Yes</v>
      </c>
      <c r="O29" s="38" t="str">
        <f>IF(ABS('State Summary_Preliminary'!O29-J29) &lt;= E29,
   "Yes",
   "No")</f>
        <v>No</v>
      </c>
      <c r="P29" s="359" t="str">
        <f>IF(ABS('State Summary_Preliminary'!P29-K29) &lt;= F29,
   "Yes",
   "No")</f>
        <v>Yes</v>
      </c>
    </row>
    <row r="30" spans="1:16" x14ac:dyDescent="0.45">
      <c r="A30" t="str">
        <f>SOURCE!C30</f>
        <v>New Jersey</v>
      </c>
      <c r="B30" s="376">
        <f>AVERAGE('New Jersey'!G12:G26)</f>
        <v>9434289.8563986681</v>
      </c>
      <c r="C30" s="396" t="s">
        <v>361</v>
      </c>
      <c r="D30" s="395">
        <f>AVERAGE('New Jersey'!I12:I26)</f>
        <v>2782941.4957093331</v>
      </c>
      <c r="E30" s="395">
        <f>AVERAGE('New Jersey'!J12:J26)</f>
        <v>8424907.423646668</v>
      </c>
      <c r="F30" s="377">
        <f>AVERAGE('New Jersey'!K12:K26)</f>
        <v>8706123.1095826682</v>
      </c>
      <c r="G30" s="376">
        <f>AVERAGE('New Jersey'!B12:B26)</f>
        <v>167478040.46666667</v>
      </c>
      <c r="H30" s="396" t="s">
        <v>361</v>
      </c>
      <c r="I30" s="395">
        <f>AVERAGE('New Jersey'!D12:D26)</f>
        <v>5423293.7999999998</v>
      </c>
      <c r="J30" s="395">
        <f>AVERAGE('New Jersey'!E12:E26)</f>
        <v>68584120.799999997</v>
      </c>
      <c r="K30" s="377">
        <f>AVERAGE('New Jersey'!F12:F26)</f>
        <v>93470625.733333334</v>
      </c>
      <c r="L30" s="38" t="str">
        <f>IF(ABS('State Summary_Preliminary'!L30-G30) &lt;= B30,
   "Yes",
   "No")</f>
        <v>Yes</v>
      </c>
      <c r="M30" s="38" t="s">
        <v>361</v>
      </c>
      <c r="N30" s="38" t="str">
        <f>IF(ABS('State Summary_Preliminary'!N30-I30) &lt;= D30,
   "Yes",
   "No")</f>
        <v>Yes</v>
      </c>
      <c r="O30" s="38" t="str">
        <f>IF(ABS('State Summary_Preliminary'!O30-J30) &lt;= E30,
   "Yes",
   "No")</f>
        <v>No</v>
      </c>
      <c r="P30" s="359" t="str">
        <f>IF(ABS('State Summary_Preliminary'!P30-K30) &lt;= F30,
   "Yes",
   "No")</f>
        <v>No</v>
      </c>
    </row>
    <row r="31" spans="1:16" x14ac:dyDescent="0.45">
      <c r="A31" t="str">
        <f>SOURCE!C31</f>
        <v>New Mexico</v>
      </c>
      <c r="B31" s="376">
        <f>AVERAGE('New Mexico'!G$9:G$14)</f>
        <v>22662655.792239998</v>
      </c>
      <c r="C31" s="395">
        <f>AVERAGE('New Mexico'!H$9:H$14)</f>
        <v>17385507.159010001</v>
      </c>
      <c r="D31" s="395">
        <f>AVERAGE('New Mexico'!I$9:I$14)</f>
        <v>8207667.8981433334</v>
      </c>
      <c r="E31" s="395">
        <f>AVERAGE('New Mexico'!J$9:J$14)</f>
        <v>8695972.1246533338</v>
      </c>
      <c r="F31" s="377">
        <f>AVERAGE('New Mexico'!K$9:K$14)</f>
        <v>14848909.155096667</v>
      </c>
      <c r="G31" s="376">
        <f>AVERAGE('New Mexico'!B9:B14)</f>
        <v>886158021</v>
      </c>
      <c r="H31" s="395">
        <f>AVERAGE('New Mexico'!C9:C14)</f>
        <v>403478463.33333331</v>
      </c>
      <c r="I31" s="395">
        <f>AVERAGE('New Mexico'!D9:D14)</f>
        <v>64253182</v>
      </c>
      <c r="J31" s="395">
        <f>AVERAGE('New Mexico'!E9:E14)</f>
        <v>57031725.166666664</v>
      </c>
      <c r="K31" s="377">
        <f>AVERAGE('New Mexico'!F9:F14)</f>
        <v>361394650.5</v>
      </c>
      <c r="L31" s="38" t="str">
        <f>IF(ABS('State Summary_Preliminary'!L31-G31) &lt;= B31,
   "Yes",
   "No")</f>
        <v>Yes</v>
      </c>
      <c r="M31" s="38" t="str">
        <f>IF(ABS('State Summary_Preliminary'!M31-H31) &lt;= C31,
   "Yes",
   "No")</f>
        <v>Yes</v>
      </c>
      <c r="N31" s="38" t="str">
        <f>IF(ABS('State Summary_Preliminary'!N31-I31) &lt;= D31,
   "Yes",
   "No")</f>
        <v>Yes</v>
      </c>
      <c r="O31" s="38" t="str">
        <f>IF(ABS('State Summary_Preliminary'!O31-J31) &lt;= E31,
   "Yes",
   "No")</f>
        <v>No</v>
      </c>
      <c r="P31" s="359" t="str">
        <f>IF(ABS('State Summary_Preliminary'!P31-K31) &lt;= F31,
   "Yes",
   "No")</f>
        <v>No</v>
      </c>
    </row>
    <row r="32" spans="1:16" x14ac:dyDescent="0.45">
      <c r="A32" t="str">
        <f>SOURCE!C32</f>
        <v>New York</v>
      </c>
      <c r="B32" s="376">
        <f>AVERAGE('New York'!G11:G25)</f>
        <v>27282303.692123998</v>
      </c>
      <c r="C32" s="395">
        <f>AVERAGE('New York'!H11:H25)</f>
        <v>596731.20048933325</v>
      </c>
      <c r="D32" s="395">
        <f>AVERAGE('New York'!I11:I25)</f>
        <v>5315042.2935760003</v>
      </c>
      <c r="E32" s="395">
        <f>AVERAGE('New York'!J11:J25)</f>
        <v>17191990.157046665</v>
      </c>
      <c r="F32" s="377">
        <f>AVERAGE('New York'!K11:K25)</f>
        <v>27239242.238502663</v>
      </c>
      <c r="G32" s="376">
        <f>AVERAGE('New York'!B11:B25)</f>
        <v>1676824832.9333334</v>
      </c>
      <c r="H32" s="395">
        <f>AVERAGE('New York'!C11:C25)</f>
        <v>1946901.8</v>
      </c>
      <c r="I32" s="395">
        <f>AVERAGE('New York'!D11:D25)</f>
        <v>10276630.6</v>
      </c>
      <c r="J32" s="395">
        <f>AVERAGE('New York'!E11:E25)</f>
        <v>185187548.40000001</v>
      </c>
      <c r="K32" s="377">
        <f>AVERAGE('New York'!F11:F25)</f>
        <v>1479413752.0666666</v>
      </c>
      <c r="L32" s="38" t="str">
        <f>IF(ABS('State Summary_Preliminary'!L32-G32) &lt;= B32,
   "Yes",
   "No")</f>
        <v>No</v>
      </c>
      <c r="M32" s="38" t="str">
        <f>IF(ABS('State Summary_Preliminary'!M32-H32) &lt;= C32,
   "Yes",
   "No")</f>
        <v>Yes</v>
      </c>
      <c r="N32" s="38" t="str">
        <f>IF(ABS('State Summary_Preliminary'!N32-I32) &lt;= D32,
   "Yes",
   "No")</f>
        <v>Yes</v>
      </c>
      <c r="O32" s="38" t="str">
        <f>IF(ABS('State Summary_Preliminary'!O32-J32) &lt;= E32,
   "Yes",
   "No")</f>
        <v>No</v>
      </c>
      <c r="P32" s="359" t="str">
        <f>IF(ABS('State Summary_Preliminary'!P32-K32) &lt;= F32,
   "Yes",
   "No")</f>
        <v>No</v>
      </c>
    </row>
    <row r="33" spans="1:16" x14ac:dyDescent="0.45">
      <c r="A33" t="str">
        <f>SOURCE!C33</f>
        <v>North Carolina</v>
      </c>
      <c r="B33" s="376">
        <f>AVERAGE('North Carolina'!G13:G26)</f>
        <v>23758875.406134281</v>
      </c>
      <c r="C33" s="395">
        <f>AVERAGE('North Carolina'!H13:H26)</f>
        <v>9660304.265007142</v>
      </c>
      <c r="D33" s="395">
        <f>AVERAGE('North Carolina'!I13:I26)</f>
        <v>6997681.8165871417</v>
      </c>
      <c r="E33" s="395">
        <f>AVERAGE('North Carolina'!J13:J26)</f>
        <v>13888210.05095</v>
      </c>
      <c r="F33" s="377">
        <f>AVERAGE('North Carolina'!K13:K26)</f>
        <v>26005102.878467143</v>
      </c>
      <c r="G33" s="376">
        <f>AVERAGE('North Carolina'!B13:B26)</f>
        <v>1502860931.7857144</v>
      </c>
      <c r="H33" s="395">
        <f>AVERAGE('North Carolina'!C13:C26)</f>
        <v>125140690.07142857</v>
      </c>
      <c r="I33" s="395">
        <f>AVERAGE('North Carolina'!D13:D26)</f>
        <v>25369967.142857142</v>
      </c>
      <c r="J33" s="395">
        <f>AVERAGE('North Carolina'!E13:E26)</f>
        <v>94660094</v>
      </c>
      <c r="K33" s="377">
        <f>AVERAGE('North Carolina'!F13:F26)</f>
        <v>1257690180.8571429</v>
      </c>
      <c r="L33" s="38" t="str">
        <f>IF(ABS('State Summary_Preliminary'!L33-G33) &lt;= B33,
   "Yes",
   "No")</f>
        <v>No</v>
      </c>
      <c r="M33" s="38" t="str">
        <f>IF(ABS('State Summary_Preliminary'!M33-H33) &lt;= C33,
   "Yes",
   "No")</f>
        <v>Yes</v>
      </c>
      <c r="N33" s="38" t="str">
        <f>IF(ABS('State Summary_Preliminary'!N33-I33) &lt;= D33,
   "Yes",
   "No")</f>
        <v>Yes</v>
      </c>
      <c r="O33" s="38" t="str">
        <f>IF(ABS('State Summary_Preliminary'!O33-J33) &lt;= E33,
   "Yes",
   "No")</f>
        <v>No</v>
      </c>
      <c r="P33" s="359" t="str">
        <f>IF(ABS('State Summary_Preliminary'!P33-K33) &lt;= F33,
   "Yes",
   "No")</f>
        <v>No</v>
      </c>
    </row>
    <row r="34" spans="1:16" x14ac:dyDescent="0.45">
      <c r="A34" t="str">
        <f>SOURCE!C34</f>
        <v>North Dakota</v>
      </c>
      <c r="B34" s="376">
        <f>AVERAGE('North Dakota'!G13:G27)</f>
        <v>6677072.4392546667</v>
      </c>
      <c r="C34" s="395">
        <f>AVERAGE('North Dakota'!H13:H27)</f>
        <v>2177664.9579186663</v>
      </c>
      <c r="D34" s="395">
        <f>AVERAGE('North Dakota'!I13:I27)</f>
        <v>1499868.4895773334</v>
      </c>
      <c r="E34" s="395">
        <f>AVERAGE('North Dakota'!J13:J27)</f>
        <v>2463083.8074693331</v>
      </c>
      <c r="F34" s="377">
        <f>AVERAGE('North Dakota'!K13:K27)</f>
        <v>5782787.0753013343</v>
      </c>
      <c r="G34" s="376">
        <f>AVERAGE('North Dakota'!B13:B27)</f>
        <v>55440065.93333333</v>
      </c>
      <c r="H34" s="395">
        <f>AVERAGE('North Dakota'!C13:C27)</f>
        <v>4806732.1333333338</v>
      </c>
      <c r="I34" s="395">
        <f>AVERAGE('North Dakota'!D13:D27)</f>
        <v>1744681.2666666666</v>
      </c>
      <c r="J34" s="395">
        <f>AVERAGE('North Dakota'!E13:E27)</f>
        <v>4261809.4666666668</v>
      </c>
      <c r="K34" s="377">
        <f>AVERAGE('North Dakota'!F13:F27)</f>
        <v>44626842.866666667</v>
      </c>
      <c r="L34" s="38" t="str">
        <f>IF(ABS('State Summary_Preliminary'!L34-G34) &lt;= B34,
   "Yes",
   "No")</f>
        <v>No</v>
      </c>
      <c r="M34" s="38" t="str">
        <f>IF(ABS('State Summary_Preliminary'!M34-H34) &lt;= C34,
   "Yes",
   "No")</f>
        <v>Yes</v>
      </c>
      <c r="N34" s="38" t="str">
        <f>IF(ABS('State Summary_Preliminary'!N34-I34) &lt;= D34,
   "Yes",
   "No")</f>
        <v>Yes</v>
      </c>
      <c r="O34" s="38" t="str">
        <f>IF(ABS('State Summary_Preliminary'!O34-J34) &lt;= E34,
   "Yes",
   "No")</f>
        <v>Yes</v>
      </c>
      <c r="P34" s="359" t="str">
        <f>IF(ABS('State Summary_Preliminary'!P34-K34) &lt;= F34,
   "Yes",
   "No")</f>
        <v>No</v>
      </c>
    </row>
    <row r="35" spans="1:16" x14ac:dyDescent="0.45">
      <c r="A35" t="str">
        <f>SOURCE!C35</f>
        <v>Ohio</v>
      </c>
      <c r="B35" s="376">
        <f>AVERAGE(Ohio!G12:G26)</f>
        <v>17632670.828372002</v>
      </c>
      <c r="C35" s="395">
        <f>AVERAGE(Ohio!H12:H26)</f>
        <v>2442594.3509320002</v>
      </c>
      <c r="D35" s="395">
        <f>AVERAGE(Ohio!I12:I26)</f>
        <v>2974751.4706053338</v>
      </c>
      <c r="E35" s="395">
        <f>AVERAGE(Ohio!J12:J26)</f>
        <v>8191307.3826826653</v>
      </c>
      <c r="F35" s="377">
        <f>AVERAGE(Ohio!K12:K26)</f>
        <v>17217217.43573333</v>
      </c>
      <c r="G35" s="376">
        <f>AVERAGE(Ohio!B12:B26)</f>
        <v>662807106.86666667</v>
      </c>
      <c r="H35" s="395">
        <f>AVERAGE(Ohio!C12:C26)</f>
        <v>23388077.266666666</v>
      </c>
      <c r="I35" s="395">
        <f>AVERAGE(Ohio!D12:D26)</f>
        <v>4618325.333333333</v>
      </c>
      <c r="J35" s="395">
        <f>AVERAGE(Ohio!E12:E26)</f>
        <v>54108613.266666666</v>
      </c>
      <c r="K35" s="377">
        <f>AVERAGE(Ohio!F12:F26)</f>
        <v>580692090.93333328</v>
      </c>
      <c r="L35" s="38" t="str">
        <f>IF(ABS('State Summary_Preliminary'!L35-G35) &lt;= B35,
   "Yes",
   "No")</f>
        <v>No</v>
      </c>
      <c r="M35" s="38" t="str">
        <f>IF(ABS('State Summary_Preliminary'!M35-H35) &lt;= C35,
   "Yes",
   "No")</f>
        <v>Yes</v>
      </c>
      <c r="N35" s="38" t="str">
        <f>IF(ABS('State Summary_Preliminary'!N35-I35) &lt;= D35,
   "Yes",
   "No")</f>
        <v>Yes</v>
      </c>
      <c r="O35" s="38" t="str">
        <f>IF(ABS('State Summary_Preliminary'!O35-J35) &lt;= E35,
   "Yes",
   "No")</f>
        <v>No</v>
      </c>
      <c r="P35" s="359" t="str">
        <f>IF(ABS('State Summary_Preliminary'!P35-K35) &lt;= F35,
   "Yes",
   "No")</f>
        <v>Yes</v>
      </c>
    </row>
    <row r="36" spans="1:16" x14ac:dyDescent="0.45">
      <c r="A36" t="str">
        <f>SOURCE!C36</f>
        <v>Oklahoma</v>
      </c>
      <c r="B36" s="376">
        <f>AVERAGE(Oklahoma!G$10:G$20)</f>
        <v>17122113.715309095</v>
      </c>
      <c r="C36" s="395">
        <f>AVERAGE(Oklahoma!H$10:H$20)</f>
        <v>3709538.0402345452</v>
      </c>
      <c r="D36" s="395">
        <f>AVERAGE(Oklahoma!I$10:I$20)</f>
        <v>6935978.319767273</v>
      </c>
      <c r="E36" s="395">
        <f>AVERAGE(Oklahoma!J$10:J$20)</f>
        <v>6624278.2537836367</v>
      </c>
      <c r="F36" s="377">
        <f>AVERAGE(Oklahoma!K$10:K$20)</f>
        <v>17879399.221719999</v>
      </c>
      <c r="G36" s="376">
        <f>AVERAGE(Oklahoma!B10:B20)</f>
        <v>691316337.36363637</v>
      </c>
      <c r="H36" s="395">
        <f>AVERAGE(Oklahoma!C10:C20)</f>
        <v>24447257</v>
      </c>
      <c r="I36" s="395">
        <f>AVERAGE(Oklahoma!D10:D20)</f>
        <v>27385555.09090909</v>
      </c>
      <c r="J36" s="395">
        <f>AVERAGE(Oklahoma!E10:E20)</f>
        <v>27996058.90909091</v>
      </c>
      <c r="K36" s="377">
        <f>AVERAGE(Oklahoma!F10:F20)</f>
        <v>611487466.5454545</v>
      </c>
      <c r="L36" s="38" t="str">
        <f>IF(ABS('State Summary_Preliminary'!L36-G36) &lt;= B36,
   "Yes",
   "No")</f>
        <v>No</v>
      </c>
      <c r="M36" s="38" t="str">
        <f>IF(ABS('State Summary_Preliminary'!M36-H36) &lt;= C36,
   "Yes",
   "No")</f>
        <v>No</v>
      </c>
      <c r="N36" s="38" t="str">
        <f>IF(ABS('State Summary_Preliminary'!N36-I36) &lt;= D36,
   "Yes",
   "No")</f>
        <v>No</v>
      </c>
      <c r="O36" s="38" t="str">
        <f>IF(ABS('State Summary_Preliminary'!O36-J36) &lt;= E36,
   "Yes",
   "No")</f>
        <v>No</v>
      </c>
      <c r="P36" s="359" t="str">
        <f>IF(ABS('State Summary_Preliminary'!P36-K36) &lt;= F36,
   "Yes",
   "No")</f>
        <v>No</v>
      </c>
    </row>
    <row r="37" spans="1:16" x14ac:dyDescent="0.45">
      <c r="A37" t="str">
        <f>SOURCE!C37</f>
        <v>Oregon</v>
      </c>
      <c r="B37" s="376">
        <f>AVERAGE(Oregon!G$9:G$12)</f>
        <v>34195119.004269995</v>
      </c>
      <c r="C37" s="395">
        <f>AVERAGE(Oregon!H$9:H$12)</f>
        <v>18359711.725565001</v>
      </c>
      <c r="D37" s="395">
        <f>AVERAGE(Oregon!I$9:I$12)</f>
        <v>19747020.829940002</v>
      </c>
      <c r="E37" s="395">
        <f>AVERAGE(Oregon!J$9:J$12)</f>
        <v>12222857.111800002</v>
      </c>
      <c r="F37" s="377">
        <f>AVERAGE(Oregon!K$9:K$12)</f>
        <v>22702012.438395001</v>
      </c>
      <c r="G37" s="376">
        <f>AVERAGE(Oregon!B9:B12)</f>
        <v>3008842953.75</v>
      </c>
      <c r="H37" s="395">
        <f>AVERAGE(Oregon!C9:C12)</f>
        <v>1417212652.25</v>
      </c>
      <c r="I37" s="395">
        <f>AVERAGE(Oregon!D9:D12)</f>
        <v>440632614.75</v>
      </c>
      <c r="J37" s="395">
        <f>AVERAGE(Oregon!E9:E12)</f>
        <v>154935444.75</v>
      </c>
      <c r="K37" s="377">
        <f>AVERAGE(Oregon!F9:F12)</f>
        <v>996062241.75</v>
      </c>
      <c r="L37" s="38" t="str">
        <f>IF(ABS('State Summary_Preliminary'!L37-G37) &lt;= B37,
   "Yes",
   "No")</f>
        <v>Yes</v>
      </c>
      <c r="M37" s="38" t="str">
        <f>IF(ABS('State Summary_Preliminary'!M37-H37) &lt;= C37,
   "Yes",
   "No")</f>
        <v>No</v>
      </c>
      <c r="N37" s="38" t="str">
        <f>IF(ABS('State Summary_Preliminary'!N37-I37) &lt;= D37,
   "Yes",
   "No")</f>
        <v>Yes</v>
      </c>
      <c r="O37" s="38" t="str">
        <f>IF(ABS('State Summary_Preliminary'!O37-J37) &lt;= E37,
   "Yes",
   "No")</f>
        <v>No</v>
      </c>
      <c r="P37" s="359" t="str">
        <f>IF(ABS('State Summary_Preliminary'!P37-K37) &lt;= F37,
   "Yes",
   "No")</f>
        <v>No</v>
      </c>
    </row>
    <row r="38" spans="1:16" x14ac:dyDescent="0.45">
      <c r="A38" t="str">
        <f>SOURCE!C38</f>
        <v>Pennsylvania</v>
      </c>
      <c r="B38" s="376">
        <f>AVERAGE(Pennsylvania!G12:G26)</f>
        <v>26178307.069464002</v>
      </c>
      <c r="C38" s="395">
        <f>AVERAGE(Pennsylvania!H12:H26)</f>
        <v>3173136.4950639997</v>
      </c>
      <c r="D38" s="395">
        <f>AVERAGE(Pennsylvania!I12:I26)</f>
        <v>4973420.3427813333</v>
      </c>
      <c r="E38" s="395">
        <f>AVERAGE(Pennsylvania!J12:J26)</f>
        <v>19478515.705521338</v>
      </c>
      <c r="F38" s="377">
        <f>AVERAGE(Pennsylvania!K12:K26)</f>
        <v>25296245.252578668</v>
      </c>
      <c r="G38" s="376">
        <f>AVERAGE(Pennsylvania!B12:B26)</f>
        <v>1655470143.6666667</v>
      </c>
      <c r="H38" s="395">
        <f>AVERAGE(Pennsylvania!C12:C26)</f>
        <v>56281971.333333336</v>
      </c>
      <c r="I38" s="395">
        <f>AVERAGE(Pennsylvania!D12:D26)</f>
        <v>8921389.8000000007</v>
      </c>
      <c r="J38" s="395">
        <f>AVERAGE(Pennsylvania!E12:E26)</f>
        <v>428551457.39999998</v>
      </c>
      <c r="K38" s="377">
        <f>AVERAGE(Pennsylvania!F12:F26)</f>
        <v>1161715324.7333333</v>
      </c>
      <c r="L38" s="38" t="str">
        <f>IF(ABS('State Summary_Preliminary'!L38-G38) &lt;= B38,
   "Yes",
   "No")</f>
        <v>No</v>
      </c>
      <c r="M38" s="38" t="str">
        <f>IF(ABS('State Summary_Preliminary'!M38-H38) &lt;= C38,
   "Yes",
   "No")</f>
        <v>No</v>
      </c>
      <c r="N38" s="38" t="str">
        <f>IF(ABS('State Summary_Preliminary'!N38-I38) &lt;= D38,
   "Yes",
   "No")</f>
        <v>Yes</v>
      </c>
      <c r="O38" s="38" t="str">
        <f>IF(ABS('State Summary_Preliminary'!O38-J38) &lt;= E38,
   "Yes",
   "No")</f>
        <v>No</v>
      </c>
      <c r="P38" s="359" t="str">
        <f>IF(ABS('State Summary_Preliminary'!P38-K38) &lt;= F38,
   "Yes",
   "No")</f>
        <v>No</v>
      </c>
    </row>
    <row r="39" spans="1:16" x14ac:dyDescent="0.45">
      <c r="A39" t="str">
        <f>SOURCE!C39</f>
        <v>Rhode Island</v>
      </c>
      <c r="B39" s="376">
        <f>AVERAGE('Rhode Island'!G11:G25)</f>
        <v>3551368.4830559995</v>
      </c>
      <c r="C39" s="396" t="s">
        <v>361</v>
      </c>
      <c r="D39" s="396" t="s">
        <v>361</v>
      </c>
      <c r="E39" s="395">
        <f>AVERAGE('Rhode Island'!J11:J25)</f>
        <v>2960228.1889053336</v>
      </c>
      <c r="F39" s="377">
        <f>AVERAGE('Rhode Island'!K11:K25)</f>
        <v>3497245.0806360007</v>
      </c>
      <c r="G39" s="376">
        <f>AVERAGE('Rhode Island'!B11:B25)</f>
        <v>40749056.399999999</v>
      </c>
      <c r="H39" s="396" t="s">
        <v>361</v>
      </c>
      <c r="I39" s="396" t="s">
        <v>361</v>
      </c>
      <c r="J39" s="395">
        <f>AVERAGE('Rhode Island'!E11:E25)</f>
        <v>10534687.733333332</v>
      </c>
      <c r="K39" s="377">
        <f>AVERAGE('Rhode Island'!F11:F25)</f>
        <v>30214368.666666668</v>
      </c>
      <c r="L39" s="38" t="str">
        <f>IF(ABS('State Summary_Preliminary'!L39-G39) &lt;= B39,
   "Yes",
   "No")</f>
        <v>No</v>
      </c>
      <c r="M39" s="38" t="s">
        <v>361</v>
      </c>
      <c r="N39" s="38" t="s">
        <v>361</v>
      </c>
      <c r="O39" s="38" t="str">
        <f>IF(ABS('State Summary_Preliminary'!O39-J39) &lt;= E39,
   "Yes",
   "No")</f>
        <v>No</v>
      </c>
      <c r="P39" s="359" t="str">
        <f>IF(ABS('State Summary_Preliminary'!P39-K39) &lt;= F39,
   "Yes",
   "No")</f>
        <v>Yes</v>
      </c>
    </row>
    <row r="40" spans="1:16" x14ac:dyDescent="0.45">
      <c r="A40" t="str">
        <f>SOURCE!C40</f>
        <v>South Carolina</v>
      </c>
      <c r="B40" s="376">
        <f>AVERAGE('South Carolina'!G15:G28)</f>
        <v>16431041.754957145</v>
      </c>
      <c r="C40" s="395">
        <f>AVERAGE('South Carolina'!H15:H28)</f>
        <v>3932299.2738942853</v>
      </c>
      <c r="D40" s="395">
        <f>AVERAGE('South Carolina'!I15:I28)</f>
        <v>7149264.4118857151</v>
      </c>
      <c r="E40" s="395">
        <f>AVERAGE('South Carolina'!J15:J28)</f>
        <v>9660782.3485914301</v>
      </c>
      <c r="F40" s="377">
        <f>AVERAGE('South Carolina'!K15:K28)</f>
        <v>18343420.582952857</v>
      </c>
      <c r="G40" s="376">
        <f>AVERAGE('South Carolina'!B15:B28)</f>
        <v>908341812.92857146</v>
      </c>
      <c r="H40" s="395">
        <f>AVERAGE('South Carolina'!C15:C28)</f>
        <v>48158349.357142858</v>
      </c>
      <c r="I40" s="395">
        <f>AVERAGE('South Carolina'!D15:D28)</f>
        <v>25294693</v>
      </c>
      <c r="J40" s="395">
        <f>AVERAGE('South Carolina'!E15:E28)</f>
        <v>47913139.214285716</v>
      </c>
      <c r="K40" s="377">
        <f>AVERAGE('South Carolina'!F15:F28)</f>
        <v>786975631</v>
      </c>
      <c r="L40" s="38" t="str">
        <f>IF(ABS('State Summary_Preliminary'!L40-G40) &lt;= B40,
   "Yes",
   "No")</f>
        <v>No</v>
      </c>
      <c r="M40" s="38" t="str">
        <f>IF(ABS('State Summary_Preliminary'!M40-H40) &lt;= C40,
   "Yes",
   "No")</f>
        <v>No</v>
      </c>
      <c r="N40" s="38" t="str">
        <f>IF(ABS('State Summary_Preliminary'!N40-I40) &lt;= D40,
   "Yes",
   "No")</f>
        <v>Yes</v>
      </c>
      <c r="O40" s="38" t="str">
        <f>IF(ABS('State Summary_Preliminary'!O40-J40) &lt;= E40,
   "Yes",
   "No")</f>
        <v>No</v>
      </c>
      <c r="P40" s="359" t="str">
        <f>IF(ABS('State Summary_Preliminary'!P40-K40) &lt;= F40,
   "Yes",
   "No")</f>
        <v>No</v>
      </c>
    </row>
    <row r="41" spans="1:16" x14ac:dyDescent="0.45">
      <c r="A41" t="str">
        <f>SOURCE!C41</f>
        <v>South Dakota</v>
      </c>
      <c r="B41" s="376">
        <f>AVERAGE('South Dakota'!G$13:G$27)</f>
        <v>7005526.7246026676</v>
      </c>
      <c r="C41" s="395">
        <f>AVERAGE('South Dakota'!H$13:H$27)</f>
        <v>2678015.5428226665</v>
      </c>
      <c r="D41" s="395">
        <f>AVERAGE('South Dakota'!I$13:I$27)</f>
        <v>1607533.9293173333</v>
      </c>
      <c r="E41" s="395">
        <f>AVERAGE('South Dakota'!J$13:J$27)</f>
        <v>2587941.2848293334</v>
      </c>
      <c r="F41" s="377">
        <f>AVERAGE('South Dakota'!K$13:K$27)</f>
        <v>5996328.6536079999</v>
      </c>
      <c r="G41" s="376">
        <f>AVERAGE('South Dakota'!B13:B27)</f>
        <v>122932608.33333333</v>
      </c>
      <c r="H41" s="395">
        <f>AVERAGE('South Dakota'!C13:C27)</f>
        <v>64879192.399999999</v>
      </c>
      <c r="I41" s="395">
        <f>AVERAGE('South Dakota'!D13:D27)</f>
        <v>1627277.4666666666</v>
      </c>
      <c r="J41" s="395">
        <f>AVERAGE('South Dakota'!E13:E27)</f>
        <v>5450601.7999999998</v>
      </c>
      <c r="K41" s="377">
        <f>AVERAGE('South Dakota'!F13:F27)</f>
        <v>50975536.666666664</v>
      </c>
      <c r="L41" s="38" t="str">
        <f>IF(ABS('State Summary_Preliminary'!L41-G41) &lt;= B41,
   "Yes",
   "No")</f>
        <v>Yes</v>
      </c>
      <c r="M41" s="38" t="str">
        <f>IF(ABS('State Summary_Preliminary'!M41-H41) &lt;= C41,
   "Yes",
   "No")</f>
        <v>No</v>
      </c>
      <c r="N41" s="38" t="str">
        <f>IF(ABS('State Summary_Preliminary'!N41-I41) &lt;= D41,
   "Yes",
   "No")</f>
        <v>Yes</v>
      </c>
      <c r="O41" s="38" t="str">
        <f>IF(ABS('State Summary_Preliminary'!O41-J41) &lt;= E41,
   "Yes",
   "No")</f>
        <v>Yes</v>
      </c>
      <c r="P41" s="359" t="str">
        <f>IF(ABS('State Summary_Preliminary'!P41-K41) &lt;= F41,
   "Yes",
   "No")</f>
        <v>Yes</v>
      </c>
    </row>
    <row r="42" spans="1:16" x14ac:dyDescent="0.45">
      <c r="A42" t="str">
        <f>SOURCE!C42</f>
        <v>Tennessee</v>
      </c>
      <c r="B42" s="376">
        <f>AVERAGE(Tennessee!G$16:G$28)</f>
        <v>20097107.619298466</v>
      </c>
      <c r="C42" s="395">
        <f>AVERAGE(Tennessee!H$16:H$28)</f>
        <v>5981718.2738384604</v>
      </c>
      <c r="D42" s="395">
        <f>AVERAGE(Tennessee!I$16:I$28)</f>
        <v>7214572.816855385</v>
      </c>
      <c r="E42" s="395">
        <f>AVERAGE(Tennessee!J$16:J$28)</f>
        <v>12246693.100886155</v>
      </c>
      <c r="F42" s="377">
        <f>AVERAGE(Tennessee!K$16:K$28)</f>
        <v>22297936.848209228</v>
      </c>
      <c r="G42" s="376">
        <f>AVERAGE(Tennessee!B16:B28)</f>
        <v>1091618483.1538463</v>
      </c>
      <c r="H42" s="395">
        <f>AVERAGE(Tennessee!C16:C28)</f>
        <v>67853535.84615384</v>
      </c>
      <c r="I42" s="395">
        <f>AVERAGE(Tennessee!D16:D28)</f>
        <v>25531614.923076924</v>
      </c>
      <c r="J42" s="395">
        <f>AVERAGE(Tennessee!E16:E28)</f>
        <v>72883869.461538464</v>
      </c>
      <c r="K42" s="377">
        <f>AVERAGE(Tennessee!F16:F28)</f>
        <v>925349462.84615386</v>
      </c>
      <c r="L42" s="38" t="str">
        <f>IF(ABS('State Summary_Preliminary'!L42-G42) &lt;= B42,
   "Yes",
   "No")</f>
        <v>No</v>
      </c>
      <c r="M42" s="38" t="str">
        <f>IF(ABS('State Summary_Preliminary'!M42-H42) &lt;= C42,
   "Yes",
   "No")</f>
        <v>Yes</v>
      </c>
      <c r="N42" s="38" t="str">
        <f>IF(ABS('State Summary_Preliminary'!N42-I42) &lt;= D42,
   "Yes",
   "No")</f>
        <v>Yes</v>
      </c>
      <c r="O42" s="38" t="str">
        <f>IF(ABS('State Summary_Preliminary'!O42-J42) &lt;= E42,
   "Yes",
   "No")</f>
        <v>No</v>
      </c>
      <c r="P42" s="359" t="str">
        <f>IF(ABS('State Summary_Preliminary'!P42-K42) &lt;= F42,
   "Yes",
   "No")</f>
        <v>No</v>
      </c>
    </row>
    <row r="43" spans="1:16" x14ac:dyDescent="0.45">
      <c r="A43" t="str">
        <f>SOURCE!C43</f>
        <v>Texas</v>
      </c>
      <c r="B43" s="376">
        <f>AVERAGE(Texas!G13:G25)</f>
        <v>41504993.75003846</v>
      </c>
      <c r="C43" s="395">
        <f>AVERAGE(Texas!H13:H25)</f>
        <v>5618505.3087215386</v>
      </c>
      <c r="D43" s="395">
        <f>AVERAGE(Texas!I13:I25)</f>
        <v>7962385.3741061548</v>
      </c>
      <c r="E43" s="395">
        <f>AVERAGE(Texas!J13:J25)</f>
        <v>10151150.452692308</v>
      </c>
      <c r="F43" s="377">
        <f>AVERAGE(Texas!K13:K25)</f>
        <v>41642989.79461538</v>
      </c>
      <c r="G43" s="376">
        <f>AVERAGE(Texas!B13:B25)</f>
        <v>2369121306.0769229</v>
      </c>
      <c r="H43" s="395">
        <f>AVERAGE(Texas!C13:C25)</f>
        <v>53141086.92307692</v>
      </c>
      <c r="I43" s="395">
        <f>AVERAGE(Texas!D13:D25)</f>
        <v>39388643.07692308</v>
      </c>
      <c r="J43" s="395">
        <f>AVERAGE(Texas!E13:E25)</f>
        <v>61086308.538461536</v>
      </c>
      <c r="K43" s="377">
        <f>AVERAGE(Texas!F13:F25)</f>
        <v>2215505267.4615383</v>
      </c>
      <c r="L43" s="38" t="str">
        <f>IF(ABS('State Summary_Preliminary'!L43-G43) &lt;= B43,
   "Yes",
   "No")</f>
        <v>No</v>
      </c>
      <c r="M43" s="38" t="str">
        <f>IF(ABS('State Summary_Preliminary'!M43-H43) &lt;= C43,
   "Yes",
   "No")</f>
        <v>No</v>
      </c>
      <c r="N43" s="38" t="str">
        <f>IF(ABS('State Summary_Preliminary'!N43-I43) &lt;= D43,
   "Yes",
   "No")</f>
        <v>No</v>
      </c>
      <c r="O43" s="38" t="str">
        <f>IF(ABS('State Summary_Preliminary'!O43-J43) &lt;= E43,
   "Yes",
   "No")</f>
        <v>No</v>
      </c>
      <c r="P43" s="359" t="str">
        <f>IF(ABS('State Summary_Preliminary'!P43-K43) &lt;= F43,
   "Yes",
   "No")</f>
        <v>No</v>
      </c>
    </row>
    <row r="44" spans="1:16" x14ac:dyDescent="0.45">
      <c r="A44" t="str">
        <f>SOURCE!C44</f>
        <v>Utah</v>
      </c>
      <c r="B44" s="376">
        <f>AVERAGE(Utah!G$11:G$23)</f>
        <v>23642841.83583077</v>
      </c>
      <c r="C44" s="395">
        <f>AVERAGE(Utah!H$11:H$23)</f>
        <v>21897181.753815386</v>
      </c>
      <c r="D44" s="395">
        <f>AVERAGE(Utah!I$11:I$23)</f>
        <v>12495382.116149234</v>
      </c>
      <c r="E44" s="395">
        <f>AVERAGE(Utah!J$11:J$23)</f>
        <v>9918185.9088276904</v>
      </c>
      <c r="F44" s="377">
        <f>AVERAGE(Utah!K$11:K$23)</f>
        <v>13597913.683886152</v>
      </c>
      <c r="G44" s="376">
        <f>AVERAGE(Utah!B11:B23)</f>
        <v>754281191</v>
      </c>
      <c r="H44" s="395">
        <f>AVERAGE(Utah!C11:C23)</f>
        <v>399782159.92307693</v>
      </c>
      <c r="I44" s="395">
        <f>AVERAGE(Utah!D11:D23)</f>
        <v>135956868.92307693</v>
      </c>
      <c r="J44" s="395">
        <f>AVERAGE(Utah!E11:E23)</f>
        <v>62777952.384615384</v>
      </c>
      <c r="K44" s="377">
        <f>AVERAGE(Utah!F11:F23)</f>
        <v>155764209.92307693</v>
      </c>
      <c r="L44" s="38" t="str">
        <f>IF(ABS('State Summary_Preliminary'!L44-G44) &lt;= B44,
   "Yes",
   "No")</f>
        <v>Yes</v>
      </c>
      <c r="M44" s="38" t="str">
        <f>IF(ABS('State Summary_Preliminary'!M44-H44) &lt;= C44,
   "Yes",
   "No")</f>
        <v>Yes</v>
      </c>
      <c r="N44" s="38" t="str">
        <f>IF(ABS('State Summary_Preliminary'!N44-I44) &lt;= D44,
   "Yes",
   "No")</f>
        <v>Yes</v>
      </c>
      <c r="O44" s="38" t="str">
        <f>IF(ABS('State Summary_Preliminary'!O44-J44) &lt;= E44,
   "Yes",
   "No")</f>
        <v>No</v>
      </c>
      <c r="P44" s="359" t="str">
        <f>IF(ABS('State Summary_Preliminary'!P44-K44) &lt;= F44,
   "Yes",
   "No")</f>
        <v>Yes</v>
      </c>
    </row>
    <row r="45" spans="1:16" x14ac:dyDescent="0.45">
      <c r="A45" t="str">
        <f>SOURCE!C45</f>
        <v>Vermont</v>
      </c>
      <c r="B45" s="376">
        <f>AVERAGE(Vermont!G11:G25)</f>
        <v>12164784.370257335</v>
      </c>
      <c r="C45" s="395">
        <f>AVERAGE(Vermont!H11:H25)</f>
        <v>4671589.0377266677</v>
      </c>
      <c r="D45" s="395">
        <f>AVERAGE(Vermont!I11:I25)</f>
        <v>1871699.9588586665</v>
      </c>
      <c r="E45" s="395">
        <f>AVERAGE(Vermont!J11:J25)</f>
        <v>7044764.3225426665</v>
      </c>
      <c r="F45" s="377">
        <f>AVERAGE(Vermont!K11:K25)</f>
        <v>11274766.979922669</v>
      </c>
      <c r="G45" s="376">
        <f>AVERAGE(Vermont!B11:B25)</f>
        <v>479449597.53333336</v>
      </c>
      <c r="H45" s="395">
        <f>AVERAGE(Vermont!C11:C25)</f>
        <v>36256081.866666667</v>
      </c>
      <c r="I45" s="395">
        <f>AVERAGE(Vermont!D11:D25)</f>
        <v>1540922.5333333334</v>
      </c>
      <c r="J45" s="395">
        <f>AVERAGE(Vermont!E11:E25)</f>
        <v>42725445.666666664</v>
      </c>
      <c r="K45" s="377">
        <f>AVERAGE(Vermont!F11:F25)</f>
        <v>398927147.66666669</v>
      </c>
      <c r="L45" s="38" t="str">
        <f>IF(ABS('State Summary_Preliminary'!L45-G45) &lt;= B45,
   "Yes",
   "No")</f>
        <v>No</v>
      </c>
      <c r="M45" s="38" t="str">
        <f>IF(ABS('State Summary_Preliminary'!M45-H45) &lt;= C45,
   "Yes",
   "No")</f>
        <v>Yes</v>
      </c>
      <c r="N45" s="38" t="str">
        <f>IF(ABS('State Summary_Preliminary'!N45-I45) &lt;= D45,
   "Yes",
   "No")</f>
        <v>Yes</v>
      </c>
      <c r="O45" s="38" t="str">
        <f>IF(ABS('State Summary_Preliminary'!O45-J45) &lt;= E45,
   "Yes",
   "No")</f>
        <v>No</v>
      </c>
      <c r="P45" s="359" t="str">
        <f>IF(ABS('State Summary_Preliminary'!P45-K45) &lt;= F45,
   "Yes",
   "No")</f>
        <v>No</v>
      </c>
    </row>
    <row r="46" spans="1:16" x14ac:dyDescent="0.45">
      <c r="A46" t="str">
        <f>SOURCE!C46</f>
        <v>Virginia</v>
      </c>
      <c r="B46" s="376">
        <f>AVERAGE(Virginia!G14:G28)</f>
        <v>22490208.275169332</v>
      </c>
      <c r="C46" s="395">
        <f>AVERAGE(Virginia!H14:H28)</f>
        <v>9717337.2113666646</v>
      </c>
      <c r="D46" s="395">
        <f>AVERAGE(Virginia!I14:I28)</f>
        <v>7162630.4459959986</v>
      </c>
      <c r="E46" s="395">
        <f>AVERAGE(Virginia!J14:J28)</f>
        <v>9277067.8280546647</v>
      </c>
      <c r="F46" s="377">
        <f>AVERAGE(Virginia!K14:K28)</f>
        <v>24402581.523288</v>
      </c>
      <c r="G46" s="376">
        <f>AVERAGE(Virginia!B14:B28)</f>
        <v>1354411500.8</v>
      </c>
      <c r="H46" s="395">
        <f>AVERAGE(Virginia!C14:C28)</f>
        <v>165852944.06666666</v>
      </c>
      <c r="I46" s="395">
        <f>AVERAGE(Virginia!D14:D28)</f>
        <v>21802565.133333333</v>
      </c>
      <c r="J46" s="395">
        <f>AVERAGE(Virginia!E14:E28)</f>
        <v>42551937.666666664</v>
      </c>
      <c r="K46" s="377">
        <f>AVERAGE(Virginia!F14:F28)</f>
        <v>1124204053.8</v>
      </c>
      <c r="L46" s="38" t="str">
        <f>IF(ABS('State Summary_Preliminary'!L46-G46) &lt;= B46,
   "Yes",
   "No")</f>
        <v>No</v>
      </c>
      <c r="M46" s="38" t="str">
        <f>IF(ABS('State Summary_Preliminary'!M46-H46) &lt;= C46,
   "Yes",
   "No")</f>
        <v>Yes</v>
      </c>
      <c r="N46" s="38" t="str">
        <f>IF(ABS('State Summary_Preliminary'!N46-I46) &lt;= D46,
   "Yes",
   "No")</f>
        <v>Yes</v>
      </c>
      <c r="O46" s="38" t="str">
        <f>IF(ABS('State Summary_Preliminary'!O46-J46) &lt;= E46,
   "Yes",
   "No")</f>
        <v>No</v>
      </c>
      <c r="P46" s="359" t="str">
        <f>IF(ABS('State Summary_Preliminary'!P46-K46) &lt;= F46,
   "Yes",
   "No")</f>
        <v>No</v>
      </c>
    </row>
    <row r="47" spans="1:16" x14ac:dyDescent="0.45">
      <c r="A47" t="str">
        <f>SOURCE!C47</f>
        <v>Washington</v>
      </c>
      <c r="B47" s="376">
        <f>AVERAGE(Washington!G$9:G$12)</f>
        <v>29045553.569775</v>
      </c>
      <c r="C47" s="395">
        <f>AVERAGE(Washington!H6:H12)</f>
        <v>11644451.052674288</v>
      </c>
      <c r="D47" s="395">
        <f>AVERAGE(Washington!I6:I12)</f>
        <v>9057721.5636685695</v>
      </c>
      <c r="E47" s="395">
        <f>AVERAGE(Washington!J6:J12)</f>
        <v>19846783.364971429</v>
      </c>
      <c r="F47" s="377">
        <f>AVERAGE(Washington!K6:K12)</f>
        <v>24695895.367419999</v>
      </c>
      <c r="G47" s="376">
        <f>AVERAGE(Washington!B9:B12)</f>
        <v>2152336272.5</v>
      </c>
      <c r="H47" s="395">
        <f>AVERAGE(Washington!C9:C12)</f>
        <v>803448616.75</v>
      </c>
      <c r="I47" s="395">
        <f>AVERAGE(Washington!D9:D12)</f>
        <v>22821693.75</v>
      </c>
      <c r="J47" s="395">
        <f>AVERAGE(Washington!E9:E12)</f>
        <v>361898412.75</v>
      </c>
      <c r="K47" s="377">
        <f>AVERAGE(Washington!F9:F12)</f>
        <v>964167549.25</v>
      </c>
      <c r="L47" s="38" t="str">
        <f>IF(ABS('State Summary_Preliminary'!L47-G47) &lt;= B47,
   "Yes",
   "No")</f>
        <v>No</v>
      </c>
      <c r="M47" s="38" t="str">
        <f>IF(ABS('State Summary_Preliminary'!M47-H47) &lt;= C47,
   "Yes",
   "No")</f>
        <v>No</v>
      </c>
      <c r="N47" s="38" t="str">
        <f>IF(ABS('State Summary_Preliminary'!N47-I47) &lt;= D47,
   "Yes",
   "No")</f>
        <v>No</v>
      </c>
      <c r="O47" s="38" t="str">
        <f>IF(ABS('State Summary_Preliminary'!O47-J47) &lt;= E47,
   "Yes",
   "No")</f>
        <v>Yes</v>
      </c>
      <c r="P47" s="359" t="str">
        <f>IF(ABS('State Summary_Preliminary'!P47-K47) &lt;= F47,
   "Yes",
   "No")</f>
        <v>Yes</v>
      </c>
    </row>
    <row r="48" spans="1:16" x14ac:dyDescent="0.45">
      <c r="A48" t="str">
        <f>SOURCE!C48</f>
        <v>West Virginia</v>
      </c>
      <c r="B48" s="376">
        <f>AVERAGE('West Virginia'!G12:G26)</f>
        <v>19824545.99350667</v>
      </c>
      <c r="C48" s="395">
        <f>AVERAGE('West Virginia'!H12:H26)</f>
        <v>6135466.9272266654</v>
      </c>
      <c r="D48" s="395">
        <f>AVERAGE('West Virginia'!I12:I26)</f>
        <v>5340963.3478360008</v>
      </c>
      <c r="E48" s="395">
        <f>AVERAGE('West Virginia'!J12:J26)</f>
        <v>7942686.0499466676</v>
      </c>
      <c r="F48" s="377">
        <f>AVERAGE('West Virginia'!K12:K26)</f>
        <v>19357287.339806668</v>
      </c>
      <c r="G48" s="376">
        <f>AVERAGE('West Virginia'!B12:B26)</f>
        <v>1156166086.4666667</v>
      </c>
      <c r="H48" s="395">
        <f>AVERAGE('West Virginia'!C12:C26)</f>
        <v>106588594.8</v>
      </c>
      <c r="I48" s="395">
        <f>AVERAGE('West Virginia'!D12:D26)</f>
        <v>12432253.666666666</v>
      </c>
      <c r="J48" s="395">
        <f>AVERAGE('West Virginia'!E12:E26)</f>
        <v>31784106.066666666</v>
      </c>
      <c r="K48" s="377">
        <f>AVERAGE('West Virginia'!F12:F26)</f>
        <v>1005361131.8666667</v>
      </c>
      <c r="L48" s="38" t="str">
        <f>IF(ABS('State Summary_Preliminary'!L48-G48) &lt;= B48,
   "Yes",
   "No")</f>
        <v>No</v>
      </c>
      <c r="M48" s="38" t="str">
        <f>IF(ABS('State Summary_Preliminary'!M48-H48) &lt;= C48,
   "Yes",
   "No")</f>
        <v>No</v>
      </c>
      <c r="N48" s="38" t="str">
        <f>IF(ABS('State Summary_Preliminary'!N48-I48) &lt;= D48,
   "Yes",
   "No")</f>
        <v>No</v>
      </c>
      <c r="O48" s="38" t="str">
        <f>IF(ABS('State Summary_Preliminary'!O48-J48) &lt;= E48,
   "Yes",
   "No")</f>
        <v>No</v>
      </c>
      <c r="P48" s="359" t="str">
        <f>IF(ABS('State Summary_Preliminary'!P48-K48) &lt;= F48,
   "Yes",
   "No")</f>
        <v>No</v>
      </c>
    </row>
    <row r="49" spans="1:16" x14ac:dyDescent="0.45">
      <c r="A49" t="str">
        <f>SOURCE!C49</f>
        <v>Wisconsin</v>
      </c>
      <c r="B49" s="376">
        <f>AVERAGE(Wisconsin!$G$13:$G$27)</f>
        <v>14020317.033674669</v>
      </c>
      <c r="C49" s="395">
        <f>AVERAGE(Wisconsin!$G$13:$G$27)</f>
        <v>14020317.033674669</v>
      </c>
      <c r="D49" s="395">
        <f>AVERAGE(Wisconsin!$G$13:$G$27)</f>
        <v>14020317.033674669</v>
      </c>
      <c r="E49" s="395">
        <f>AVERAGE(Wisconsin!$G$13:$G$27)</f>
        <v>14020317.033674669</v>
      </c>
      <c r="F49" s="377">
        <f>AVERAGE(Wisconsin!$G$13:$G$27)</f>
        <v>14020317.033674669</v>
      </c>
      <c r="G49" s="376">
        <f>AVERAGE(Wisconsin!B13:B27)</f>
        <v>1335574349.0666666</v>
      </c>
      <c r="H49" s="395">
        <f>AVERAGE(Wisconsin!C13:C27)</f>
        <v>123349457.66666667</v>
      </c>
      <c r="I49" s="395">
        <f>AVERAGE(Wisconsin!D13:D27)</f>
        <v>2971019.4</v>
      </c>
      <c r="J49" s="395">
        <f>AVERAGE(Wisconsin!E13:E27)</f>
        <v>254833330.13333333</v>
      </c>
      <c r="K49" s="377">
        <f>AVERAGE(Wisconsin!F13:F27)</f>
        <v>954420541.86666667</v>
      </c>
      <c r="L49" s="38" t="str">
        <f>IF(ABS('State Summary_Preliminary'!L49-G49) &lt;= B49,
   "Yes",
   "No")</f>
        <v>No</v>
      </c>
      <c r="M49" s="38" t="str">
        <f>IF(ABS('State Summary_Preliminary'!M49-H49) &lt;= C49,
   "Yes",
   "No")</f>
        <v>Yes</v>
      </c>
      <c r="N49" s="38" t="str">
        <f>IF(ABS('State Summary_Preliminary'!N49-I49) &lt;= D49,
   "Yes",
   "No")</f>
        <v>Yes</v>
      </c>
      <c r="O49" s="38" t="str">
        <f>IF(ABS('State Summary_Preliminary'!O49-J49) &lt;= E49,
   "Yes",
   "No")</f>
        <v>No</v>
      </c>
      <c r="P49" s="359" t="str">
        <f>IF(ABS('State Summary_Preliminary'!P49-K49) &lt;= F49,
   "Yes",
   "No")</f>
        <v>No</v>
      </c>
    </row>
    <row r="50" spans="1:16" ht="14.65" thickBot="1" x14ac:dyDescent="0.5">
      <c r="A50" s="362" t="str">
        <f>SOURCE!C50</f>
        <v>Wyoming</v>
      </c>
      <c r="B50" s="378">
        <f>AVERAGE(Wyoming!$G$9:$G$16)</f>
        <v>22104440.375777498</v>
      </c>
      <c r="C50" s="379">
        <f>AVERAGE(Wyoming!H6:H16)</f>
        <v>25420504.932856366</v>
      </c>
      <c r="D50" s="379">
        <f>AVERAGE(Wyoming!I6:I16)</f>
        <v>10125156.609903637</v>
      </c>
      <c r="E50" s="379">
        <f>AVERAGE(Wyoming!J6:J16)</f>
        <v>7382323.376745454</v>
      </c>
      <c r="F50" s="380">
        <f>AVERAGE(Wyoming!K6:K16)</f>
        <v>13488921.346947271</v>
      </c>
      <c r="G50" s="378">
        <f>AVERAGE(Wyoming!B9:B16)</f>
        <v>478026915.625</v>
      </c>
      <c r="H50" s="379">
        <f>AVERAGE(Wyoming!C9:C16)</f>
        <v>332023285.875</v>
      </c>
      <c r="I50" s="379">
        <f>AVERAGE(Wyoming!D9:D16)</f>
        <v>39560090.25</v>
      </c>
      <c r="J50" s="379">
        <f>AVERAGE(Wyoming!E9:E16)</f>
        <v>21091216.25</v>
      </c>
      <c r="K50" s="380">
        <f>AVERAGE(Wyoming!F9:F16)</f>
        <v>85352323</v>
      </c>
      <c r="L50" s="360" t="str">
        <f>IF(ABS('State Summary_Preliminary'!L50-G50) &lt;= B50,
   "Yes",
   "No")</f>
        <v>No</v>
      </c>
      <c r="M50" s="360" t="str">
        <f>IF(ABS('State Summary_Preliminary'!M50-H50) &lt;= C50,
   "Yes",
   "No")</f>
        <v>No</v>
      </c>
      <c r="N50" s="360" t="str">
        <f>IF(ABS('State Summary_Preliminary'!N50-I50) &lt;= D50,
   "Yes",
   "No")</f>
        <v>Yes</v>
      </c>
      <c r="O50" s="360" t="str">
        <f>IF(ABS('State Summary_Preliminary'!O50-J50) &lt;= E50,
   "Yes",
   "No")</f>
        <v>Yes</v>
      </c>
      <c r="P50" s="361" t="str">
        <f>IF(ABS('State Summary_Preliminary'!P50-K50) &lt;= F50,
   "Yes",
   "No")</f>
        <v>No</v>
      </c>
    </row>
  </sheetData>
  <sheetProtection algorithmName="SHA-512" hashValue="fTVu8izU2l2ZaWrBQeAKI7XahsNKuTvapCJtFtxWZeOaAUfRXN+G7ltEIZesqsqPThXs6oYtrrRsS2Z7uVZGWg==" saltValue="q4sI8P0UU02+2Ocdufo1ig==" spinCount="100000" sheet="1" objects="1" scenarios="1"/>
  <mergeCells count="3">
    <mergeCell ref="L1:P1"/>
    <mergeCell ref="B1:F1"/>
    <mergeCell ref="G1:K1"/>
  </mergeCells>
  <conditionalFormatting sqref="C8:C9">
    <cfRule type="cellIs" dxfId="21" priority="33" operator="equal">
      <formula>"No"</formula>
    </cfRule>
    <cfRule type="cellIs" dxfId="20" priority="34" operator="equal">
      <formula>"Yes"</formula>
    </cfRule>
  </conditionalFormatting>
  <conditionalFormatting sqref="C15:C16">
    <cfRule type="cellIs" dxfId="19" priority="29" operator="equal">
      <formula>"No"</formula>
    </cfRule>
    <cfRule type="cellIs" dxfId="18" priority="30" operator="equal">
      <formula>"Yes"</formula>
    </cfRule>
  </conditionalFormatting>
  <conditionalFormatting sqref="C20:C21">
    <cfRule type="cellIs" dxfId="17" priority="25" operator="equal">
      <formula>"No"</formula>
    </cfRule>
    <cfRule type="cellIs" dxfId="16" priority="26" operator="equal">
      <formula>"Yes"</formula>
    </cfRule>
  </conditionalFormatting>
  <conditionalFormatting sqref="C30">
    <cfRule type="cellIs" dxfId="15" priority="23" operator="equal">
      <formula>"No"</formula>
    </cfRule>
    <cfRule type="cellIs" dxfId="14" priority="24" operator="equal">
      <formula>"Yes"</formula>
    </cfRule>
  </conditionalFormatting>
  <conditionalFormatting sqref="C39:D39">
    <cfRule type="cellIs" dxfId="13" priority="19" operator="equal">
      <formula>"No"</formula>
    </cfRule>
    <cfRule type="cellIs" dxfId="12" priority="20" operator="equal">
      <formula>"Yes"</formula>
    </cfRule>
  </conditionalFormatting>
  <conditionalFormatting sqref="H8:H9">
    <cfRule type="cellIs" dxfId="11" priority="3" operator="equal">
      <formula>"No"</formula>
    </cfRule>
    <cfRule type="cellIs" dxfId="10" priority="4" operator="equal">
      <formula>"Yes"</formula>
    </cfRule>
  </conditionalFormatting>
  <conditionalFormatting sqref="H15:H16">
    <cfRule type="cellIs" dxfId="9" priority="7" operator="equal">
      <formula>"No"</formula>
    </cfRule>
    <cfRule type="cellIs" dxfId="8" priority="8" operator="equal">
      <formula>"Yes"</formula>
    </cfRule>
  </conditionalFormatting>
  <conditionalFormatting sqref="H20:H21">
    <cfRule type="cellIs" dxfId="7" priority="11" operator="equal">
      <formula>"No"</formula>
    </cfRule>
    <cfRule type="cellIs" dxfId="6" priority="12" operator="equal">
      <formula>"Yes"</formula>
    </cfRule>
  </conditionalFormatting>
  <conditionalFormatting sqref="H30">
    <cfRule type="cellIs" dxfId="5" priority="1" operator="equal">
      <formula>"No"</formula>
    </cfRule>
    <cfRule type="cellIs" dxfId="4" priority="2" operator="equal">
      <formula>"Yes"</formula>
    </cfRule>
  </conditionalFormatting>
  <conditionalFormatting sqref="H39:I39">
    <cfRule type="cellIs" dxfId="3" priority="15" operator="equal">
      <formula>"No"</formula>
    </cfRule>
    <cfRule type="cellIs" dxfId="2" priority="16" operator="equal">
      <formula>"Yes"</formula>
    </cfRule>
  </conditionalFormatting>
  <conditionalFormatting sqref="L3:P50">
    <cfRule type="cellIs" dxfId="1" priority="37" operator="equal">
      <formula>"No"</formula>
    </cfRule>
    <cfRule type="cellIs" dxfId="0" priority="38" operator="equal">
      <formula>"Yes"</formula>
    </cfRule>
  </conditionalFormatting>
  <pageMargins left="0.7" right="0.7" top="0.75" bottom="0.75" header="0.3" footer="0.3"/>
  <pageSetup orientation="portrait" r:id="rId1"/>
  <ignoredErrors>
    <ignoredError sqref="G3:K5 G32:K35 G30 I30:K30 G49:K49 G8:K17 G19:K23 G25:K26 G29:K29 G38:K46 G48:K48 G6:H6 G7:H7 I7:K7 I6:K6 G18:K18 G24:K24 G28:K28 G31:K31 G36:K37 G47:K47 G50:K50"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875D-1770-491C-A743-CF583D5284D8}">
  <dimension ref="A1:AO181"/>
  <sheetViews>
    <sheetView topLeftCell="A3" zoomScale="55" zoomScaleNormal="55" workbookViewId="0">
      <selection activeCell="K66" sqref="K66:K85"/>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455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206">
        <v>2004</v>
      </c>
      <c r="B6" s="131">
        <v>1548907383</v>
      </c>
      <c r="C6" s="122">
        <v>52351697</v>
      </c>
      <c r="D6" s="122">
        <v>7919833</v>
      </c>
      <c r="E6" s="122">
        <v>390628491</v>
      </c>
      <c r="F6" s="132">
        <v>1098007362</v>
      </c>
      <c r="G6" s="92">
        <f t="shared" ref="G6:G26" si="0">B6*2*B65/100</f>
        <v>24813496.275660001</v>
      </c>
      <c r="H6" s="52">
        <f t="shared" ref="H6:H26" si="1">C6*2*C65/100</f>
        <v>3079326.8175400002</v>
      </c>
      <c r="I6" s="52">
        <f t="shared" ref="I6:I26" si="2">D6*2*D65/100</f>
        <v>4417366.0540800001</v>
      </c>
      <c r="J6" s="52">
        <f t="shared" ref="J6:J26" si="3">E6*2*E65/100</f>
        <v>22797078.734760001</v>
      </c>
      <c r="K6" s="53">
        <f t="shared" ref="K6:K26" si="4">F6*2*F65/100</f>
        <v>28218789.203399997</v>
      </c>
    </row>
    <row r="7" spans="1:11" s="16" customFormat="1" ht="18" x14ac:dyDescent="0.55000000000000004">
      <c r="A7" s="206">
        <v>2005</v>
      </c>
      <c r="B7" s="131">
        <v>1554442321</v>
      </c>
      <c r="C7" s="122">
        <v>52206063</v>
      </c>
      <c r="D7" s="122">
        <v>7467136</v>
      </c>
      <c r="E7" s="122">
        <v>393243439</v>
      </c>
      <c r="F7" s="132">
        <v>1101525682</v>
      </c>
      <c r="G7" s="92">
        <f t="shared" si="0"/>
        <v>24902165.982420001</v>
      </c>
      <c r="H7" s="52">
        <f t="shared" si="1"/>
        <v>3114613.7185799996</v>
      </c>
      <c r="I7" s="52">
        <f t="shared" si="2"/>
        <v>4310926.9555200003</v>
      </c>
      <c r="J7" s="52">
        <f t="shared" si="3"/>
        <v>22949687.100040004</v>
      </c>
      <c r="K7" s="53">
        <f t="shared" si="4"/>
        <v>28287179.51376</v>
      </c>
    </row>
    <row r="8" spans="1:11" s="16" customFormat="1" ht="18" x14ac:dyDescent="0.55000000000000004">
      <c r="A8" s="206">
        <v>2006</v>
      </c>
      <c r="B8" s="131">
        <v>1564082091</v>
      </c>
      <c r="C8" s="122">
        <v>52927582</v>
      </c>
      <c r="D8" s="122">
        <v>8080629</v>
      </c>
      <c r="E8" s="122">
        <v>390107642</v>
      </c>
      <c r="F8" s="132">
        <v>1112966238</v>
      </c>
      <c r="G8" s="92">
        <f t="shared" si="0"/>
        <v>25181721.665100001</v>
      </c>
      <c r="H8" s="52">
        <f t="shared" si="1"/>
        <v>3262456.15448</v>
      </c>
      <c r="I8" s="52">
        <f t="shared" si="2"/>
        <v>4423821.1523400005</v>
      </c>
      <c r="J8" s="52">
        <f t="shared" si="3"/>
        <v>17281768.540599998</v>
      </c>
      <c r="K8" s="53">
        <f t="shared" si="4"/>
        <v>24462997.91124</v>
      </c>
    </row>
    <row r="9" spans="1:11" s="16" customFormat="1" ht="18" x14ac:dyDescent="0.55000000000000004">
      <c r="A9" s="206">
        <v>2007</v>
      </c>
      <c r="B9" s="131">
        <v>1569406987</v>
      </c>
      <c r="C9" s="122">
        <v>52784247</v>
      </c>
      <c r="D9" s="122">
        <v>8585093</v>
      </c>
      <c r="E9" s="122">
        <v>388602715</v>
      </c>
      <c r="F9" s="132">
        <v>1119434932</v>
      </c>
      <c r="G9" s="92">
        <f t="shared" si="0"/>
        <v>25989379.704719998</v>
      </c>
      <c r="H9" s="52">
        <f t="shared" si="1"/>
        <v>3448922.6989799999</v>
      </c>
      <c r="I9" s="52">
        <f t="shared" si="2"/>
        <v>4754596.2052599993</v>
      </c>
      <c r="J9" s="52">
        <f t="shared" si="3"/>
        <v>17774688.184099998</v>
      </c>
      <c r="K9" s="53">
        <f t="shared" si="4"/>
        <v>25120119.874080006</v>
      </c>
    </row>
    <row r="10" spans="1:11" s="16" customFormat="1" ht="18" x14ac:dyDescent="0.55000000000000004">
      <c r="A10" s="206">
        <v>2008</v>
      </c>
      <c r="B10" s="218">
        <v>1578824379</v>
      </c>
      <c r="C10" s="145">
        <v>52897410</v>
      </c>
      <c r="D10" s="145">
        <v>9070574</v>
      </c>
      <c r="E10" s="145">
        <v>398191690</v>
      </c>
      <c r="F10" s="219">
        <v>1118664704</v>
      </c>
      <c r="G10" s="92">
        <f t="shared" si="0"/>
        <v>25987449.278339997</v>
      </c>
      <c r="H10" s="52">
        <f t="shared" si="1"/>
        <v>3378028.6025999999</v>
      </c>
      <c r="I10" s="52">
        <f t="shared" si="2"/>
        <v>4892667.6156000001</v>
      </c>
      <c r="J10" s="52">
        <f t="shared" si="3"/>
        <v>17894734.548599999</v>
      </c>
      <c r="K10" s="53">
        <f t="shared" si="4"/>
        <v>25102835.957759999</v>
      </c>
    </row>
    <row r="11" spans="1:11" s="16" customFormat="1" ht="18" x14ac:dyDescent="0.55000000000000004">
      <c r="A11" s="206">
        <v>2009</v>
      </c>
      <c r="B11" s="211">
        <v>1588605017</v>
      </c>
      <c r="C11" s="80">
        <v>53160841</v>
      </c>
      <c r="D11" s="80">
        <v>9541605</v>
      </c>
      <c r="E11" s="80">
        <v>401569701</v>
      </c>
      <c r="F11" s="212">
        <v>1124332870</v>
      </c>
      <c r="G11" s="92">
        <f t="shared" si="0"/>
        <v>26434387.48288</v>
      </c>
      <c r="H11" s="52">
        <f t="shared" si="1"/>
        <v>3368270.8857600004</v>
      </c>
      <c r="I11" s="52">
        <f t="shared" si="2"/>
        <v>4971176.2050000001</v>
      </c>
      <c r="J11" s="52">
        <f t="shared" si="3"/>
        <v>18488269.03404</v>
      </c>
      <c r="K11" s="53">
        <f t="shared" si="4"/>
        <v>25162569.630599998</v>
      </c>
    </row>
    <row r="12" spans="1:11" s="16" customFormat="1" ht="18" x14ac:dyDescent="0.55000000000000004">
      <c r="A12" s="206">
        <v>2010</v>
      </c>
      <c r="B12" s="211">
        <v>1598744178</v>
      </c>
      <c r="C12" s="80">
        <v>53540311</v>
      </c>
      <c r="D12" s="80">
        <v>9538899</v>
      </c>
      <c r="E12" s="80">
        <v>407588055</v>
      </c>
      <c r="F12" s="212">
        <v>1128076913</v>
      </c>
      <c r="G12" s="92">
        <f t="shared" si="0"/>
        <v>26731002.656159997</v>
      </c>
      <c r="H12" s="52">
        <f t="shared" si="1"/>
        <v>3477978.6025600005</v>
      </c>
      <c r="I12" s="52">
        <f t="shared" si="2"/>
        <v>4950307.0250399997</v>
      </c>
      <c r="J12" s="52">
        <f t="shared" si="3"/>
        <v>18765354.052200001</v>
      </c>
      <c r="K12" s="53">
        <f t="shared" si="4"/>
        <v>25584784.386839997</v>
      </c>
    </row>
    <row r="13" spans="1:11" s="16" customFormat="1" ht="18" x14ac:dyDescent="0.55000000000000004">
      <c r="A13" s="206">
        <v>2011</v>
      </c>
      <c r="B13" s="211">
        <v>1610888440</v>
      </c>
      <c r="C13" s="80">
        <v>54630238</v>
      </c>
      <c r="D13" s="80">
        <v>10024787</v>
      </c>
      <c r="E13" s="80">
        <v>410192022</v>
      </c>
      <c r="F13" s="212">
        <v>1136041393</v>
      </c>
      <c r="G13" s="92">
        <f t="shared" si="0"/>
        <v>26966272.485599998</v>
      </c>
      <c r="H13" s="52">
        <f t="shared" si="1"/>
        <v>3135775.6612</v>
      </c>
      <c r="I13" s="52">
        <f t="shared" si="2"/>
        <v>5205871.8891000003</v>
      </c>
      <c r="J13" s="52">
        <f t="shared" si="3"/>
        <v>18959075.256840002</v>
      </c>
      <c r="K13" s="53">
        <f t="shared" si="4"/>
        <v>25833581.27682</v>
      </c>
    </row>
    <row r="14" spans="1:11" s="16" customFormat="1" ht="18" x14ac:dyDescent="0.55000000000000004">
      <c r="A14" s="206">
        <v>2012</v>
      </c>
      <c r="B14" s="211">
        <v>1619580614</v>
      </c>
      <c r="C14" s="80">
        <v>56632516</v>
      </c>
      <c r="D14" s="80">
        <v>9306507</v>
      </c>
      <c r="E14" s="80">
        <v>411293250</v>
      </c>
      <c r="F14" s="212">
        <v>1142348340</v>
      </c>
      <c r="G14" s="92">
        <f t="shared" si="0"/>
        <v>27370912.376599997</v>
      </c>
      <c r="H14" s="52">
        <f t="shared" si="1"/>
        <v>3013982.5015199999</v>
      </c>
      <c r="I14" s="52">
        <f t="shared" si="2"/>
        <v>4957017.8884800002</v>
      </c>
      <c r="J14" s="52">
        <f t="shared" si="3"/>
        <v>18927715.365000002</v>
      </c>
      <c r="K14" s="53">
        <f t="shared" si="4"/>
        <v>26205470.919599999</v>
      </c>
    </row>
    <row r="15" spans="1:11" s="16" customFormat="1" ht="18" x14ac:dyDescent="0.55000000000000004">
      <c r="A15" s="206">
        <v>2013</v>
      </c>
      <c r="B15" s="211">
        <v>1655918114</v>
      </c>
      <c r="C15" s="80">
        <v>56266763</v>
      </c>
      <c r="D15" s="80">
        <v>8522815</v>
      </c>
      <c r="E15" s="80">
        <v>421241461</v>
      </c>
      <c r="F15" s="212">
        <v>1169887075</v>
      </c>
      <c r="G15" s="92">
        <f t="shared" si="0"/>
        <v>24706298.260879997</v>
      </c>
      <c r="H15" s="52">
        <f t="shared" si="1"/>
        <v>3053034.5603799997</v>
      </c>
      <c r="I15" s="52">
        <f t="shared" si="2"/>
        <v>4849652.1913000001</v>
      </c>
      <c r="J15" s="52">
        <f t="shared" si="3"/>
        <v>18559898.77166</v>
      </c>
      <c r="K15" s="53">
        <f t="shared" si="4"/>
        <v>23748707.622499999</v>
      </c>
    </row>
    <row r="16" spans="1:11" s="16" customFormat="1" ht="18" x14ac:dyDescent="0.55000000000000004">
      <c r="A16" s="206">
        <v>2014</v>
      </c>
      <c r="B16" s="211">
        <v>1654687145</v>
      </c>
      <c r="C16" s="80">
        <v>55613050</v>
      </c>
      <c r="D16" s="80">
        <v>8600665</v>
      </c>
      <c r="E16" s="80">
        <v>421919344</v>
      </c>
      <c r="F16" s="212">
        <v>1168554086</v>
      </c>
      <c r="G16" s="92">
        <f t="shared" si="0"/>
        <v>24853400.9179</v>
      </c>
      <c r="H16" s="52">
        <f t="shared" si="1"/>
        <v>3005329.2220000001</v>
      </c>
      <c r="I16" s="52">
        <f t="shared" si="2"/>
        <v>4881049.4008000009</v>
      </c>
      <c r="J16" s="52">
        <f t="shared" si="3"/>
        <v>18648835.004799999</v>
      </c>
      <c r="K16" s="53">
        <f t="shared" si="4"/>
        <v>23815132.272679996</v>
      </c>
    </row>
    <row r="17" spans="1:11" s="16" customFormat="1" ht="18" x14ac:dyDescent="0.55000000000000004">
      <c r="A17" s="206">
        <v>2015</v>
      </c>
      <c r="B17" s="211">
        <v>1658534336</v>
      </c>
      <c r="C17" s="80">
        <v>55729842</v>
      </c>
      <c r="D17" s="80">
        <v>8836483</v>
      </c>
      <c r="E17" s="80">
        <v>424063372</v>
      </c>
      <c r="F17" s="212">
        <v>1169904638</v>
      </c>
      <c r="G17" s="92">
        <f t="shared" si="0"/>
        <v>25010697.786880001</v>
      </c>
      <c r="H17" s="52">
        <f t="shared" si="1"/>
        <v>2929160.4955199999</v>
      </c>
      <c r="I17" s="52">
        <f t="shared" si="2"/>
        <v>4992436.1653399998</v>
      </c>
      <c r="J17" s="52">
        <f t="shared" si="3"/>
        <v>18794488.647040002</v>
      </c>
      <c r="K17" s="53">
        <f t="shared" si="4"/>
        <v>23959646.98624</v>
      </c>
    </row>
    <row r="18" spans="1:11" s="16" customFormat="1" ht="18" x14ac:dyDescent="0.55000000000000004">
      <c r="A18" s="206">
        <v>2016</v>
      </c>
      <c r="B18" s="211">
        <v>1660719695</v>
      </c>
      <c r="C18" s="80">
        <v>55669307</v>
      </c>
      <c r="D18" s="80">
        <v>8859857</v>
      </c>
      <c r="E18" s="80">
        <v>426674475</v>
      </c>
      <c r="F18" s="212">
        <v>1169516055</v>
      </c>
      <c r="G18" s="92">
        <f t="shared" si="0"/>
        <v>25276153.7579</v>
      </c>
      <c r="H18" s="52">
        <f t="shared" si="1"/>
        <v>2894803.9640000002</v>
      </c>
      <c r="I18" s="52">
        <f t="shared" si="2"/>
        <v>5047637.7300399998</v>
      </c>
      <c r="J18" s="52">
        <f t="shared" si="3"/>
        <v>19029681.585000001</v>
      </c>
      <c r="K18" s="53">
        <f t="shared" si="4"/>
        <v>24396104.907299999</v>
      </c>
    </row>
    <row r="19" spans="1:11" s="16" customFormat="1" ht="18" x14ac:dyDescent="0.55000000000000004">
      <c r="A19" s="206">
        <v>2017</v>
      </c>
      <c r="B19" s="211">
        <v>1662112760</v>
      </c>
      <c r="C19" s="80">
        <v>55736763</v>
      </c>
      <c r="D19" s="80">
        <v>8710116</v>
      </c>
      <c r="E19" s="80">
        <v>427725208</v>
      </c>
      <c r="F19" s="212">
        <v>1169940672</v>
      </c>
      <c r="G19" s="92">
        <f t="shared" si="0"/>
        <v>25264113.952</v>
      </c>
      <c r="H19" s="52">
        <f t="shared" si="1"/>
        <v>2903885.3523000004</v>
      </c>
      <c r="I19" s="52">
        <f t="shared" si="2"/>
        <v>5009536.1162400004</v>
      </c>
      <c r="J19" s="52">
        <f t="shared" si="3"/>
        <v>19290406.880799998</v>
      </c>
      <c r="K19" s="53">
        <f t="shared" si="4"/>
        <v>24521956.485120002</v>
      </c>
    </row>
    <row r="20" spans="1:11" s="16" customFormat="1" ht="18" x14ac:dyDescent="0.55000000000000004">
      <c r="A20" s="206">
        <v>2018</v>
      </c>
      <c r="B20" s="211">
        <v>1665541885</v>
      </c>
      <c r="C20" s="80">
        <v>56217604</v>
      </c>
      <c r="D20" s="80">
        <v>9354202</v>
      </c>
      <c r="E20" s="80">
        <v>429328674</v>
      </c>
      <c r="F20" s="212">
        <v>1170641405</v>
      </c>
      <c r="G20" s="92">
        <f t="shared" si="0"/>
        <v>25249614.976599999</v>
      </c>
      <c r="H20" s="52">
        <f t="shared" si="1"/>
        <v>3051491.5451200004</v>
      </c>
      <c r="I20" s="52">
        <f t="shared" si="2"/>
        <v>5189150.0174799999</v>
      </c>
      <c r="J20" s="52">
        <f t="shared" si="3"/>
        <v>19482935.226120003</v>
      </c>
      <c r="K20" s="53">
        <f t="shared" si="4"/>
        <v>24653707.989299998</v>
      </c>
    </row>
    <row r="21" spans="1:11" s="16" customFormat="1" ht="18" x14ac:dyDescent="0.55000000000000004">
      <c r="A21" s="206">
        <v>2019</v>
      </c>
      <c r="B21" s="211">
        <v>1656824773</v>
      </c>
      <c r="C21" s="80">
        <v>56703500</v>
      </c>
      <c r="D21" s="80">
        <v>9273640</v>
      </c>
      <c r="E21" s="80">
        <v>428194585</v>
      </c>
      <c r="F21" s="212">
        <v>1162653049</v>
      </c>
      <c r="G21" s="92">
        <f t="shared" si="0"/>
        <v>26708015.340760004</v>
      </c>
      <c r="H21" s="52">
        <f t="shared" si="1"/>
        <v>3026832.83</v>
      </c>
      <c r="I21" s="52">
        <f t="shared" si="2"/>
        <v>5151507.0199999996</v>
      </c>
      <c r="J21" s="52">
        <f t="shared" si="3"/>
        <v>19945303.769299999</v>
      </c>
      <c r="K21" s="53">
        <f t="shared" si="4"/>
        <v>26229452.785439998</v>
      </c>
    </row>
    <row r="22" spans="1:11" s="16" customFormat="1" ht="18" x14ac:dyDescent="0.55000000000000004">
      <c r="A22" s="206">
        <v>2020</v>
      </c>
      <c r="B22" s="211">
        <v>1663086342</v>
      </c>
      <c r="C22" s="80">
        <v>56212137</v>
      </c>
      <c r="D22" s="80">
        <v>9950515</v>
      </c>
      <c r="E22" s="80">
        <v>439405424</v>
      </c>
      <c r="F22" s="212">
        <v>1157518267</v>
      </c>
      <c r="G22" s="92">
        <f t="shared" si="0"/>
        <v>27208092.555119995</v>
      </c>
      <c r="H22" s="52">
        <f t="shared" si="1"/>
        <v>2998355.3875799994</v>
      </c>
      <c r="I22" s="52">
        <f t="shared" si="2"/>
        <v>5489102.0946000004</v>
      </c>
      <c r="J22" s="52">
        <f t="shared" si="3"/>
        <v>20265378.154880002</v>
      </c>
      <c r="K22" s="53">
        <f t="shared" si="4"/>
        <v>26576619.410319995</v>
      </c>
    </row>
    <row r="23" spans="1:11" s="16" customFormat="1" ht="18" x14ac:dyDescent="0.55000000000000004">
      <c r="A23" s="206">
        <v>2021</v>
      </c>
      <c r="B23" s="211">
        <v>1664721067</v>
      </c>
      <c r="C23" s="80">
        <v>56396800</v>
      </c>
      <c r="D23" s="80">
        <v>10153148</v>
      </c>
      <c r="E23" s="80">
        <v>442188139</v>
      </c>
      <c r="F23" s="212">
        <v>1155982980</v>
      </c>
      <c r="G23" s="92">
        <f t="shared" si="0"/>
        <v>27201542.234779999</v>
      </c>
      <c r="H23" s="52">
        <f t="shared" si="1"/>
        <v>2994670.08</v>
      </c>
      <c r="I23" s="52">
        <f t="shared" si="2"/>
        <v>5598648.8701600004</v>
      </c>
      <c r="J23" s="52">
        <f t="shared" si="3"/>
        <v>20314123.105660003</v>
      </c>
      <c r="K23" s="53">
        <f t="shared" si="4"/>
        <v>26633847.859199997</v>
      </c>
    </row>
    <row r="24" spans="1:11" s="16" customFormat="1" ht="18" x14ac:dyDescent="0.55000000000000004">
      <c r="A24" s="206">
        <v>2022</v>
      </c>
      <c r="B24" s="211">
        <v>1681723572</v>
      </c>
      <c r="C24" s="80">
        <v>58051095</v>
      </c>
      <c r="D24" s="80">
        <v>7881747</v>
      </c>
      <c r="E24" s="80">
        <v>444689223</v>
      </c>
      <c r="F24" s="212">
        <v>1171101506</v>
      </c>
      <c r="G24" s="92">
        <f t="shared" si="0"/>
        <v>26436694.55184</v>
      </c>
      <c r="H24" s="52">
        <f t="shared" si="1"/>
        <v>3714109.0581</v>
      </c>
      <c r="I24" s="52">
        <f t="shared" si="2"/>
        <v>4530585.81054</v>
      </c>
      <c r="J24" s="52">
        <f t="shared" si="3"/>
        <v>20277828.568799999</v>
      </c>
      <c r="K24" s="53">
        <f t="shared" si="4"/>
        <v>25553434.860920001</v>
      </c>
    </row>
    <row r="25" spans="1:11" s="16" customFormat="1" ht="18" x14ac:dyDescent="0.55000000000000004">
      <c r="A25" s="206">
        <v>2023</v>
      </c>
      <c r="B25" s="211">
        <v>1688137651</v>
      </c>
      <c r="C25" s="80">
        <v>58228667</v>
      </c>
      <c r="D25" s="80">
        <v>7507724</v>
      </c>
      <c r="E25" s="80">
        <v>446801110</v>
      </c>
      <c r="F25" s="212">
        <v>1175600149</v>
      </c>
      <c r="G25" s="92">
        <f t="shared" si="0"/>
        <v>26841388.650900003</v>
      </c>
      <c r="H25" s="52">
        <f t="shared" si="1"/>
        <v>3689368.34112</v>
      </c>
      <c r="I25" s="52">
        <f t="shared" si="2"/>
        <v>4471300.1054400001</v>
      </c>
      <c r="J25" s="52">
        <f t="shared" si="3"/>
        <v>20499234.926800001</v>
      </c>
      <c r="K25" s="53">
        <f t="shared" si="4"/>
        <v>25886715.280980002</v>
      </c>
    </row>
    <row r="26" spans="1:11" s="16" customFormat="1" ht="24.75" customHeight="1" thickBot="1" x14ac:dyDescent="0.6">
      <c r="A26" s="206">
        <v>2024</v>
      </c>
      <c r="B26" s="213">
        <v>1690831583</v>
      </c>
      <c r="C26" s="214">
        <v>58600977</v>
      </c>
      <c r="D26" s="214">
        <v>7299742</v>
      </c>
      <c r="E26" s="214">
        <v>446967519</v>
      </c>
      <c r="F26" s="215">
        <v>1177963343</v>
      </c>
      <c r="G26" s="112">
        <f t="shared" si="0"/>
        <v>26850405.538039997</v>
      </c>
      <c r="H26" s="55">
        <f t="shared" si="1"/>
        <v>3708269.8245600001</v>
      </c>
      <c r="I26" s="55">
        <f t="shared" si="2"/>
        <v>4277502.8171600001</v>
      </c>
      <c r="J26" s="55">
        <f t="shared" si="3"/>
        <v>20417476.267919999</v>
      </c>
      <c r="K26" s="56">
        <f t="shared" si="4"/>
        <v>25844515.745419998</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1697773982.4666672</v>
      </c>
      <c r="C28" s="42">
        <f>_xlfn.FORECAST.LINEAR($A28,C$12:C27,$A$12:$A27)</f>
        <v>58251147.133333325</v>
      </c>
      <c r="D28" s="42">
        <f>_xlfn.FORECAST.LINEAR($A28,D$12:D27,A$12:A27)</f>
        <v>8179654.4857142866</v>
      </c>
      <c r="E28" s="42">
        <f>_xlfn.FORECAST.LINEAR($A28,$E$12:E27,$A$12:$A27)</f>
        <v>451678663.62857151</v>
      </c>
      <c r="F28" s="42">
        <f>_xlfn.FORECAST.LINEAR($A28,F$12:F27,$A$12:A27)</f>
        <v>1179664516.4761906</v>
      </c>
      <c r="G28" s="39"/>
      <c r="H28" s="39"/>
      <c r="I28" s="39"/>
      <c r="J28" s="39"/>
      <c r="K28" s="39"/>
    </row>
    <row r="29" spans="1:11" s="16" customFormat="1" ht="18" x14ac:dyDescent="0.45">
      <c r="A29" s="60">
        <v>2026</v>
      </c>
      <c r="B29" s="42">
        <f>_xlfn.FORECAST.LINEAR($A29,B$12:B28,$A$12:$A28)</f>
        <v>1703061962.3166676</v>
      </c>
      <c r="C29" s="42">
        <f>_xlfn.FORECAST.LINEAR($A29,C$12:C28,$A$12:$A28)</f>
        <v>58497294.108333349</v>
      </c>
      <c r="D29" s="42">
        <f>_xlfn.FORECAST.LINEAR($A29,D$12:D28,A$12:A28)</f>
        <v>8086937.5714285672</v>
      </c>
      <c r="E29" s="42">
        <f>_xlfn.FORECAST.LINEAR($A29,$E$12:E28,$A$12:$A28)</f>
        <v>454569564.40714264</v>
      </c>
      <c r="F29" s="42">
        <f>_xlfn.FORECAST.LINEAR($A29,F$12:F28,$A$12:A28)</f>
        <v>1181908165.4440475</v>
      </c>
      <c r="G29" s="39"/>
      <c r="H29" s="39"/>
      <c r="I29" s="39"/>
      <c r="J29" s="39"/>
      <c r="K29" s="39"/>
    </row>
    <row r="30" spans="1:11" s="16" customFormat="1" ht="18" x14ac:dyDescent="0.45">
      <c r="A30" s="60">
        <v>2027</v>
      </c>
      <c r="B30" s="42">
        <f>_xlfn.FORECAST.LINEAR($A30,B$12:B29,$A$12:$A29)</f>
        <v>1708349942.166666</v>
      </c>
      <c r="C30" s="42">
        <f>_xlfn.FORECAST.LINEAR($A30,C$12:C29,$A$12:$A29)</f>
        <v>58743441.083333313</v>
      </c>
      <c r="D30" s="42">
        <f>_xlfn.FORECAST.LINEAR($A30,D$12:D29,A$12:A29)</f>
        <v>7994220.6571428478</v>
      </c>
      <c r="E30" s="42">
        <f>_xlfn.FORECAST.LINEAR($A30,$E$12:E29,$A$12:$A29)</f>
        <v>457460465.18571377</v>
      </c>
      <c r="F30" s="42">
        <f>_xlfn.FORECAST.LINEAR($A30,F$12:F29,$A$12:A29)</f>
        <v>1184151814.4119043</v>
      </c>
      <c r="G30" s="39"/>
      <c r="H30" s="39"/>
      <c r="I30" s="39"/>
      <c r="J30" s="39"/>
      <c r="K30" s="39"/>
    </row>
    <row r="31" spans="1:11" s="16" customFormat="1" ht="18" x14ac:dyDescent="0.45">
      <c r="A31" s="60">
        <v>2028</v>
      </c>
      <c r="B31" s="42">
        <f>_xlfn.FORECAST.LINEAR($A31,B$12:B30,$A$12:$A30)</f>
        <v>1713637922.0166683</v>
      </c>
      <c r="C31" s="42">
        <f>_xlfn.FORECAST.LINEAR($A31,C$12:C30,$A$12:$A30)</f>
        <v>58989588.058333337</v>
      </c>
      <c r="D31" s="42">
        <f>_xlfn.FORECAST.LINEAR($A31,D$12:D30,A$12:A30)</f>
        <v>7901503.7428571582</v>
      </c>
      <c r="E31" s="42">
        <f>_xlfn.FORECAST.LINEAR($A31,$E$12:E30,$A$12:$A30)</f>
        <v>460351365.9642849</v>
      </c>
      <c r="F31" s="42">
        <f>_xlfn.FORECAST.LINEAR($A31,F$12:F30,$A$12:A30)</f>
        <v>1186395463.3797617</v>
      </c>
      <c r="G31" s="39"/>
      <c r="H31" s="39"/>
      <c r="I31" s="39"/>
      <c r="J31" s="39"/>
      <c r="K31" s="39"/>
    </row>
    <row r="32" spans="1:11" s="16" customFormat="1" ht="18" x14ac:dyDescent="0.45">
      <c r="A32" s="60">
        <v>2029</v>
      </c>
      <c r="B32" s="42">
        <f>_xlfn.FORECAST.LINEAR($A32,B$12:B31,$A$12:$A31)</f>
        <v>1718925901.8666668</v>
      </c>
      <c r="C32" s="42">
        <f>_xlfn.FORECAST.LINEAR($A32,C$12:C31,$A$12:$A31)</f>
        <v>59235735.033333361</v>
      </c>
      <c r="D32" s="42">
        <f>_xlfn.FORECAST.LINEAR($A32,D$12:D31,A$12:A31)</f>
        <v>7808786.8285714388</v>
      </c>
      <c r="E32" s="42">
        <f>_xlfn.FORECAST.LINEAR($A32,$E$12:E31,$A$12:$A31)</f>
        <v>463242266.74285603</v>
      </c>
      <c r="F32" s="42">
        <f>_xlfn.FORECAST.LINEAR($A32,F$12:F31,$A$12:A31)</f>
        <v>1188639112.3476191</v>
      </c>
      <c r="G32" s="39"/>
      <c r="H32" s="39"/>
      <c r="I32" s="39"/>
      <c r="J32" s="39"/>
      <c r="K32" s="39"/>
    </row>
    <row r="33" spans="1:11" s="16" customFormat="1" ht="18" x14ac:dyDescent="0.45">
      <c r="A33" s="60">
        <v>2030</v>
      </c>
      <c r="B33" s="42">
        <f>_xlfn.FORECAST.LINEAR($A33,B$12:B32,$A$12:$A32)</f>
        <v>1724213881.7166653</v>
      </c>
      <c r="C33" s="42">
        <f>_xlfn.FORECAST.LINEAR($A33,C$12:C32,$A$12:$A32)</f>
        <v>59481882.008333325</v>
      </c>
      <c r="D33" s="42">
        <f>_xlfn.FORECAST.LINEAR($A33,D$12:D32,A$12:A32)</f>
        <v>7716069.9142857194</v>
      </c>
      <c r="E33" s="42">
        <f>_xlfn.FORECAST.LINEAR($A33,$E$12:E32,$A$12:$A32)</f>
        <v>466133167.52142811</v>
      </c>
      <c r="F33" s="42">
        <f>_xlfn.FORECAST.LINEAR($A33,F$12:F32,$A$12:A32)</f>
        <v>1190882761.3154755</v>
      </c>
      <c r="G33" s="39"/>
      <c r="H33" s="39"/>
      <c r="I33" s="39"/>
      <c r="J33" s="39"/>
      <c r="K33" s="39"/>
    </row>
    <row r="34" spans="1:11" s="16" customFormat="1" ht="18" x14ac:dyDescent="0.45">
      <c r="A34" s="60">
        <v>2031</v>
      </c>
      <c r="B34" s="42">
        <f>_xlfn.FORECAST.LINEAR($A34,B$12:B33,$A$12:$A33)</f>
        <v>1729501861.5666656</v>
      </c>
      <c r="C34" s="42">
        <f>_xlfn.FORECAST.LINEAR($A34,C$12:C33,$A$12:$A33)</f>
        <v>59728028.983333349</v>
      </c>
      <c r="D34" s="42">
        <f>_xlfn.FORECAST.LINEAR($A34,D$12:D33,A$12:A33)</f>
        <v>7623353</v>
      </c>
      <c r="E34" s="42">
        <f>_xlfn.FORECAST.LINEAR($A34,$E$12:E33,$A$12:$A33)</f>
        <v>469024068.29999924</v>
      </c>
      <c r="F34" s="42">
        <f>_xlfn.FORECAST.LINEAR($A34,F$12:F33,$A$12:A33)</f>
        <v>1193126410.2833328</v>
      </c>
      <c r="G34" s="39"/>
      <c r="H34" s="39"/>
      <c r="I34" s="39"/>
      <c r="J34" s="39"/>
      <c r="K34" s="39"/>
    </row>
    <row r="35" spans="1:11" s="16" customFormat="1" ht="18" x14ac:dyDescent="0.45">
      <c r="A35" s="60">
        <v>2032</v>
      </c>
      <c r="B35" s="42">
        <f>_xlfn.FORECAST.LINEAR($A35,B$12:B34,$A$12:$A34)</f>
        <v>1734789841.416666</v>
      </c>
      <c r="C35" s="42">
        <f>_xlfn.FORECAST.LINEAR($A35,C$12:C34,$A$12:$A34)</f>
        <v>59974175.958333313</v>
      </c>
      <c r="D35" s="42">
        <f>_xlfn.FORECAST.LINEAR($A35,D$12:D34,A$12:A34)</f>
        <v>7530636.0857142806</v>
      </c>
      <c r="E35" s="42">
        <f>_xlfn.FORECAST.LINEAR($A35,$E$12:E34,$A$12:$A34)</f>
        <v>471914969.07857132</v>
      </c>
      <c r="F35" s="42">
        <f>_xlfn.FORECAST.LINEAR($A35,F$12:F34,$A$12:A34)</f>
        <v>1195370059.2511897</v>
      </c>
      <c r="G35" s="39"/>
      <c r="H35" s="39"/>
      <c r="I35" s="39"/>
      <c r="J35" s="39"/>
      <c r="K35" s="39"/>
    </row>
    <row r="36" spans="1:11" s="16" customFormat="1" ht="18" x14ac:dyDescent="0.45">
      <c r="A36" s="60">
        <v>2033</v>
      </c>
      <c r="B36" s="42">
        <f>_xlfn.FORECAST.LINEAR($A36,B$12:B35,$A$12:$A35)</f>
        <v>1740077821.2666645</v>
      </c>
      <c r="C36" s="42">
        <f>_xlfn.FORECAST.LINEAR($A36,C$12:C35,$A$12:$A35)</f>
        <v>60220322.933333337</v>
      </c>
      <c r="D36" s="42">
        <f>_xlfn.FORECAST.LINEAR($A36,D$12:D35,A$12:A35)</f>
        <v>7437919.1714285612</v>
      </c>
      <c r="E36" s="42">
        <f>_xlfn.FORECAST.LINEAR($A36,$E$12:E35,$A$12:$A35)</f>
        <v>474805869.8571434</v>
      </c>
      <c r="F36" s="42">
        <f>_xlfn.FORECAST.LINEAR($A36,F$12:F35,$A$12:A35)</f>
        <v>1197613708.2190471</v>
      </c>
      <c r="G36" s="39"/>
      <c r="H36" s="39"/>
      <c r="I36" s="39"/>
      <c r="J36" s="39"/>
      <c r="K36" s="39"/>
    </row>
    <row r="37" spans="1:11" s="16" customFormat="1" ht="18" x14ac:dyDescent="0.45">
      <c r="A37" s="60">
        <v>2034</v>
      </c>
      <c r="B37" s="42">
        <f>_xlfn.FORECAST.LINEAR($A37,B$12:B36,$A$12:$A36)</f>
        <v>1745365801.1166668</v>
      </c>
      <c r="C37" s="42">
        <f>_xlfn.FORECAST.LINEAR($A37,C$12:C36,$A$12:$A36)</f>
        <v>60466469.908333361</v>
      </c>
      <c r="D37" s="42">
        <f>_xlfn.FORECAST.LINEAR($A37,D$12:D36,A$12:A36)</f>
        <v>7345202.2571428716</v>
      </c>
      <c r="E37" s="42">
        <f>_xlfn.FORECAST.LINEAR($A37,$E$12:E36,$A$12:$A36)</f>
        <v>477696770.63571358</v>
      </c>
      <c r="F37" s="42">
        <f>_xlfn.FORECAST.LINEAR($A37,F$12:F36,$A$12:A36)</f>
        <v>1199857357.186904</v>
      </c>
      <c r="G37" s="39"/>
      <c r="H37" s="39"/>
      <c r="I37" s="39"/>
      <c r="J37" s="39"/>
      <c r="K37" s="39"/>
    </row>
    <row r="38" spans="1:11" s="16" customFormat="1" ht="18" x14ac:dyDescent="0.45">
      <c r="A38" s="60">
        <v>2035</v>
      </c>
      <c r="B38" s="42">
        <f>_xlfn.FORECAST.LINEAR($A38,B$12:B37,$A$12:$A37)</f>
        <v>1750653780.9666653</v>
      </c>
      <c r="C38" s="42">
        <f>_xlfn.FORECAST.LINEAR($A38,C$12:C37,$A$12:$A37)</f>
        <v>60712616.883333385</v>
      </c>
      <c r="D38" s="42">
        <f>_xlfn.FORECAST.LINEAR($A38,D$12:D37,A$12:A37)</f>
        <v>7252485.3428571522</v>
      </c>
      <c r="E38" s="42">
        <f>_xlfn.FORECAST.LINEAR($A38,$E$12:E37,$A$12:$A37)</f>
        <v>480587671.41428566</v>
      </c>
      <c r="F38" s="42">
        <f>_xlfn.FORECAST.LINEAR($A38,F$12:F37,$A$12:A37)</f>
        <v>1202101006.1547604</v>
      </c>
      <c r="G38" s="39"/>
      <c r="H38" s="39"/>
      <c r="I38" s="39"/>
      <c r="J38" s="39"/>
      <c r="K38" s="39"/>
    </row>
    <row r="39" spans="1:11" s="16" customFormat="1" ht="18" x14ac:dyDescent="0.45">
      <c r="A39" s="60">
        <v>2036</v>
      </c>
      <c r="B39" s="42">
        <f>_xlfn.FORECAST.LINEAR($A39,B$12:B38,$A$12:$A38)</f>
        <v>1755941760.8166676</v>
      </c>
      <c r="C39" s="42">
        <f>_xlfn.FORECAST.LINEAR($A39,C$12:C38,$A$12:$A38)</f>
        <v>60958763.858333349</v>
      </c>
      <c r="D39" s="42">
        <f>_xlfn.FORECAST.LINEAR($A39,D$12:D38,A$12:A38)</f>
        <v>7159768.4285714626</v>
      </c>
      <c r="E39" s="42">
        <f>_xlfn.FORECAST.LINEAR($A39,$E$12:E38,$A$12:$A38)</f>
        <v>483478572.19285583</v>
      </c>
      <c r="F39" s="42">
        <f>_xlfn.FORECAST.LINEAR($A39,F$12:F38,$A$12:A38)</f>
        <v>1204344655.1226177</v>
      </c>
      <c r="G39" s="39"/>
      <c r="H39" s="39"/>
      <c r="I39" s="39"/>
      <c r="J39" s="39"/>
      <c r="K39" s="39"/>
    </row>
    <row r="40" spans="1:11" s="16" customFormat="1" ht="18" x14ac:dyDescent="0.45">
      <c r="A40" s="60">
        <v>2037</v>
      </c>
      <c r="B40" s="42">
        <f>_xlfn.FORECAST.LINEAR($A40,B$12:B39,$A$12:$A39)</f>
        <v>1761229740.666666</v>
      </c>
      <c r="C40" s="42">
        <f>_xlfn.FORECAST.LINEAR($A40,C$12:C39,$A$12:$A39)</f>
        <v>61204910.833333313</v>
      </c>
      <c r="D40" s="42">
        <f>_xlfn.FORECAST.LINEAR($A40,D$12:D39,A$12:A39)</f>
        <v>7067051.5142857432</v>
      </c>
      <c r="E40" s="42">
        <f>_xlfn.FORECAST.LINEAR($A40,$E$12:E39,$A$12:$A39)</f>
        <v>486369472.97142792</v>
      </c>
      <c r="F40" s="42">
        <f>_xlfn.FORECAST.LINEAR($A40,F$12:F39,$A$12:A39)</f>
        <v>1206588304.0904751</v>
      </c>
      <c r="G40" s="39"/>
      <c r="H40" s="39"/>
      <c r="I40" s="39"/>
      <c r="J40" s="39"/>
      <c r="K40" s="39"/>
    </row>
    <row r="41" spans="1:11" s="16" customFormat="1" ht="18" x14ac:dyDescent="0.45">
      <c r="A41" s="60">
        <v>2038</v>
      </c>
      <c r="B41" s="42">
        <f>_xlfn.FORECAST.LINEAR($A41,B$12:B40,$A$12:$A40)</f>
        <v>1766517720.5166645</v>
      </c>
      <c r="C41" s="42">
        <f>_xlfn.FORECAST.LINEAR($A41,C$12:C40,$A$12:$A40)</f>
        <v>61451057.808333337</v>
      </c>
      <c r="D41" s="42">
        <f>_xlfn.FORECAST.LINEAR($A41,D$12:D40,A$12:A40)</f>
        <v>6974334.6000000238</v>
      </c>
      <c r="E41" s="42">
        <f>_xlfn.FORECAST.LINEAR($A41,$E$12:E40,$A$12:$A40)</f>
        <v>489260373.74999905</v>
      </c>
      <c r="F41" s="42">
        <f>_xlfn.FORECAST.LINEAR($A41,F$12:F40,$A$12:A40)</f>
        <v>1208831953.0583324</v>
      </c>
      <c r="G41" s="39"/>
      <c r="H41" s="39"/>
      <c r="I41" s="39"/>
      <c r="J41" s="39"/>
      <c r="K41" s="39"/>
    </row>
    <row r="42" spans="1:11" s="16" customFormat="1" ht="18" x14ac:dyDescent="0.45">
      <c r="A42" s="60">
        <v>2039</v>
      </c>
      <c r="B42" s="42">
        <f>_xlfn.FORECAST.LINEAR($A42,B$12:B41,$A$12:$A41)</f>
        <v>1771805700.3666668</v>
      </c>
      <c r="C42" s="42">
        <f>_xlfn.FORECAST.LINEAR($A42,C$12:C41,$A$12:$A41)</f>
        <v>61697204.783333421</v>
      </c>
      <c r="D42" s="42">
        <f>_xlfn.FORECAST.LINEAR($A42,D$12:D41,A$12:A41)</f>
        <v>6881617.6857143044</v>
      </c>
      <c r="E42" s="42">
        <f>_xlfn.FORECAST.LINEAR($A42,$E$12:E41,$A$12:$A41)</f>
        <v>492151274.52857018</v>
      </c>
      <c r="F42" s="42">
        <f>_xlfn.FORECAST.LINEAR($A42,F$12:F41,$A$12:A41)</f>
        <v>1211075602.0261889</v>
      </c>
      <c r="G42" s="39"/>
      <c r="H42" s="39"/>
      <c r="I42" s="39"/>
      <c r="J42" s="39"/>
      <c r="K42" s="39"/>
    </row>
    <row r="43" spans="1:11" s="16" customFormat="1" ht="18" x14ac:dyDescent="0.45">
      <c r="A43" s="60">
        <v>2040</v>
      </c>
      <c r="B43" s="42">
        <f>_xlfn.FORECAST.LINEAR($A43,B$12:B42,$A$12:$A42)</f>
        <v>1777093680.2166653</v>
      </c>
      <c r="C43" s="42">
        <f>_xlfn.FORECAST.LINEAR($A43,C$12:C42,$A$12:$A42)</f>
        <v>61943351.758333385</v>
      </c>
      <c r="D43" s="42">
        <f>_xlfn.FORECAST.LINEAR($A43,D$12:D42,A$12:A42)</f>
        <v>6788900.7714285851</v>
      </c>
      <c r="E43" s="42">
        <f>_xlfn.FORECAST.LINEAR($A43,$E$12:E42,$A$12:$A42)</f>
        <v>495042175.30714226</v>
      </c>
      <c r="F43" s="42">
        <f>_xlfn.FORECAST.LINEAR($A43,F$12:F42,$A$12:A42)</f>
        <v>1213319250.9940462</v>
      </c>
      <c r="G43" s="39"/>
      <c r="H43" s="39"/>
      <c r="I43" s="39"/>
      <c r="J43" s="39"/>
      <c r="K43" s="39"/>
    </row>
    <row r="44" spans="1:11" s="16" customFormat="1" ht="18" x14ac:dyDescent="0.45">
      <c r="A44" s="60">
        <v>2041</v>
      </c>
      <c r="B44" s="42">
        <f>_xlfn.FORECAST.LINEAR($A44,B$12:B43,$A$12:$A43)</f>
        <v>1782381660.0666676</v>
      </c>
      <c r="C44" s="42">
        <f>_xlfn.FORECAST.LINEAR($A44,C$12:C43,$A$12:$A43)</f>
        <v>62189498.733333409</v>
      </c>
      <c r="D44" s="42">
        <f>_xlfn.FORECAST.LINEAR($A44,D$12:D43,A$12:A43)</f>
        <v>6696183.8571428657</v>
      </c>
      <c r="E44" s="42">
        <f>_xlfn.FORECAST.LINEAR($A44,$E$12:E43,$A$12:$A43)</f>
        <v>497933076.08571339</v>
      </c>
      <c r="F44" s="42">
        <f>_xlfn.FORECAST.LINEAR($A44,F$12:F43,$A$12:A43)</f>
        <v>1215562899.9619045</v>
      </c>
      <c r="G44" s="39"/>
      <c r="H44" s="39"/>
      <c r="I44" s="39"/>
      <c r="J44" s="39"/>
      <c r="K44" s="39"/>
    </row>
    <row r="45" spans="1:11" s="16" customFormat="1" ht="18" x14ac:dyDescent="0.45">
      <c r="A45" s="60">
        <v>2042</v>
      </c>
      <c r="B45" s="42">
        <f>_xlfn.FORECAST.LINEAR($A45,B$12:B44,$A$12:$A44)</f>
        <v>1787669639.916666</v>
      </c>
      <c r="C45" s="42">
        <f>_xlfn.FORECAST.LINEAR($A45,C$12:C44,$A$12:$A44)</f>
        <v>62435645.708333373</v>
      </c>
      <c r="D45" s="42">
        <f>_xlfn.FORECAST.LINEAR($A45,D$12:D44,A$12:A44)</f>
        <v>6603466.9428571463</v>
      </c>
      <c r="E45" s="42">
        <f>_xlfn.FORECAST.LINEAR($A45,$E$12:E44,$A$12:$A44)</f>
        <v>500823976.86428452</v>
      </c>
      <c r="F45" s="42">
        <f>_xlfn.FORECAST.LINEAR($A45,F$12:F44,$A$12:A44)</f>
        <v>1217806548.9297619</v>
      </c>
      <c r="G45" s="39"/>
      <c r="H45" s="39"/>
      <c r="I45" s="39"/>
      <c r="J45" s="39"/>
      <c r="K45" s="39"/>
    </row>
    <row r="46" spans="1:11" s="16" customFormat="1" ht="18" x14ac:dyDescent="0.45">
      <c r="A46" s="60">
        <v>2043</v>
      </c>
      <c r="B46" s="42">
        <f>_xlfn.FORECAST.LINEAR($A46,B$12:B45,$A$12:$A45)</f>
        <v>1792957619.7666645</v>
      </c>
      <c r="C46" s="42">
        <f>_xlfn.FORECAST.LINEAR($A46,C$12:C45,$A$12:$A45)</f>
        <v>62681792.683333397</v>
      </c>
      <c r="D46" s="42">
        <f>_xlfn.FORECAST.LINEAR($A46,D$12:D45,A$12:A45)</f>
        <v>6510750.0285714269</v>
      </c>
      <c r="E46" s="42">
        <f>_xlfn.FORECAST.LINEAR($A46,$E$12:E45,$A$12:$A45)</f>
        <v>503714877.6428566</v>
      </c>
      <c r="F46" s="42">
        <f>_xlfn.FORECAST.LINEAR($A46,F$12:F45,$A$12:A45)</f>
        <v>1220050197.8976183</v>
      </c>
      <c r="G46" s="39"/>
      <c r="H46" s="39"/>
      <c r="I46" s="39"/>
      <c r="J46" s="39"/>
      <c r="K46" s="39"/>
    </row>
    <row r="47" spans="1:11" s="16" customFormat="1" ht="18" x14ac:dyDescent="0.45">
      <c r="A47" s="60">
        <v>2044</v>
      </c>
      <c r="B47" s="42">
        <f>_xlfn.FORECAST.LINEAR($A47,B$12:B46,$A$12:$A46)</f>
        <v>1798245599.6166668</v>
      </c>
      <c r="C47" s="42">
        <f>_xlfn.FORECAST.LINEAR($A47,C$12:C46,$A$12:$A46)</f>
        <v>62927939.658333361</v>
      </c>
      <c r="D47" s="42">
        <f>_xlfn.FORECAST.LINEAR($A47,D$12:D46,A$12:A46)</f>
        <v>6418033.1142857075</v>
      </c>
      <c r="E47" s="42">
        <f>_xlfn.FORECAST.LINEAR($A47,$E$12:E46,$A$12:$A46)</f>
        <v>506605778.42142773</v>
      </c>
      <c r="F47" s="42">
        <f>_xlfn.FORECAST.LINEAR($A47,F$12:F46,$A$12:A46)</f>
        <v>1222293846.8654757</v>
      </c>
      <c r="G47" s="39"/>
      <c r="H47" s="39"/>
      <c r="I47" s="39"/>
      <c r="J47" s="39"/>
      <c r="K47" s="39"/>
    </row>
    <row r="48" spans="1:11" s="16" customFormat="1" ht="18" x14ac:dyDescent="0.45">
      <c r="A48" s="60">
        <v>2045</v>
      </c>
      <c r="B48" s="42">
        <f>_xlfn.FORECAST.LINEAR($A48,B$12:B47,$A$12:$A47)</f>
        <v>1803533579.4666653</v>
      </c>
      <c r="C48" s="42">
        <f>_xlfn.FORECAST.LINEAR($A48,C$12:C47,$A$12:$A47)</f>
        <v>63174086.633333385</v>
      </c>
      <c r="D48" s="42">
        <f>_xlfn.FORECAST.LINEAR($A48,D$12:D47,A$12:A47)</f>
        <v>6325316.1999999881</v>
      </c>
      <c r="E48" s="42">
        <f>_xlfn.FORECAST.LINEAR($A48,$E$12:E47,$A$12:$A47)</f>
        <v>509496679.19999886</v>
      </c>
      <c r="F48" s="42">
        <f>_xlfn.FORECAST.LINEAR($A48,F$12:F47,$A$12:A47)</f>
        <v>1224537495.8333325</v>
      </c>
      <c r="G48" s="39"/>
      <c r="H48" s="39"/>
      <c r="I48" s="39"/>
      <c r="J48" s="39"/>
      <c r="K48" s="39"/>
    </row>
    <row r="49" spans="1:11" s="16" customFormat="1" ht="18" x14ac:dyDescent="0.45">
      <c r="A49" s="60">
        <v>2046</v>
      </c>
      <c r="B49" s="42">
        <f>_xlfn.FORECAST.LINEAR($A49,B$12:B48,$A$12:$A48)</f>
        <v>1808821559.3166656</v>
      </c>
      <c r="C49" s="42">
        <f>_xlfn.FORECAST.LINEAR($A49,C$12:C48,$A$12:$A48)</f>
        <v>63420233.608333409</v>
      </c>
      <c r="D49" s="42">
        <f>_xlfn.FORECAST.LINEAR($A49,D$12:D48,A$12:A48)</f>
        <v>6232599.2857142985</v>
      </c>
      <c r="E49" s="42">
        <f>_xlfn.FORECAST.LINEAR($A49,$E$12:E48,$A$12:$A48)</f>
        <v>512387579.97856998</v>
      </c>
      <c r="F49" s="42">
        <f>_xlfn.FORECAST.LINEAR($A49,F$12:F48,$A$12:A48)</f>
        <v>1226781144.8011909</v>
      </c>
      <c r="G49" s="39"/>
      <c r="H49" s="39"/>
      <c r="I49" s="39"/>
      <c r="J49" s="39"/>
      <c r="K49" s="39"/>
    </row>
    <row r="50" spans="1:11" s="16" customFormat="1" ht="18" x14ac:dyDescent="0.45">
      <c r="A50" s="60">
        <v>2047</v>
      </c>
      <c r="B50" s="42">
        <f>_xlfn.FORECAST.LINEAR($A50,B$12:B49,$A$12:$A49)</f>
        <v>1814109539.166666</v>
      </c>
      <c r="C50" s="42">
        <f>_xlfn.FORECAST.LINEAR($A50,C$12:C49,$A$12:$A49)</f>
        <v>63666380.583333373</v>
      </c>
      <c r="D50" s="42">
        <f>_xlfn.FORECAST.LINEAR($A50,D$12:D49,A$12:A49)</f>
        <v>6139882.3714286089</v>
      </c>
      <c r="E50" s="42">
        <f>_xlfn.FORECAST.LINEAR($A50,$E$12:E49,$A$12:$A49)</f>
        <v>515278480.75714207</v>
      </c>
      <c r="F50" s="42">
        <f>_xlfn.FORECAST.LINEAR($A50,F$12:F49,$A$12:A49)</f>
        <v>1229024793.7690473</v>
      </c>
      <c r="G50" s="39"/>
      <c r="H50" s="39"/>
      <c r="I50" s="39"/>
      <c r="J50" s="39"/>
      <c r="K50" s="39"/>
    </row>
    <row r="51" spans="1:11" s="16" customFormat="1" ht="18" x14ac:dyDescent="0.45">
      <c r="A51" s="60">
        <v>2048</v>
      </c>
      <c r="B51" s="42">
        <f>_xlfn.FORECAST.LINEAR($A51,B$12:B50,$A$12:$A50)</f>
        <v>1819397519.0166645</v>
      </c>
      <c r="C51" s="42">
        <f>_xlfn.FORECAST.LINEAR($A51,C$12:C50,$A$12:$A50)</f>
        <v>63912527.558333397</v>
      </c>
      <c r="D51" s="42">
        <f>_xlfn.FORECAST.LINEAR($A51,D$12:D50,A$12:A50)</f>
        <v>6047165.4571428895</v>
      </c>
      <c r="E51" s="42">
        <f>_xlfn.FORECAST.LINEAR($A51,$E$12:E50,$A$12:$A50)</f>
        <v>518169381.5357132</v>
      </c>
      <c r="F51" s="42">
        <f>_xlfn.FORECAST.LINEAR($A51,F$12:F50,$A$12:A50)</f>
        <v>1231268442.7369046</v>
      </c>
      <c r="G51" s="39"/>
      <c r="H51" s="39"/>
      <c r="I51" s="39"/>
      <c r="J51" s="39"/>
      <c r="K51" s="39"/>
    </row>
    <row r="52" spans="1:11" s="16" customFormat="1" ht="18" x14ac:dyDescent="0.45">
      <c r="A52" s="60">
        <v>2049</v>
      </c>
      <c r="B52" s="42">
        <f>_xlfn.FORECAST.LINEAR($A52,B$12:B51,$A$12:$A51)</f>
        <v>1824685498.8666668</v>
      </c>
      <c r="C52" s="42">
        <f>_xlfn.FORECAST.LINEAR($A52,C$12:C51,$A$12:$A51)</f>
        <v>64158674.533333421</v>
      </c>
      <c r="D52" s="42">
        <f>_xlfn.FORECAST.LINEAR($A52,D$12:D51,A$12:A51)</f>
        <v>5954448.5428571701</v>
      </c>
      <c r="E52" s="42">
        <f>_xlfn.FORECAST.LINEAR($A52,$E$12:E51,$A$12:$A51)</f>
        <v>521060282.31428432</v>
      </c>
      <c r="F52" s="42">
        <f>_xlfn.FORECAST.LINEAR($A52,F$12:F51,$A$12:A51)</f>
        <v>1233512091.704762</v>
      </c>
      <c r="G52" s="39"/>
      <c r="H52" s="39"/>
      <c r="I52" s="39"/>
      <c r="J52" s="39"/>
      <c r="K52" s="39"/>
    </row>
    <row r="53" spans="1:11" s="16" customFormat="1" ht="18" x14ac:dyDescent="0.45">
      <c r="A53" s="60">
        <v>2050</v>
      </c>
      <c r="B53" s="42">
        <f>_xlfn.FORECAST.LINEAR($A53,B$12:B52,$A$12:$A52)</f>
        <v>1829973478.7166653</v>
      </c>
      <c r="C53" s="42">
        <f>_xlfn.FORECAST.LINEAR($A53,C$12:C52,$A$12:$A52)</f>
        <v>64404821.508333385</v>
      </c>
      <c r="D53" s="42">
        <f>_xlfn.FORECAST.LINEAR($A53,D$12:D52,A$12:A52)</f>
        <v>5861731.6285714507</v>
      </c>
      <c r="E53" s="42">
        <f>_xlfn.FORECAST.LINEAR($A53,$E$12:E52,$A$12:$A52)</f>
        <v>523951183.09285641</v>
      </c>
      <c r="F53" s="42">
        <f>_xlfn.FORECAST.LINEAR($A53,F$12:F52,$A$12:A52)</f>
        <v>1235755740.6726193</v>
      </c>
      <c r="G53" s="39"/>
      <c r="H53" s="39"/>
      <c r="I53" s="39"/>
      <c r="J53" s="39"/>
      <c r="K53" s="39"/>
    </row>
    <row r="54" spans="1:11" s="16" customFormat="1" ht="18" x14ac:dyDescent="0.45">
      <c r="A54" s="60">
        <v>2051</v>
      </c>
      <c r="B54" s="42">
        <f>_xlfn.FORECAST.LINEAR($A54,B$12:B53,$A$12:$A53)</f>
        <v>1835261458.5666637</v>
      </c>
      <c r="C54" s="42">
        <f>_xlfn.FORECAST.LINEAR($A54,C$12:C53,$A$12:$A53)</f>
        <v>64650968.483333409</v>
      </c>
      <c r="D54" s="42">
        <f>_xlfn.FORECAST.LINEAR($A54,D$12:D53,A$12:A53)</f>
        <v>5769014.7142857313</v>
      </c>
      <c r="E54" s="42">
        <f>_xlfn.FORECAST.LINEAR($A54,$E$12:E53,$A$12:$A53)</f>
        <v>526842083.87142754</v>
      </c>
      <c r="F54" s="42">
        <f>_xlfn.FORECAST.LINEAR($A54,F$12:F53,$A$12:A53)</f>
        <v>1237999389.6404762</v>
      </c>
      <c r="G54" s="39"/>
      <c r="H54" s="39"/>
      <c r="I54" s="39"/>
      <c r="J54" s="39"/>
      <c r="K54" s="39"/>
    </row>
    <row r="55" spans="1:11" s="16" customFormat="1" ht="18" x14ac:dyDescent="0.45">
      <c r="A55" s="60">
        <v>2052</v>
      </c>
      <c r="B55" s="42">
        <f>_xlfn.FORECAST.LINEAR($A55,B$12:B54,$A$12:$A54)</f>
        <v>1840549438.416666</v>
      </c>
      <c r="C55" s="42">
        <f>_xlfn.FORECAST.LINEAR($A55,C$12:C54,$A$12:$A54)</f>
        <v>64897115.458333433</v>
      </c>
      <c r="D55" s="42">
        <f>_xlfn.FORECAST.LINEAR($A55,D$12:D54,A$12:A54)</f>
        <v>5676297.8000000119</v>
      </c>
      <c r="E55" s="42">
        <f>_xlfn.FORECAST.LINEAR($A55,$E$12:E54,$A$12:$A54)</f>
        <v>529732984.64999866</v>
      </c>
      <c r="F55" s="42">
        <f>_xlfn.FORECAST.LINEAR($A55,F$12:F54,$A$12:A54)</f>
        <v>1240243038.6083336</v>
      </c>
      <c r="G55" s="39"/>
      <c r="H55" s="39"/>
      <c r="I55" s="39"/>
      <c r="J55" s="39"/>
      <c r="K55" s="39"/>
    </row>
    <row r="56" spans="1:11" s="16" customFormat="1" ht="18" x14ac:dyDescent="0.45">
      <c r="A56" s="60">
        <v>2053</v>
      </c>
      <c r="B56" s="42">
        <f>_xlfn.FORECAST.LINEAR($A56,B$12:B55,$A$12:$A55)</f>
        <v>1845837418.2666645</v>
      </c>
      <c r="C56" s="42">
        <f>_xlfn.FORECAST.LINEAR($A56,C$12:C55,$A$12:$A55)</f>
        <v>65143262.433333397</v>
      </c>
      <c r="D56" s="42">
        <f>_xlfn.FORECAST.LINEAR($A56,D$12:D55,A$12:A55)</f>
        <v>5583580.8857142925</v>
      </c>
      <c r="E56" s="42">
        <f>_xlfn.FORECAST.LINEAR($A56,$E$12:E55,$A$12:$A55)</f>
        <v>532623885.42856979</v>
      </c>
      <c r="F56" s="42">
        <f>_xlfn.FORECAST.LINEAR($A56,F$12:F55,$A$12:A55)</f>
        <v>1242486687.5761909</v>
      </c>
      <c r="G56" s="39"/>
      <c r="H56" s="39"/>
      <c r="I56" s="39"/>
      <c r="J56" s="39"/>
      <c r="K56" s="39"/>
    </row>
    <row r="57" spans="1:11" s="16" customFormat="1" ht="18" x14ac:dyDescent="0.45">
      <c r="A57" s="60">
        <v>2054</v>
      </c>
      <c r="B57" s="42">
        <f>_xlfn.FORECAST.LINEAR($A57,B$12:B56,$A$12:$A56)</f>
        <v>1851125398.1166668</v>
      </c>
      <c r="C57" s="42">
        <f>_xlfn.FORECAST.LINEAR($A57,C$12:C56,$A$12:$A56)</f>
        <v>65389409.408333421</v>
      </c>
      <c r="D57" s="42">
        <f>_xlfn.FORECAST.LINEAR($A57,D$12:D56,A$12:A56)</f>
        <v>5490863.9714285731</v>
      </c>
      <c r="E57" s="42">
        <f>_xlfn.FORECAST.LINEAR($A57,$E$12:E56,$A$12:$A56)</f>
        <v>535514786.20714188</v>
      </c>
      <c r="F57" s="42">
        <f>_xlfn.FORECAST.LINEAR($A57,F$12:F56,$A$12:A56)</f>
        <v>1244730336.5440483</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42.75" customHeight="1" thickTop="1" thickBot="1" x14ac:dyDescent="0.5">
      <c r="A63" s="28"/>
      <c r="B63" s="430" t="s">
        <v>377</v>
      </c>
      <c r="C63" s="431"/>
      <c r="D63" s="431"/>
      <c r="E63" s="431"/>
      <c r="F63" s="438"/>
      <c r="G63" s="300" t="s">
        <v>377</v>
      </c>
      <c r="H63" s="301"/>
      <c r="I63" s="301"/>
      <c r="J63" s="301"/>
      <c r="K63" s="302"/>
    </row>
    <row r="64" spans="1:11" s="16" customFormat="1" ht="18.399999999999999"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 x14ac:dyDescent="0.45">
      <c r="A65" s="194">
        <v>2004</v>
      </c>
      <c r="B65" s="244">
        <v>0.80100000000000005</v>
      </c>
      <c r="C65" s="245">
        <v>2.9409999999999998</v>
      </c>
      <c r="D65" s="245">
        <v>27.888000000000002</v>
      </c>
      <c r="E65" s="245">
        <v>2.9180000000000001</v>
      </c>
      <c r="F65" s="313">
        <v>1.2849999999999999</v>
      </c>
      <c r="G65" s="303"/>
      <c r="H65" s="304"/>
      <c r="I65" s="304"/>
      <c r="J65" s="304"/>
      <c r="K65" s="305"/>
    </row>
    <row r="66" spans="1:11" s="16" customFormat="1" ht="18" x14ac:dyDescent="0.45">
      <c r="A66" s="194">
        <v>2005</v>
      </c>
      <c r="B66" s="232">
        <v>0.80100000000000005</v>
      </c>
      <c r="C66" s="147">
        <v>2.9830000000000001</v>
      </c>
      <c r="D66" s="147">
        <v>28.866</v>
      </c>
      <c r="E66" s="147">
        <v>2.9180000000000001</v>
      </c>
      <c r="F66" s="311">
        <v>1.284</v>
      </c>
      <c r="G66" s="290">
        <f>IF(ABS(B7 - B6) &gt; SQRT(G7^2 + G6^2), 1, 0)</f>
        <v>0</v>
      </c>
      <c r="H66" s="286">
        <f>IF(ABS(C7 - C6) &gt; SQRT(H7^2 + H6^2), 1, 0)</f>
        <v>0</v>
      </c>
      <c r="I66" s="286">
        <f>IF(ABS(D7 - D6) &gt; SQRT(I7^2 + I6^2), 1, 0)</f>
        <v>0</v>
      </c>
      <c r="J66" s="286">
        <f>IF(ABS(E7 - E6) &gt; SQRT(J7^2 + J6^2), 1, 0)</f>
        <v>0</v>
      </c>
      <c r="K66" s="291">
        <f>IF(ABS(F7 - F6) &gt; SQRT(K7^2 + K6^2), 1, 0)</f>
        <v>0</v>
      </c>
    </row>
    <row r="67" spans="1:11" s="16" customFormat="1" ht="18" x14ac:dyDescent="0.45">
      <c r="A67" s="194">
        <v>2006</v>
      </c>
      <c r="B67" s="232">
        <v>0.80500000000000005</v>
      </c>
      <c r="C67" s="147">
        <v>3.0819999999999999</v>
      </c>
      <c r="D67" s="147">
        <v>27.373000000000001</v>
      </c>
      <c r="E67" s="147">
        <v>2.2149999999999999</v>
      </c>
      <c r="F67" s="311">
        <v>1.099</v>
      </c>
      <c r="G67" s="290">
        <f t="shared" ref="G67:G85" si="5">IF(ABS(B8 - B7) &gt; SQRT(G8^2 + G7^2), 1, 0)</f>
        <v>0</v>
      </c>
      <c r="H67" s="286">
        <f t="shared" ref="H67:H85" si="6">IF(ABS(C8 - C7) &gt; SQRT(H8^2 + H7^2), 1, 0)</f>
        <v>0</v>
      </c>
      <c r="I67" s="286">
        <f t="shared" ref="I67:I85" si="7">IF(ABS(D8 - D7) &gt; SQRT(I8^2 + I7^2), 1, 0)</f>
        <v>0</v>
      </c>
      <c r="J67" s="286">
        <f t="shared" ref="J67:J85" si="8">IF(ABS(E8 - E7) &gt; SQRT(J8^2 + J7^2), 1, 0)</f>
        <v>0</v>
      </c>
      <c r="K67" s="291">
        <f t="shared" ref="K67:K85" si="9">IF(ABS(F8 - F7) &gt; SQRT(K8^2 + K7^2), 1, 0)</f>
        <v>0</v>
      </c>
    </row>
    <row r="68" spans="1:11" s="16" customFormat="1" ht="18" x14ac:dyDescent="0.45">
      <c r="A68" s="194">
        <v>2007</v>
      </c>
      <c r="B68" s="234">
        <v>0.82799999999999996</v>
      </c>
      <c r="C68" s="71">
        <v>3.2669999999999999</v>
      </c>
      <c r="D68" s="71">
        <v>27.690999999999999</v>
      </c>
      <c r="E68" s="71">
        <v>2.2869999999999999</v>
      </c>
      <c r="F68" s="295">
        <v>1.1220000000000001</v>
      </c>
      <c r="G68" s="290">
        <f t="shared" si="5"/>
        <v>0</v>
      </c>
      <c r="H68" s="286">
        <f t="shared" si="6"/>
        <v>0</v>
      </c>
      <c r="I68" s="286">
        <f t="shared" si="7"/>
        <v>0</v>
      </c>
      <c r="J68" s="286">
        <f t="shared" si="8"/>
        <v>0</v>
      </c>
      <c r="K68" s="291">
        <f t="shared" si="9"/>
        <v>0</v>
      </c>
    </row>
    <row r="69" spans="1:11" s="16" customFormat="1" ht="18" x14ac:dyDescent="0.45">
      <c r="A69" s="194">
        <v>2008</v>
      </c>
      <c r="B69" s="234">
        <v>0.82299999999999995</v>
      </c>
      <c r="C69" s="71">
        <v>3.1930000000000001</v>
      </c>
      <c r="D69" s="71">
        <v>26.97</v>
      </c>
      <c r="E69" s="71">
        <v>2.2469999999999999</v>
      </c>
      <c r="F69" s="295">
        <v>1.1220000000000001</v>
      </c>
      <c r="G69" s="290">
        <f t="shared" si="5"/>
        <v>0</v>
      </c>
      <c r="H69" s="286">
        <f t="shared" si="6"/>
        <v>0</v>
      </c>
      <c r="I69" s="286">
        <f t="shared" si="7"/>
        <v>0</v>
      </c>
      <c r="J69" s="286">
        <f t="shared" si="8"/>
        <v>0</v>
      </c>
      <c r="K69" s="291">
        <f t="shared" si="9"/>
        <v>0</v>
      </c>
    </row>
    <row r="70" spans="1:11" s="16" customFormat="1" ht="18" x14ac:dyDescent="0.45">
      <c r="A70" s="194">
        <v>2009</v>
      </c>
      <c r="B70" s="234">
        <v>0.83199999999999996</v>
      </c>
      <c r="C70" s="71">
        <v>3.1680000000000001</v>
      </c>
      <c r="D70" s="71">
        <v>26.05</v>
      </c>
      <c r="E70" s="71">
        <v>2.302</v>
      </c>
      <c r="F70" s="295">
        <v>1.119</v>
      </c>
      <c r="G70" s="290">
        <f t="shared" si="5"/>
        <v>0</v>
      </c>
      <c r="H70" s="286">
        <f t="shared" si="6"/>
        <v>0</v>
      </c>
      <c r="I70" s="286">
        <f t="shared" si="7"/>
        <v>0</v>
      </c>
      <c r="J70" s="286">
        <f t="shared" si="8"/>
        <v>0</v>
      </c>
      <c r="K70" s="291">
        <f t="shared" si="9"/>
        <v>0</v>
      </c>
    </row>
    <row r="71" spans="1:11" s="16" customFormat="1" ht="18" x14ac:dyDescent="0.45">
      <c r="A71" s="194">
        <v>2010</v>
      </c>
      <c r="B71" s="234">
        <v>0.83599999999999997</v>
      </c>
      <c r="C71" s="71">
        <v>3.2480000000000002</v>
      </c>
      <c r="D71" s="71">
        <v>25.948</v>
      </c>
      <c r="E71" s="71">
        <v>2.302</v>
      </c>
      <c r="F71" s="295">
        <v>1.1339999999999999</v>
      </c>
      <c r="G71" s="290">
        <f t="shared" si="5"/>
        <v>0</v>
      </c>
      <c r="H71" s="286">
        <f t="shared" si="6"/>
        <v>0</v>
      </c>
      <c r="I71" s="286">
        <f t="shared" si="7"/>
        <v>0</v>
      </c>
      <c r="J71" s="286">
        <f t="shared" si="8"/>
        <v>0</v>
      </c>
      <c r="K71" s="291">
        <f t="shared" si="9"/>
        <v>0</v>
      </c>
    </row>
    <row r="72" spans="1:11" s="16" customFormat="1" ht="18" x14ac:dyDescent="0.45">
      <c r="A72" s="194">
        <v>2011</v>
      </c>
      <c r="B72" s="234">
        <v>0.83699999999999997</v>
      </c>
      <c r="C72" s="71">
        <v>2.87</v>
      </c>
      <c r="D72" s="71">
        <v>25.965</v>
      </c>
      <c r="E72" s="71">
        <v>2.3109999999999999</v>
      </c>
      <c r="F72" s="295">
        <v>1.137</v>
      </c>
      <c r="G72" s="290">
        <f t="shared" si="5"/>
        <v>0</v>
      </c>
      <c r="H72" s="286">
        <f t="shared" si="6"/>
        <v>0</v>
      </c>
      <c r="I72" s="286">
        <f t="shared" si="7"/>
        <v>0</v>
      </c>
      <c r="J72" s="286">
        <f t="shared" si="8"/>
        <v>0</v>
      </c>
      <c r="K72" s="291">
        <f t="shared" si="9"/>
        <v>0</v>
      </c>
    </row>
    <row r="73" spans="1:11" s="16" customFormat="1" ht="18" x14ac:dyDescent="0.45">
      <c r="A73" s="194">
        <v>2012</v>
      </c>
      <c r="B73" s="234">
        <v>0.84499999999999997</v>
      </c>
      <c r="C73" s="71">
        <v>2.661</v>
      </c>
      <c r="D73" s="71">
        <v>26.632000000000001</v>
      </c>
      <c r="E73" s="71">
        <v>2.3010000000000002</v>
      </c>
      <c r="F73" s="295">
        <v>1.147</v>
      </c>
      <c r="G73" s="290">
        <f t="shared" si="5"/>
        <v>0</v>
      </c>
      <c r="H73" s="286">
        <f t="shared" si="6"/>
        <v>0</v>
      </c>
      <c r="I73" s="286">
        <f t="shared" si="7"/>
        <v>0</v>
      </c>
      <c r="J73" s="286">
        <f t="shared" si="8"/>
        <v>0</v>
      </c>
      <c r="K73" s="291">
        <f t="shared" si="9"/>
        <v>0</v>
      </c>
    </row>
    <row r="74" spans="1:11" s="16" customFormat="1" ht="18" x14ac:dyDescent="0.45">
      <c r="A74" s="194">
        <v>2013</v>
      </c>
      <c r="B74" s="234">
        <v>0.746</v>
      </c>
      <c r="C74" s="71">
        <v>2.7130000000000001</v>
      </c>
      <c r="D74" s="71">
        <v>28.451000000000001</v>
      </c>
      <c r="E74" s="71">
        <v>2.2029999999999998</v>
      </c>
      <c r="F74" s="295">
        <v>1.0149999999999999</v>
      </c>
      <c r="G74" s="290">
        <f t="shared" si="5"/>
        <v>0</v>
      </c>
      <c r="H74" s="286">
        <f t="shared" si="6"/>
        <v>0</v>
      </c>
      <c r="I74" s="286">
        <f t="shared" si="7"/>
        <v>0</v>
      </c>
      <c r="J74" s="286">
        <f t="shared" si="8"/>
        <v>0</v>
      </c>
      <c r="K74" s="291">
        <f t="shared" si="9"/>
        <v>0</v>
      </c>
    </row>
    <row r="75" spans="1:11" s="16" customFormat="1" ht="18" x14ac:dyDescent="0.45">
      <c r="A75" s="194">
        <v>2014</v>
      </c>
      <c r="B75" s="234">
        <v>0.751</v>
      </c>
      <c r="C75" s="71">
        <v>2.702</v>
      </c>
      <c r="D75" s="71">
        <v>28.376000000000001</v>
      </c>
      <c r="E75" s="71">
        <v>2.21</v>
      </c>
      <c r="F75" s="295">
        <v>1.0189999999999999</v>
      </c>
      <c r="G75" s="290">
        <f t="shared" si="5"/>
        <v>0</v>
      </c>
      <c r="H75" s="286">
        <f t="shared" si="6"/>
        <v>0</v>
      </c>
      <c r="I75" s="286">
        <f t="shared" si="7"/>
        <v>0</v>
      </c>
      <c r="J75" s="286">
        <f t="shared" si="8"/>
        <v>0</v>
      </c>
      <c r="K75" s="291">
        <f t="shared" si="9"/>
        <v>0</v>
      </c>
    </row>
    <row r="76" spans="1:11" s="16" customFormat="1" ht="18" x14ac:dyDescent="0.45">
      <c r="A76" s="194">
        <v>2015</v>
      </c>
      <c r="B76" s="234">
        <v>0.754</v>
      </c>
      <c r="C76" s="71">
        <v>2.6280000000000001</v>
      </c>
      <c r="D76" s="71">
        <v>28.248999999999999</v>
      </c>
      <c r="E76" s="71">
        <v>2.2160000000000002</v>
      </c>
      <c r="F76" s="295">
        <v>1.024</v>
      </c>
      <c r="G76" s="290">
        <f t="shared" si="5"/>
        <v>0</v>
      </c>
      <c r="H76" s="286">
        <f t="shared" si="6"/>
        <v>0</v>
      </c>
      <c r="I76" s="286">
        <f t="shared" si="7"/>
        <v>0</v>
      </c>
      <c r="J76" s="286">
        <f t="shared" si="8"/>
        <v>0</v>
      </c>
      <c r="K76" s="291">
        <f t="shared" si="9"/>
        <v>0</v>
      </c>
    </row>
    <row r="77" spans="1:11" s="16" customFormat="1" ht="18" x14ac:dyDescent="0.45">
      <c r="A77" s="194">
        <v>2016</v>
      </c>
      <c r="B77" s="234">
        <v>0.76100000000000001</v>
      </c>
      <c r="C77" s="71">
        <v>2.6</v>
      </c>
      <c r="D77" s="71">
        <v>28.486000000000001</v>
      </c>
      <c r="E77" s="71">
        <v>2.23</v>
      </c>
      <c r="F77" s="295">
        <v>1.0429999999999999</v>
      </c>
      <c r="G77" s="290">
        <f t="shared" si="5"/>
        <v>0</v>
      </c>
      <c r="H77" s="286">
        <f t="shared" si="6"/>
        <v>0</v>
      </c>
      <c r="I77" s="286">
        <f t="shared" si="7"/>
        <v>0</v>
      </c>
      <c r="J77" s="286">
        <f t="shared" si="8"/>
        <v>0</v>
      </c>
      <c r="K77" s="291">
        <f t="shared" si="9"/>
        <v>0</v>
      </c>
    </row>
    <row r="78" spans="1:11" s="16" customFormat="1" ht="18" x14ac:dyDescent="0.45">
      <c r="A78" s="194">
        <v>2017</v>
      </c>
      <c r="B78" s="234">
        <v>0.76</v>
      </c>
      <c r="C78" s="71">
        <v>2.605</v>
      </c>
      <c r="D78" s="71">
        <v>28.757000000000001</v>
      </c>
      <c r="E78" s="71">
        <v>2.2549999999999999</v>
      </c>
      <c r="F78" s="295">
        <v>1.048</v>
      </c>
      <c r="G78" s="290">
        <f t="shared" si="5"/>
        <v>0</v>
      </c>
      <c r="H78" s="286">
        <f t="shared" si="6"/>
        <v>0</v>
      </c>
      <c r="I78" s="286">
        <f t="shared" si="7"/>
        <v>0</v>
      </c>
      <c r="J78" s="286">
        <f t="shared" si="8"/>
        <v>0</v>
      </c>
      <c r="K78" s="291">
        <f t="shared" si="9"/>
        <v>0</v>
      </c>
    </row>
    <row r="79" spans="1:11" s="16" customFormat="1" ht="18" x14ac:dyDescent="0.45">
      <c r="A79" s="194">
        <v>2018</v>
      </c>
      <c r="B79" s="234">
        <v>0.75800000000000001</v>
      </c>
      <c r="C79" s="71">
        <v>2.714</v>
      </c>
      <c r="D79" s="71">
        <v>27.736999999999998</v>
      </c>
      <c r="E79" s="71">
        <v>2.2690000000000001</v>
      </c>
      <c r="F79" s="295">
        <v>1.0529999999999999</v>
      </c>
      <c r="G79" s="290">
        <f t="shared" si="5"/>
        <v>0</v>
      </c>
      <c r="H79" s="286">
        <f t="shared" si="6"/>
        <v>0</v>
      </c>
      <c r="I79" s="286">
        <f t="shared" si="7"/>
        <v>0</v>
      </c>
      <c r="J79" s="286">
        <f t="shared" si="8"/>
        <v>0</v>
      </c>
      <c r="K79" s="291">
        <f t="shared" si="9"/>
        <v>0</v>
      </c>
    </row>
    <row r="80" spans="1:11" s="16" customFormat="1" ht="18" x14ac:dyDescent="0.45">
      <c r="A80" s="194">
        <v>2019</v>
      </c>
      <c r="B80" s="234">
        <v>0.80600000000000005</v>
      </c>
      <c r="C80" s="71">
        <v>2.669</v>
      </c>
      <c r="D80" s="71">
        <v>27.774999999999999</v>
      </c>
      <c r="E80" s="71">
        <v>2.3290000000000002</v>
      </c>
      <c r="F80" s="295">
        <v>1.1279999999999999</v>
      </c>
      <c r="G80" s="290">
        <f t="shared" si="5"/>
        <v>0</v>
      </c>
      <c r="H80" s="286">
        <f t="shared" si="6"/>
        <v>0</v>
      </c>
      <c r="I80" s="286">
        <f t="shared" si="7"/>
        <v>0</v>
      </c>
      <c r="J80" s="286">
        <f t="shared" si="8"/>
        <v>0</v>
      </c>
      <c r="K80" s="291">
        <f t="shared" si="9"/>
        <v>0</v>
      </c>
    </row>
    <row r="81" spans="1:41" s="16" customFormat="1" ht="18" x14ac:dyDescent="0.45">
      <c r="A81" s="194">
        <v>2020</v>
      </c>
      <c r="B81" s="234">
        <v>0.81799999999999995</v>
      </c>
      <c r="C81" s="71">
        <v>2.6669999999999998</v>
      </c>
      <c r="D81" s="71">
        <v>27.582000000000001</v>
      </c>
      <c r="E81" s="71">
        <v>2.306</v>
      </c>
      <c r="F81" s="295">
        <v>1.1479999999999999</v>
      </c>
      <c r="G81" s="290">
        <f t="shared" si="5"/>
        <v>0</v>
      </c>
      <c r="H81" s="286">
        <f t="shared" si="6"/>
        <v>0</v>
      </c>
      <c r="I81" s="286">
        <f t="shared" si="7"/>
        <v>0</v>
      </c>
      <c r="J81" s="286">
        <f t="shared" si="8"/>
        <v>0</v>
      </c>
      <c r="K81" s="291">
        <f t="shared" si="9"/>
        <v>0</v>
      </c>
    </row>
    <row r="82" spans="1:41" s="16" customFormat="1" ht="18" x14ac:dyDescent="0.45">
      <c r="A82" s="194">
        <v>2021</v>
      </c>
      <c r="B82" s="234">
        <v>0.81699999999999995</v>
      </c>
      <c r="C82" s="71">
        <v>2.6549999999999998</v>
      </c>
      <c r="D82" s="71">
        <v>27.571000000000002</v>
      </c>
      <c r="E82" s="71">
        <v>2.2970000000000002</v>
      </c>
      <c r="F82" s="295">
        <v>1.1519999999999999</v>
      </c>
      <c r="G82" s="290">
        <f t="shared" si="5"/>
        <v>0</v>
      </c>
      <c r="H82" s="286">
        <f t="shared" si="6"/>
        <v>0</v>
      </c>
      <c r="I82" s="286">
        <f t="shared" si="7"/>
        <v>0</v>
      </c>
      <c r="J82" s="286">
        <f t="shared" si="8"/>
        <v>0</v>
      </c>
      <c r="K82" s="291">
        <f t="shared" si="9"/>
        <v>0</v>
      </c>
    </row>
    <row r="83" spans="1:41" s="16" customFormat="1" ht="18" x14ac:dyDescent="0.45">
      <c r="A83" s="194">
        <v>2022</v>
      </c>
      <c r="B83" s="234">
        <v>0.78600000000000003</v>
      </c>
      <c r="C83" s="71">
        <v>3.1989999999999998</v>
      </c>
      <c r="D83" s="71">
        <v>28.741</v>
      </c>
      <c r="E83" s="71">
        <v>2.2799999999999998</v>
      </c>
      <c r="F83" s="295">
        <v>1.091</v>
      </c>
      <c r="G83" s="290">
        <f t="shared" si="5"/>
        <v>0</v>
      </c>
      <c r="H83" s="286">
        <f t="shared" si="6"/>
        <v>0</v>
      </c>
      <c r="I83" s="286">
        <f t="shared" si="7"/>
        <v>0</v>
      </c>
      <c r="J83" s="286">
        <f t="shared" si="8"/>
        <v>0</v>
      </c>
      <c r="K83" s="291">
        <f t="shared" si="9"/>
        <v>0</v>
      </c>
    </row>
    <row r="84" spans="1:41" s="16" customFormat="1" ht="18" x14ac:dyDescent="0.45">
      <c r="A84" s="194">
        <v>2023</v>
      </c>
      <c r="B84" s="234">
        <v>0.79500000000000004</v>
      </c>
      <c r="C84" s="71">
        <v>3.1680000000000001</v>
      </c>
      <c r="D84" s="71">
        <v>29.777999999999999</v>
      </c>
      <c r="E84" s="71">
        <v>2.294</v>
      </c>
      <c r="F84" s="295">
        <v>1.101</v>
      </c>
      <c r="G84" s="290">
        <f t="shared" si="5"/>
        <v>0</v>
      </c>
      <c r="H84" s="286">
        <f t="shared" si="6"/>
        <v>0</v>
      </c>
      <c r="I84" s="286">
        <f t="shared" si="7"/>
        <v>0</v>
      </c>
      <c r="J84" s="286">
        <f t="shared" si="8"/>
        <v>0</v>
      </c>
      <c r="K84" s="291">
        <f t="shared" si="9"/>
        <v>0</v>
      </c>
    </row>
    <row r="85" spans="1:41" s="16" customFormat="1" ht="18.399999999999999" thickBot="1" x14ac:dyDescent="0.5">
      <c r="A85" s="194">
        <v>2024</v>
      </c>
      <c r="B85" s="236">
        <v>0.79400000000000004</v>
      </c>
      <c r="C85" s="238">
        <v>3.1640000000000001</v>
      </c>
      <c r="D85" s="238">
        <v>29.298999999999999</v>
      </c>
      <c r="E85" s="238">
        <v>2.2839999999999998</v>
      </c>
      <c r="F85" s="314">
        <v>1.097</v>
      </c>
      <c r="G85" s="290">
        <f t="shared" si="5"/>
        <v>0</v>
      </c>
      <c r="H85" s="286">
        <f t="shared" si="6"/>
        <v>0</v>
      </c>
      <c r="I85" s="286">
        <f t="shared" si="7"/>
        <v>0</v>
      </c>
      <c r="J85" s="286">
        <f t="shared" si="8"/>
        <v>0</v>
      </c>
      <c r="K85" s="291">
        <f t="shared" si="9"/>
        <v>0</v>
      </c>
    </row>
    <row r="86" spans="1:41" s="16" customFormat="1" x14ac:dyDescent="0.45"/>
    <row r="87" spans="1:41" s="16" customFormat="1" x14ac:dyDescent="0.45"/>
    <row r="88" spans="1:41" s="16" customFormat="1" x14ac:dyDescent="0.45"/>
    <row r="89" spans="1:41" s="16" customFormat="1" ht="14.65" thickBot="1" x14ac:dyDescent="0.5">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row>
    <row r="90" spans="1:41" s="16" customFormat="1" ht="27.4" thickTop="1" thickBot="1" x14ac:dyDescent="0.9">
      <c r="B90" s="432" t="s">
        <v>456</v>
      </c>
      <c r="C90" s="433"/>
      <c r="D90" s="433"/>
      <c r="E90" s="433"/>
      <c r="F90" s="433"/>
      <c r="G90" s="433"/>
      <c r="H90" s="434"/>
    </row>
    <row r="91" spans="1:41" s="43" customFormat="1" ht="21.4" thickBot="1" x14ac:dyDescent="0.7">
      <c r="A91" s="16"/>
      <c r="B91" s="141"/>
      <c r="C91" s="142"/>
      <c r="D91" s="142"/>
      <c r="E91" s="142"/>
      <c r="F91" s="143"/>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row>
    <row r="92" spans="1:41" s="16" customFormat="1" ht="57.75" customHeight="1" thickBot="1" x14ac:dyDescent="0.7">
      <c r="A92" s="44"/>
      <c r="B92" s="168" t="s">
        <v>1</v>
      </c>
      <c r="C92" s="169"/>
      <c r="D92" s="169"/>
      <c r="E92" s="169"/>
      <c r="F92" s="170"/>
      <c r="G92" s="171" t="s">
        <v>2</v>
      </c>
      <c r="H92" s="169"/>
      <c r="I92" s="169"/>
      <c r="J92" s="169"/>
      <c r="K92" s="170"/>
      <c r="L92" s="168" t="s">
        <v>3</v>
      </c>
      <c r="M92" s="169"/>
      <c r="N92" s="169"/>
      <c r="O92" s="169"/>
      <c r="P92" s="170"/>
      <c r="Q92" s="168" t="s">
        <v>4</v>
      </c>
      <c r="R92" s="169"/>
      <c r="S92" s="169"/>
      <c r="T92" s="169"/>
      <c r="U92" s="170"/>
      <c r="V92" s="168" t="s">
        <v>5</v>
      </c>
      <c r="W92" s="169"/>
      <c r="X92" s="169"/>
      <c r="Y92" s="169"/>
      <c r="Z92" s="170"/>
      <c r="AA92" s="43"/>
      <c r="AB92" s="43"/>
      <c r="AC92" s="43"/>
      <c r="AD92" s="43"/>
      <c r="AE92" s="43"/>
      <c r="AF92" s="43"/>
      <c r="AG92" s="43"/>
      <c r="AH92" s="43"/>
      <c r="AI92" s="43"/>
      <c r="AJ92" s="43"/>
      <c r="AK92" s="43"/>
      <c r="AL92" s="43"/>
      <c r="AM92" s="43"/>
      <c r="AN92" s="43"/>
      <c r="AO92" s="43"/>
    </row>
    <row r="93" spans="1:41" s="16" customFormat="1" ht="18.399999999999999" thickBot="1" x14ac:dyDescent="0.5">
      <c r="A93" s="172" t="s">
        <v>382</v>
      </c>
      <c r="B93" s="181" t="s">
        <v>355</v>
      </c>
      <c r="C93" s="182" t="s">
        <v>378</v>
      </c>
      <c r="D93" s="182" t="s">
        <v>379</v>
      </c>
      <c r="E93" s="182" t="s">
        <v>380</v>
      </c>
      <c r="F93" s="183" t="s">
        <v>359</v>
      </c>
      <c r="G93" s="181" t="s">
        <v>355</v>
      </c>
      <c r="H93" s="182" t="s">
        <v>378</v>
      </c>
      <c r="I93" s="182" t="s">
        <v>379</v>
      </c>
      <c r="J93" s="182" t="s">
        <v>380</v>
      </c>
      <c r="K93" s="183" t="s">
        <v>359</v>
      </c>
      <c r="L93" s="190" t="s">
        <v>355</v>
      </c>
      <c r="M93" s="187" t="s">
        <v>378</v>
      </c>
      <c r="N93" s="187" t="s">
        <v>379</v>
      </c>
      <c r="O93" s="187" t="s">
        <v>380</v>
      </c>
      <c r="P93" s="188" t="s">
        <v>359</v>
      </c>
      <c r="Q93" s="181" t="s">
        <v>355</v>
      </c>
      <c r="R93" s="182" t="s">
        <v>378</v>
      </c>
      <c r="S93" s="182" t="s">
        <v>379</v>
      </c>
      <c r="T93" s="182" t="s">
        <v>380</v>
      </c>
      <c r="U93" s="183" t="s">
        <v>359</v>
      </c>
      <c r="V93" s="173" t="s">
        <v>355</v>
      </c>
      <c r="W93" s="174" t="s">
        <v>378</v>
      </c>
      <c r="X93" s="174" t="s">
        <v>379</v>
      </c>
      <c r="Y93" s="174" t="s">
        <v>380</v>
      </c>
      <c r="Z93" s="175" t="s">
        <v>359</v>
      </c>
    </row>
    <row r="94" spans="1:41" s="16" customFormat="1" ht="18" x14ac:dyDescent="0.45">
      <c r="A94" s="194">
        <v>2004</v>
      </c>
      <c r="B94" s="208">
        <v>444645424</v>
      </c>
      <c r="C94" s="209">
        <v>17866796</v>
      </c>
      <c r="D94" s="209">
        <v>2536843</v>
      </c>
      <c r="E94" s="209">
        <v>114067800</v>
      </c>
      <c r="F94" s="210">
        <v>310173985</v>
      </c>
      <c r="G94" s="120">
        <v>78456834</v>
      </c>
      <c r="H94" s="80">
        <v>3211896</v>
      </c>
      <c r="I94" s="80">
        <v>450053</v>
      </c>
      <c r="J94" s="80">
        <v>19977896</v>
      </c>
      <c r="K94" s="81">
        <v>54816990</v>
      </c>
      <c r="L94" s="79">
        <v>94241072</v>
      </c>
      <c r="M94" s="80">
        <v>3930064</v>
      </c>
      <c r="N94" s="80">
        <v>533771</v>
      </c>
      <c r="O94" s="80">
        <v>24642500</v>
      </c>
      <c r="P94" s="81">
        <v>65134737</v>
      </c>
      <c r="Q94" s="79">
        <v>82547984</v>
      </c>
      <c r="R94" s="80">
        <v>2733870</v>
      </c>
      <c r="S94" s="80">
        <v>379037</v>
      </c>
      <c r="T94" s="80">
        <v>21931513</v>
      </c>
      <c r="U94" s="81">
        <v>57503564</v>
      </c>
      <c r="V94" s="79">
        <v>849016068</v>
      </c>
      <c r="W94" s="80">
        <v>24609071</v>
      </c>
      <c r="X94" s="80">
        <v>4020129</v>
      </c>
      <c r="Y94" s="80">
        <v>210008783</v>
      </c>
      <c r="Z94" s="81">
        <v>610378086</v>
      </c>
    </row>
    <row r="95" spans="1:41" s="16" customFormat="1" ht="18" x14ac:dyDescent="0.45">
      <c r="A95" s="194">
        <v>2005</v>
      </c>
      <c r="B95" s="211">
        <v>448120660</v>
      </c>
      <c r="C95" s="80">
        <v>17760205</v>
      </c>
      <c r="D95" s="80">
        <v>2445879</v>
      </c>
      <c r="E95" s="80">
        <v>114945517</v>
      </c>
      <c r="F95" s="212">
        <v>312969059</v>
      </c>
      <c r="G95" s="120">
        <v>78975410</v>
      </c>
      <c r="H95" s="80">
        <v>3177385</v>
      </c>
      <c r="I95" s="80">
        <v>434429</v>
      </c>
      <c r="J95" s="80">
        <v>20082113</v>
      </c>
      <c r="K95" s="81">
        <v>55281484</v>
      </c>
      <c r="L95" s="79">
        <v>94938688</v>
      </c>
      <c r="M95" s="80">
        <v>3906189</v>
      </c>
      <c r="N95" s="80">
        <v>515417</v>
      </c>
      <c r="O95" s="80">
        <v>24898653</v>
      </c>
      <c r="P95" s="81">
        <v>65618429</v>
      </c>
      <c r="Q95" s="79">
        <v>82731926</v>
      </c>
      <c r="R95" s="80">
        <v>2709814</v>
      </c>
      <c r="S95" s="80">
        <v>342911</v>
      </c>
      <c r="T95" s="80">
        <v>22070834</v>
      </c>
      <c r="U95" s="81">
        <v>57608367</v>
      </c>
      <c r="V95" s="79">
        <v>849675636</v>
      </c>
      <c r="W95" s="80">
        <v>24652469</v>
      </c>
      <c r="X95" s="80">
        <v>3728501</v>
      </c>
      <c r="Y95" s="80">
        <v>211246322</v>
      </c>
      <c r="Z95" s="81">
        <v>610048344</v>
      </c>
    </row>
    <row r="96" spans="1:41" s="16" customFormat="1" ht="18" x14ac:dyDescent="0.45">
      <c r="A96" s="194">
        <v>2006</v>
      </c>
      <c r="B96" s="211">
        <v>453521657</v>
      </c>
      <c r="C96" s="80">
        <v>17692780</v>
      </c>
      <c r="D96" s="80">
        <v>2647672</v>
      </c>
      <c r="E96" s="80">
        <v>115315715</v>
      </c>
      <c r="F96" s="212">
        <v>317865490</v>
      </c>
      <c r="G96" s="120">
        <v>79732191</v>
      </c>
      <c r="H96" s="80">
        <v>3163965</v>
      </c>
      <c r="I96" s="80">
        <v>458209</v>
      </c>
      <c r="J96" s="80">
        <v>20083732</v>
      </c>
      <c r="K96" s="81">
        <v>56026286</v>
      </c>
      <c r="L96" s="79">
        <v>96102332</v>
      </c>
      <c r="M96" s="80">
        <v>3977620</v>
      </c>
      <c r="N96" s="80">
        <v>531830</v>
      </c>
      <c r="O96" s="80">
        <v>24797206</v>
      </c>
      <c r="P96" s="81">
        <v>66795676</v>
      </c>
      <c r="Q96" s="79">
        <v>82921628</v>
      </c>
      <c r="R96" s="80">
        <v>2752293</v>
      </c>
      <c r="S96" s="80">
        <v>364896</v>
      </c>
      <c r="T96" s="80">
        <v>21811402</v>
      </c>
      <c r="U96" s="81">
        <v>57993036</v>
      </c>
      <c r="V96" s="79">
        <v>851804282</v>
      </c>
      <c r="W96" s="80">
        <v>25340924</v>
      </c>
      <c r="X96" s="80">
        <v>4078022</v>
      </c>
      <c r="Y96" s="80">
        <v>208099586</v>
      </c>
      <c r="Z96" s="81">
        <v>614285750</v>
      </c>
    </row>
    <row r="97" spans="1:26" s="16" customFormat="1" ht="18" x14ac:dyDescent="0.45">
      <c r="A97" s="194">
        <v>2007</v>
      </c>
      <c r="B97" s="211">
        <v>457961459</v>
      </c>
      <c r="C97" s="80">
        <v>17790593</v>
      </c>
      <c r="D97" s="80">
        <v>2881028</v>
      </c>
      <c r="E97" s="80">
        <v>115474624</v>
      </c>
      <c r="F97" s="212">
        <v>321815214</v>
      </c>
      <c r="G97" s="120">
        <v>80493668</v>
      </c>
      <c r="H97" s="80">
        <v>3187837</v>
      </c>
      <c r="I97" s="80">
        <v>504938</v>
      </c>
      <c r="J97" s="80">
        <v>20085909</v>
      </c>
      <c r="K97" s="81">
        <v>56714984</v>
      </c>
      <c r="L97" s="79">
        <v>96802707</v>
      </c>
      <c r="M97" s="80">
        <v>3918490</v>
      </c>
      <c r="N97" s="80">
        <v>604248</v>
      </c>
      <c r="O97" s="80">
        <v>24595656</v>
      </c>
      <c r="P97" s="81">
        <v>67684314</v>
      </c>
      <c r="Q97" s="79">
        <v>82928939</v>
      </c>
      <c r="R97" s="80">
        <v>2708292</v>
      </c>
      <c r="S97" s="80">
        <v>425814</v>
      </c>
      <c r="T97" s="80">
        <v>21658713</v>
      </c>
      <c r="U97" s="81">
        <v>58136119</v>
      </c>
      <c r="V97" s="79">
        <v>851220214</v>
      </c>
      <c r="W97" s="80">
        <v>25179035</v>
      </c>
      <c r="X97" s="80">
        <v>4169065</v>
      </c>
      <c r="Y97" s="80">
        <v>206787813</v>
      </c>
      <c r="Z97" s="81">
        <v>615084301</v>
      </c>
    </row>
    <row r="98" spans="1:26" s="16" customFormat="1" ht="18" x14ac:dyDescent="0.45">
      <c r="A98" s="194">
        <v>2008</v>
      </c>
      <c r="B98" s="211">
        <v>463763609</v>
      </c>
      <c r="C98" s="80">
        <v>17980657</v>
      </c>
      <c r="D98" s="80">
        <v>3020621</v>
      </c>
      <c r="E98" s="80">
        <v>118772863</v>
      </c>
      <c r="F98" s="212">
        <v>323989468</v>
      </c>
      <c r="G98" s="120">
        <v>81450528</v>
      </c>
      <c r="H98" s="80">
        <v>3226669</v>
      </c>
      <c r="I98" s="80">
        <v>531175</v>
      </c>
      <c r="J98" s="80">
        <v>20656531</v>
      </c>
      <c r="K98" s="81">
        <v>57036153</v>
      </c>
      <c r="L98" s="79">
        <v>97842857</v>
      </c>
      <c r="M98" s="80">
        <v>3943922</v>
      </c>
      <c r="N98" s="80">
        <v>625196</v>
      </c>
      <c r="O98" s="80">
        <v>25317199</v>
      </c>
      <c r="P98" s="81">
        <v>67956539</v>
      </c>
      <c r="Q98" s="79">
        <v>83332248</v>
      </c>
      <c r="R98" s="80">
        <v>2711848</v>
      </c>
      <c r="S98" s="80">
        <v>464404</v>
      </c>
      <c r="T98" s="80">
        <v>22194446</v>
      </c>
      <c r="U98" s="81">
        <v>57961549</v>
      </c>
      <c r="V98" s="79">
        <v>852435137</v>
      </c>
      <c r="W98" s="80">
        <v>25034315</v>
      </c>
      <c r="X98" s="80">
        <v>4429177</v>
      </c>
      <c r="Y98" s="80">
        <v>211250650</v>
      </c>
      <c r="Z98" s="81">
        <v>611720996</v>
      </c>
    </row>
    <row r="99" spans="1:26" s="16" customFormat="1" ht="18" x14ac:dyDescent="0.45">
      <c r="A99" s="194">
        <v>2009</v>
      </c>
      <c r="B99" s="211">
        <v>469109628</v>
      </c>
      <c r="C99" s="80">
        <v>18194914</v>
      </c>
      <c r="D99" s="80">
        <v>3188370</v>
      </c>
      <c r="E99" s="80">
        <v>120573152</v>
      </c>
      <c r="F99" s="212">
        <v>327153191</v>
      </c>
      <c r="G99" s="120">
        <v>82494061</v>
      </c>
      <c r="H99" s="80">
        <v>3255437</v>
      </c>
      <c r="I99" s="80">
        <v>556670</v>
      </c>
      <c r="J99" s="80">
        <v>21010998</v>
      </c>
      <c r="K99" s="81">
        <v>57670956</v>
      </c>
      <c r="L99" s="79">
        <v>99525354</v>
      </c>
      <c r="M99" s="80">
        <v>4052951</v>
      </c>
      <c r="N99" s="80">
        <v>653234</v>
      </c>
      <c r="O99" s="80">
        <v>25873108</v>
      </c>
      <c r="P99" s="81">
        <v>68946061</v>
      </c>
      <c r="Q99" s="79">
        <v>83837856</v>
      </c>
      <c r="R99" s="80">
        <v>2728170</v>
      </c>
      <c r="S99" s="80">
        <v>494721</v>
      </c>
      <c r="T99" s="80">
        <v>22308445</v>
      </c>
      <c r="U99" s="81">
        <v>58306520</v>
      </c>
      <c r="V99" s="79">
        <v>853638118</v>
      </c>
      <c r="W99" s="80">
        <v>24929369</v>
      </c>
      <c r="X99" s="80">
        <v>4648610</v>
      </c>
      <c r="Y99" s="80">
        <v>211803997</v>
      </c>
      <c r="Z99" s="81">
        <v>612256142</v>
      </c>
    </row>
    <row r="100" spans="1:26" s="16" customFormat="1" ht="18" x14ac:dyDescent="0.45">
      <c r="A100" s="194">
        <v>2010</v>
      </c>
      <c r="B100" s="211">
        <v>475896770</v>
      </c>
      <c r="C100" s="80">
        <v>18480112</v>
      </c>
      <c r="D100" s="80">
        <v>3120408</v>
      </c>
      <c r="E100" s="80">
        <v>123279669</v>
      </c>
      <c r="F100" s="212">
        <v>331016581</v>
      </c>
      <c r="G100" s="120">
        <v>83733675</v>
      </c>
      <c r="H100" s="80">
        <v>3307483</v>
      </c>
      <c r="I100" s="80">
        <v>546325</v>
      </c>
      <c r="J100" s="80">
        <v>21505717</v>
      </c>
      <c r="K100" s="81">
        <v>58374150</v>
      </c>
      <c r="L100" s="79">
        <v>101151392</v>
      </c>
      <c r="M100" s="80">
        <v>4116503</v>
      </c>
      <c r="N100" s="80">
        <v>640413</v>
      </c>
      <c r="O100" s="80">
        <v>26396963</v>
      </c>
      <c r="P100" s="81">
        <v>69997513</v>
      </c>
      <c r="Q100" s="79">
        <v>84007015</v>
      </c>
      <c r="R100" s="80">
        <v>2758809</v>
      </c>
      <c r="S100" s="80">
        <v>509674</v>
      </c>
      <c r="T100" s="80">
        <v>22521637</v>
      </c>
      <c r="U100" s="81">
        <v>58216895</v>
      </c>
      <c r="V100" s="79">
        <v>853955326</v>
      </c>
      <c r="W100" s="80">
        <v>24877404</v>
      </c>
      <c r="X100" s="80">
        <v>4722079</v>
      </c>
      <c r="Y100" s="80">
        <v>213884069</v>
      </c>
      <c r="Z100" s="81">
        <v>610471774</v>
      </c>
    </row>
    <row r="101" spans="1:26" s="16" customFormat="1" ht="18" x14ac:dyDescent="0.45">
      <c r="A101" s="194">
        <v>2011</v>
      </c>
      <c r="B101" s="211">
        <v>483413643</v>
      </c>
      <c r="C101" s="80">
        <v>19138466</v>
      </c>
      <c r="D101" s="80">
        <v>3358038</v>
      </c>
      <c r="E101" s="80">
        <v>124752804</v>
      </c>
      <c r="F101" s="212">
        <v>336164335</v>
      </c>
      <c r="G101" s="120">
        <v>85155078</v>
      </c>
      <c r="H101" s="80">
        <v>3450247</v>
      </c>
      <c r="I101" s="80">
        <v>581577</v>
      </c>
      <c r="J101" s="80">
        <v>21780787</v>
      </c>
      <c r="K101" s="81">
        <v>59342468</v>
      </c>
      <c r="L101" s="79">
        <v>102763876</v>
      </c>
      <c r="M101" s="80">
        <v>4197317</v>
      </c>
      <c r="N101" s="80">
        <v>692639</v>
      </c>
      <c r="O101" s="80">
        <v>26931043</v>
      </c>
      <c r="P101" s="81">
        <v>70942877</v>
      </c>
      <c r="Q101" s="79">
        <v>84296832</v>
      </c>
      <c r="R101" s="80">
        <v>2807696</v>
      </c>
      <c r="S101" s="80">
        <v>525677</v>
      </c>
      <c r="T101" s="80">
        <v>22709489</v>
      </c>
      <c r="U101" s="81">
        <v>58253970</v>
      </c>
      <c r="V101" s="79">
        <v>855259010</v>
      </c>
      <c r="W101" s="80">
        <v>25036511</v>
      </c>
      <c r="X101" s="80">
        <v>4866856</v>
      </c>
      <c r="Y101" s="80">
        <v>214017900</v>
      </c>
      <c r="Z101" s="81">
        <v>611337743</v>
      </c>
    </row>
    <row r="102" spans="1:26" s="16" customFormat="1" ht="18" x14ac:dyDescent="0.45">
      <c r="A102" s="194">
        <v>2012</v>
      </c>
      <c r="B102" s="211">
        <v>490158492</v>
      </c>
      <c r="C102" s="80">
        <v>20354416</v>
      </c>
      <c r="D102" s="80">
        <v>3094771</v>
      </c>
      <c r="E102" s="80">
        <v>125789957</v>
      </c>
      <c r="F102" s="212">
        <v>340919348</v>
      </c>
      <c r="G102" s="120">
        <v>86385206</v>
      </c>
      <c r="H102" s="80">
        <v>3665136</v>
      </c>
      <c r="I102" s="80">
        <v>530920</v>
      </c>
      <c r="J102" s="80">
        <v>21992848</v>
      </c>
      <c r="K102" s="81">
        <v>60196302</v>
      </c>
      <c r="L102" s="79">
        <v>103800226</v>
      </c>
      <c r="M102" s="80">
        <v>4418561</v>
      </c>
      <c r="N102" s="80">
        <v>592442</v>
      </c>
      <c r="O102" s="80">
        <v>27153372</v>
      </c>
      <c r="P102" s="81">
        <v>71635851</v>
      </c>
      <c r="Q102" s="79">
        <v>84568901</v>
      </c>
      <c r="R102" s="80">
        <v>2878464</v>
      </c>
      <c r="S102" s="80">
        <v>460517</v>
      </c>
      <c r="T102" s="80">
        <v>22653621</v>
      </c>
      <c r="U102" s="81">
        <v>58576298</v>
      </c>
      <c r="V102" s="79">
        <v>854667789</v>
      </c>
      <c r="W102" s="80">
        <v>25315939</v>
      </c>
      <c r="X102" s="80">
        <v>4627857</v>
      </c>
      <c r="Y102" s="80">
        <v>213703452</v>
      </c>
      <c r="Z102" s="81">
        <v>611020541</v>
      </c>
    </row>
    <row r="103" spans="1:26" s="16" customFormat="1" ht="18" x14ac:dyDescent="0.45">
      <c r="A103" s="194">
        <v>2013</v>
      </c>
      <c r="B103" s="211">
        <v>505550311</v>
      </c>
      <c r="C103" s="80">
        <v>20374904</v>
      </c>
      <c r="D103" s="80">
        <v>2957809</v>
      </c>
      <c r="E103" s="80">
        <v>129884872</v>
      </c>
      <c r="F103" s="212">
        <v>352332727</v>
      </c>
      <c r="G103" s="120">
        <v>88987020</v>
      </c>
      <c r="H103" s="80">
        <v>3669460</v>
      </c>
      <c r="I103" s="80">
        <v>513114</v>
      </c>
      <c r="J103" s="80">
        <v>22659692</v>
      </c>
      <c r="K103" s="81">
        <v>62144755</v>
      </c>
      <c r="L103" s="79">
        <v>107504740</v>
      </c>
      <c r="M103" s="80">
        <v>4397880</v>
      </c>
      <c r="N103" s="80">
        <v>563259</v>
      </c>
      <c r="O103" s="80">
        <v>28415143</v>
      </c>
      <c r="P103" s="81">
        <v>74128459</v>
      </c>
      <c r="Q103" s="79">
        <v>86187931</v>
      </c>
      <c r="R103" s="80">
        <v>2825758</v>
      </c>
      <c r="S103" s="80">
        <v>409360</v>
      </c>
      <c r="T103" s="80">
        <v>23120308</v>
      </c>
      <c r="U103" s="81">
        <v>59832505</v>
      </c>
      <c r="V103" s="79">
        <v>867688111</v>
      </c>
      <c r="W103" s="80">
        <v>24998762</v>
      </c>
      <c r="X103" s="80">
        <v>4079274</v>
      </c>
      <c r="Y103" s="80">
        <v>217161446</v>
      </c>
      <c r="Z103" s="81">
        <v>621448629</v>
      </c>
    </row>
    <row r="104" spans="1:26" s="16" customFormat="1" ht="18" x14ac:dyDescent="0.45">
      <c r="A104" s="194">
        <v>2014</v>
      </c>
      <c r="B104" s="211">
        <v>508240210</v>
      </c>
      <c r="C104" s="80">
        <v>20015356</v>
      </c>
      <c r="D104" s="80">
        <v>2973856</v>
      </c>
      <c r="E104" s="80">
        <v>130868698</v>
      </c>
      <c r="F104" s="212">
        <v>354382300</v>
      </c>
      <c r="G104" s="120">
        <v>89441100</v>
      </c>
      <c r="H104" s="80">
        <v>3605064</v>
      </c>
      <c r="I104" s="80">
        <v>512547</v>
      </c>
      <c r="J104" s="80">
        <v>22810100</v>
      </c>
      <c r="K104" s="81">
        <v>62513389</v>
      </c>
      <c r="L104" s="79">
        <v>107706122</v>
      </c>
      <c r="M104" s="80">
        <v>4342416</v>
      </c>
      <c r="N104" s="80">
        <v>563833</v>
      </c>
      <c r="O104" s="80">
        <v>28650425</v>
      </c>
      <c r="P104" s="81">
        <v>74149448</v>
      </c>
      <c r="Q104" s="79">
        <v>85878751</v>
      </c>
      <c r="R104" s="80">
        <v>2803337</v>
      </c>
      <c r="S104" s="80">
        <v>413786</v>
      </c>
      <c r="T104" s="80">
        <v>23120532</v>
      </c>
      <c r="U104" s="81">
        <v>59541095</v>
      </c>
      <c r="V104" s="79">
        <v>863420962</v>
      </c>
      <c r="W104" s="80">
        <v>24846877</v>
      </c>
      <c r="X104" s="80">
        <v>4136642</v>
      </c>
      <c r="Y104" s="80">
        <v>216469588</v>
      </c>
      <c r="Z104" s="81">
        <v>617967854</v>
      </c>
    </row>
    <row r="105" spans="1:26" s="16" customFormat="1" ht="18" x14ac:dyDescent="0.45">
      <c r="A105" s="194">
        <v>2015</v>
      </c>
      <c r="B105" s="211">
        <v>511949045</v>
      </c>
      <c r="C105" s="80">
        <v>20126391</v>
      </c>
      <c r="D105" s="80">
        <v>3045222</v>
      </c>
      <c r="E105" s="80">
        <v>131921153</v>
      </c>
      <c r="F105" s="212">
        <v>356856278</v>
      </c>
      <c r="G105" s="120">
        <v>90055850</v>
      </c>
      <c r="H105" s="80">
        <v>3631721</v>
      </c>
      <c r="I105" s="80">
        <v>528362</v>
      </c>
      <c r="J105" s="80">
        <v>22976036</v>
      </c>
      <c r="K105" s="81">
        <v>62919732</v>
      </c>
      <c r="L105" s="79">
        <v>108575740</v>
      </c>
      <c r="M105" s="80">
        <v>4341500</v>
      </c>
      <c r="N105" s="80">
        <v>623049</v>
      </c>
      <c r="O105" s="80">
        <v>28960265</v>
      </c>
      <c r="P105" s="81">
        <v>74650925</v>
      </c>
      <c r="Q105" s="79">
        <v>85927167</v>
      </c>
      <c r="R105" s="80">
        <v>2799362</v>
      </c>
      <c r="S105" s="80">
        <v>422285</v>
      </c>
      <c r="T105" s="80">
        <v>23188885</v>
      </c>
      <c r="U105" s="81">
        <v>59516634</v>
      </c>
      <c r="V105" s="79">
        <v>862026535</v>
      </c>
      <c r="W105" s="80">
        <v>24830867</v>
      </c>
      <c r="X105" s="80">
        <v>4217565</v>
      </c>
      <c r="Y105" s="80">
        <v>217017032</v>
      </c>
      <c r="Z105" s="81">
        <v>615961070</v>
      </c>
    </row>
    <row r="106" spans="1:26" s="16" customFormat="1" ht="18" x14ac:dyDescent="0.45">
      <c r="A106" s="194">
        <v>2016</v>
      </c>
      <c r="B106" s="211">
        <v>516194471</v>
      </c>
      <c r="C106" s="80">
        <v>20151011</v>
      </c>
      <c r="D106" s="80">
        <v>3022204</v>
      </c>
      <c r="E106" s="80">
        <v>133298246</v>
      </c>
      <c r="F106" s="212">
        <v>359723010</v>
      </c>
      <c r="G106" s="120">
        <v>90755710</v>
      </c>
      <c r="H106" s="80">
        <v>3637223</v>
      </c>
      <c r="I106" s="80">
        <v>525979</v>
      </c>
      <c r="J106" s="80">
        <v>23194893</v>
      </c>
      <c r="K106" s="81">
        <v>63397614</v>
      </c>
      <c r="L106" s="79">
        <v>110135316</v>
      </c>
      <c r="M106" s="80">
        <v>4409669</v>
      </c>
      <c r="N106" s="80">
        <v>656789</v>
      </c>
      <c r="O106" s="80">
        <v>29299922</v>
      </c>
      <c r="P106" s="81">
        <v>75768936</v>
      </c>
      <c r="Q106" s="79">
        <v>85916327</v>
      </c>
      <c r="R106" s="80">
        <v>2812778</v>
      </c>
      <c r="S106" s="80">
        <v>409397</v>
      </c>
      <c r="T106" s="80">
        <v>23229329</v>
      </c>
      <c r="U106" s="81">
        <v>59464822</v>
      </c>
      <c r="V106" s="79">
        <v>857717871</v>
      </c>
      <c r="W106" s="80">
        <v>24658625</v>
      </c>
      <c r="X106" s="80">
        <v>4245488</v>
      </c>
      <c r="Y106" s="80">
        <v>217652085</v>
      </c>
      <c r="Z106" s="81">
        <v>611161673</v>
      </c>
    </row>
    <row r="107" spans="1:26" s="16" customFormat="1" ht="18" x14ac:dyDescent="0.45">
      <c r="A107" s="194">
        <v>2017</v>
      </c>
      <c r="B107" s="211">
        <v>518407498</v>
      </c>
      <c r="C107" s="80">
        <v>20179228</v>
      </c>
      <c r="D107" s="80">
        <v>2972048</v>
      </c>
      <c r="E107" s="80">
        <v>133693878</v>
      </c>
      <c r="F107" s="212">
        <v>361562344</v>
      </c>
      <c r="G107" s="120">
        <v>91075156</v>
      </c>
      <c r="H107" s="80">
        <v>3635861</v>
      </c>
      <c r="I107" s="80">
        <v>515813</v>
      </c>
      <c r="J107" s="80">
        <v>23236698</v>
      </c>
      <c r="K107" s="81">
        <v>63686784</v>
      </c>
      <c r="L107" s="79">
        <v>111818392</v>
      </c>
      <c r="M107" s="80">
        <v>4431233</v>
      </c>
      <c r="N107" s="80">
        <v>650458</v>
      </c>
      <c r="O107" s="80">
        <v>29575660</v>
      </c>
      <c r="P107" s="81">
        <v>77161041</v>
      </c>
      <c r="Q107" s="79">
        <v>85710966</v>
      </c>
      <c r="R107" s="80">
        <v>2824102</v>
      </c>
      <c r="S107" s="80">
        <v>403541</v>
      </c>
      <c r="T107" s="80">
        <v>23204473</v>
      </c>
      <c r="U107" s="81">
        <v>59278850</v>
      </c>
      <c r="V107" s="79">
        <v>855100748</v>
      </c>
      <c r="W107" s="80">
        <v>24666339</v>
      </c>
      <c r="X107" s="80">
        <v>4168256</v>
      </c>
      <c r="Y107" s="80">
        <v>218014500</v>
      </c>
      <c r="Z107" s="81">
        <v>608251653</v>
      </c>
    </row>
    <row r="108" spans="1:26" s="16" customFormat="1" ht="18" x14ac:dyDescent="0.45">
      <c r="A108" s="194">
        <v>2018</v>
      </c>
      <c r="B108" s="211">
        <v>521495495</v>
      </c>
      <c r="C108" s="80">
        <v>20353813</v>
      </c>
      <c r="D108" s="80">
        <v>3260690</v>
      </c>
      <c r="E108" s="80">
        <v>134346269</v>
      </c>
      <c r="F108" s="212">
        <v>363534723</v>
      </c>
      <c r="G108" s="120">
        <v>91497168</v>
      </c>
      <c r="H108" s="80">
        <v>3658304</v>
      </c>
      <c r="I108" s="80">
        <v>555636</v>
      </c>
      <c r="J108" s="80">
        <v>23323928</v>
      </c>
      <c r="K108" s="81">
        <v>63959300</v>
      </c>
      <c r="L108" s="79">
        <v>113956550</v>
      </c>
      <c r="M108" s="80">
        <v>4571369</v>
      </c>
      <c r="N108" s="80">
        <v>710658</v>
      </c>
      <c r="O108" s="80">
        <v>29856193</v>
      </c>
      <c r="P108" s="81">
        <v>78818330</v>
      </c>
      <c r="Q108" s="79">
        <v>85621821</v>
      </c>
      <c r="R108" s="80">
        <v>2836647</v>
      </c>
      <c r="S108" s="80">
        <v>419667</v>
      </c>
      <c r="T108" s="80">
        <v>23259887</v>
      </c>
      <c r="U108" s="81">
        <v>59105620</v>
      </c>
      <c r="V108" s="79">
        <v>852970850</v>
      </c>
      <c r="W108" s="80">
        <v>24797471</v>
      </c>
      <c r="X108" s="80">
        <v>4407551</v>
      </c>
      <c r="Y108" s="80">
        <v>218542397</v>
      </c>
      <c r="Z108" s="81">
        <v>605223431</v>
      </c>
    </row>
    <row r="109" spans="1:26" s="16" customFormat="1" ht="18" x14ac:dyDescent="0.45">
      <c r="A109" s="194">
        <v>2019</v>
      </c>
      <c r="B109" s="211">
        <v>519563316</v>
      </c>
      <c r="C109" s="80">
        <v>20520409</v>
      </c>
      <c r="D109" s="80">
        <v>3155439</v>
      </c>
      <c r="E109" s="80">
        <v>132757072</v>
      </c>
      <c r="F109" s="212">
        <v>363130396</v>
      </c>
      <c r="G109" s="120">
        <v>91070560</v>
      </c>
      <c r="H109" s="80">
        <v>3682436</v>
      </c>
      <c r="I109" s="80">
        <v>538504</v>
      </c>
      <c r="J109" s="80">
        <v>23000929</v>
      </c>
      <c r="K109" s="81">
        <v>63848690</v>
      </c>
      <c r="L109" s="79">
        <v>115393534</v>
      </c>
      <c r="M109" s="80">
        <v>4674830</v>
      </c>
      <c r="N109" s="80">
        <v>684017</v>
      </c>
      <c r="O109" s="80">
        <v>30277129</v>
      </c>
      <c r="P109" s="81">
        <v>79757557</v>
      </c>
      <c r="Q109" s="79">
        <v>85148102</v>
      </c>
      <c r="R109" s="80">
        <v>2861300</v>
      </c>
      <c r="S109" s="80">
        <v>424088</v>
      </c>
      <c r="T109" s="80">
        <v>23170826</v>
      </c>
      <c r="U109" s="81">
        <v>58691889</v>
      </c>
      <c r="V109" s="79">
        <v>845649261</v>
      </c>
      <c r="W109" s="80">
        <v>24964525</v>
      </c>
      <c r="X109" s="80">
        <v>4471591</v>
      </c>
      <c r="Y109" s="80">
        <v>218988628</v>
      </c>
      <c r="Z109" s="81">
        <v>597224517</v>
      </c>
    </row>
    <row r="110" spans="1:26" s="16" customFormat="1" ht="18" x14ac:dyDescent="0.45">
      <c r="A110" s="194">
        <v>2020</v>
      </c>
      <c r="B110" s="211">
        <v>523547361</v>
      </c>
      <c r="C110" s="80">
        <v>20315548</v>
      </c>
      <c r="D110" s="80">
        <v>3417700</v>
      </c>
      <c r="E110" s="80">
        <v>136433224</v>
      </c>
      <c r="F110" s="212">
        <v>363380889</v>
      </c>
      <c r="G110" s="120">
        <v>91759984</v>
      </c>
      <c r="H110" s="80">
        <v>3647060</v>
      </c>
      <c r="I110" s="80">
        <v>584272</v>
      </c>
      <c r="J110" s="80">
        <v>23642384</v>
      </c>
      <c r="K110" s="81">
        <v>63886268</v>
      </c>
      <c r="L110" s="79">
        <v>117674712</v>
      </c>
      <c r="M110" s="80">
        <v>4659916</v>
      </c>
      <c r="N110" s="80">
        <v>767546</v>
      </c>
      <c r="O110" s="80">
        <v>31355569</v>
      </c>
      <c r="P110" s="81">
        <v>80891681</v>
      </c>
      <c r="Q110" s="79">
        <v>85257116</v>
      </c>
      <c r="R110" s="80">
        <v>2839262</v>
      </c>
      <c r="S110" s="80">
        <v>426668</v>
      </c>
      <c r="T110" s="80">
        <v>23726585</v>
      </c>
      <c r="U110" s="81">
        <v>58264601</v>
      </c>
      <c r="V110" s="79">
        <v>844847169</v>
      </c>
      <c r="W110" s="80">
        <v>24750351</v>
      </c>
      <c r="X110" s="80">
        <v>4754329</v>
      </c>
      <c r="Y110" s="80">
        <v>224247661</v>
      </c>
      <c r="Z110" s="81">
        <v>591094829</v>
      </c>
    </row>
    <row r="111" spans="1:26" s="16" customFormat="1" ht="18" x14ac:dyDescent="0.45">
      <c r="A111" s="194">
        <v>2021</v>
      </c>
      <c r="B111" s="211">
        <v>523456713</v>
      </c>
      <c r="C111" s="80">
        <v>20446312</v>
      </c>
      <c r="D111" s="80">
        <v>3484447</v>
      </c>
      <c r="E111" s="80">
        <v>137023332</v>
      </c>
      <c r="F111" s="212">
        <v>362502622</v>
      </c>
      <c r="G111" s="120">
        <v>91689565</v>
      </c>
      <c r="H111" s="80">
        <v>3664964</v>
      </c>
      <c r="I111" s="80">
        <v>595378</v>
      </c>
      <c r="J111" s="80">
        <v>23735584</v>
      </c>
      <c r="K111" s="81">
        <v>63693639</v>
      </c>
      <c r="L111" s="79">
        <v>119731921</v>
      </c>
      <c r="M111" s="80">
        <v>4759259</v>
      </c>
      <c r="N111" s="80">
        <v>813960</v>
      </c>
      <c r="O111" s="80">
        <v>31876719</v>
      </c>
      <c r="P111" s="81">
        <v>82281983</v>
      </c>
      <c r="Q111" s="79">
        <v>85262004</v>
      </c>
      <c r="R111" s="80">
        <v>2839398</v>
      </c>
      <c r="S111" s="80">
        <v>425168</v>
      </c>
      <c r="T111" s="80">
        <v>23850598</v>
      </c>
      <c r="U111" s="81">
        <v>58146840</v>
      </c>
      <c r="V111" s="79">
        <v>844580864</v>
      </c>
      <c r="W111" s="80">
        <v>24686867</v>
      </c>
      <c r="X111" s="80">
        <v>4834194</v>
      </c>
      <c r="Y111" s="80">
        <v>225701906</v>
      </c>
      <c r="Z111" s="81">
        <v>589357896</v>
      </c>
    </row>
    <row r="112" spans="1:26" s="16" customFormat="1" ht="18" x14ac:dyDescent="0.45">
      <c r="A112" s="194">
        <v>2022</v>
      </c>
      <c r="B112" s="211">
        <v>530034652</v>
      </c>
      <c r="C112" s="80">
        <v>21165015</v>
      </c>
      <c r="D112" s="80">
        <v>2638372</v>
      </c>
      <c r="E112" s="80">
        <v>138816596</v>
      </c>
      <c r="F112" s="212">
        <v>367414670</v>
      </c>
      <c r="G112" s="120">
        <v>92803503</v>
      </c>
      <c r="H112" s="80">
        <v>3784607</v>
      </c>
      <c r="I112" s="80">
        <v>447316</v>
      </c>
      <c r="J112" s="80">
        <v>24021505</v>
      </c>
      <c r="K112" s="81">
        <v>64550075</v>
      </c>
      <c r="L112" s="79">
        <v>122643759</v>
      </c>
      <c r="M112" s="80">
        <v>5045986</v>
      </c>
      <c r="N112" s="80">
        <v>595787</v>
      </c>
      <c r="O112" s="80">
        <v>32741849</v>
      </c>
      <c r="P112" s="81">
        <v>84260136</v>
      </c>
      <c r="Q112" s="79">
        <v>85871862</v>
      </c>
      <c r="R112" s="80">
        <v>2880905</v>
      </c>
      <c r="S112" s="80">
        <v>345223</v>
      </c>
      <c r="T112" s="80">
        <v>23890423</v>
      </c>
      <c r="U112" s="81">
        <v>58755310</v>
      </c>
      <c r="V112" s="79">
        <v>850369795</v>
      </c>
      <c r="W112" s="80">
        <v>25174582</v>
      </c>
      <c r="X112" s="80">
        <v>3855048</v>
      </c>
      <c r="Y112" s="80">
        <v>225218851</v>
      </c>
      <c r="Z112" s="81">
        <v>596121314</v>
      </c>
    </row>
    <row r="113" spans="1:26" s="16" customFormat="1" ht="18" x14ac:dyDescent="0.45">
      <c r="A113" s="194">
        <v>2023</v>
      </c>
      <c r="B113" s="211">
        <v>534536091</v>
      </c>
      <c r="C113" s="80">
        <v>21292733</v>
      </c>
      <c r="D113" s="80">
        <v>2545978</v>
      </c>
      <c r="E113" s="80">
        <v>139971535</v>
      </c>
      <c r="F113" s="212">
        <v>370725844</v>
      </c>
      <c r="G113" s="120">
        <v>93483072</v>
      </c>
      <c r="H113" s="80">
        <v>3804546</v>
      </c>
      <c r="I113" s="80">
        <v>433754</v>
      </c>
      <c r="J113" s="80">
        <v>24182836</v>
      </c>
      <c r="K113" s="81">
        <v>65061936</v>
      </c>
      <c r="L113" s="79">
        <v>125188190</v>
      </c>
      <c r="M113" s="80">
        <v>5054932</v>
      </c>
      <c r="N113" s="80">
        <v>560903</v>
      </c>
      <c r="O113" s="80">
        <v>33827869</v>
      </c>
      <c r="P113" s="81">
        <v>85744486</v>
      </c>
      <c r="Q113" s="79">
        <v>85824198</v>
      </c>
      <c r="R113" s="80">
        <v>2890993</v>
      </c>
      <c r="S113" s="80">
        <v>324791</v>
      </c>
      <c r="T113" s="80">
        <v>23869662</v>
      </c>
      <c r="U113" s="81">
        <v>58738752</v>
      </c>
      <c r="V113" s="79">
        <v>849106101</v>
      </c>
      <c r="W113" s="80">
        <v>25185462</v>
      </c>
      <c r="X113" s="80">
        <v>3642298</v>
      </c>
      <c r="Y113" s="80">
        <v>224949209</v>
      </c>
      <c r="Z113" s="81">
        <v>595329131</v>
      </c>
    </row>
    <row r="114" spans="1:26" s="16" customFormat="1" ht="18.399999999999999" thickBot="1" x14ac:dyDescent="0.5">
      <c r="A114" s="194">
        <v>2024</v>
      </c>
      <c r="B114" s="213">
        <v>536669396</v>
      </c>
      <c r="C114" s="214">
        <v>21513357</v>
      </c>
      <c r="D114" s="214">
        <v>2242473</v>
      </c>
      <c r="E114" s="214">
        <v>140840281</v>
      </c>
      <c r="F114" s="215">
        <v>372073285</v>
      </c>
      <c r="G114" s="121">
        <v>93855470</v>
      </c>
      <c r="H114" s="83">
        <v>3836899</v>
      </c>
      <c r="I114" s="83">
        <v>384614</v>
      </c>
      <c r="J114" s="83">
        <v>24332137</v>
      </c>
      <c r="K114" s="84">
        <v>65301821</v>
      </c>
      <c r="L114" s="82">
        <v>125777675</v>
      </c>
      <c r="M114" s="83">
        <v>5108473</v>
      </c>
      <c r="N114" s="83">
        <v>693777</v>
      </c>
      <c r="O114" s="83">
        <v>33843238</v>
      </c>
      <c r="P114" s="84">
        <v>86132187</v>
      </c>
      <c r="Q114" s="82">
        <v>85864686</v>
      </c>
      <c r="R114" s="83">
        <v>2896282</v>
      </c>
      <c r="S114" s="83">
        <v>321009</v>
      </c>
      <c r="T114" s="83">
        <v>23841377</v>
      </c>
      <c r="U114" s="84">
        <v>58806019</v>
      </c>
      <c r="V114" s="82">
        <v>848664356</v>
      </c>
      <c r="W114" s="83">
        <v>25245966</v>
      </c>
      <c r="X114" s="83">
        <v>3657870</v>
      </c>
      <c r="Y114" s="83">
        <v>224110487</v>
      </c>
      <c r="Z114" s="84">
        <v>595650033</v>
      </c>
    </row>
    <row r="115" spans="1:26" s="16" customFormat="1" x14ac:dyDescent="0.45"/>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x14ac:dyDescent="0.4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row>
  </sheetData>
  <sheetProtection algorithmName="SHA-512" hashValue="HnwHhxJsC0j7Pdr5+0SLgPnrEHWz1zUCIINpYiv17Sjunk0zhDlJLq3Bg7QdYcPxLzPkvKWSbmDRYm9e6jPbPA==" saltValue="9rEiDdVLP2MiFZKpLZRddQ==" spinCount="100000" sheet="1" objects="1" scenarios="1"/>
  <mergeCells count="5">
    <mergeCell ref="A1:K1"/>
    <mergeCell ref="A3:F3"/>
    <mergeCell ref="G3:K3"/>
    <mergeCell ref="B63:F63"/>
    <mergeCell ref="B90:H90"/>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D2D5-7186-4537-B6C1-3F53195B5652}">
  <dimension ref="A1:AO184"/>
  <sheetViews>
    <sheetView topLeftCell="A5" zoomScale="55" zoomScaleNormal="55" workbookViewId="0">
      <selection activeCell="K65" sqref="K65:K83"/>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457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153">
        <v>2005</v>
      </c>
      <c r="B6" s="122">
        <v>39535863</v>
      </c>
      <c r="C6" s="122" t="s">
        <v>361</v>
      </c>
      <c r="D6" s="122" t="s">
        <v>361</v>
      </c>
      <c r="E6" s="122">
        <v>6437342</v>
      </c>
      <c r="F6" s="128">
        <v>33098521</v>
      </c>
      <c r="G6" s="51">
        <f t="shared" ref="G6:G25" si="0">B6*2*B64/100</f>
        <v>6941706.8255400006</v>
      </c>
      <c r="H6" s="122" t="s">
        <v>361</v>
      </c>
      <c r="I6" s="122" t="s">
        <v>361</v>
      </c>
      <c r="J6" s="52">
        <f t="shared" ref="J6:J25" si="1">E6*2*E64/100</f>
        <v>4412025.4599599997</v>
      </c>
      <c r="K6" s="53">
        <f t="shared" ref="K6:K25" si="2">F6*2*F64/100</f>
        <v>6951351.3804199994</v>
      </c>
    </row>
    <row r="7" spans="1:11" s="16" customFormat="1" ht="18" x14ac:dyDescent="0.55000000000000004">
      <c r="A7" s="153">
        <v>2006</v>
      </c>
      <c r="B7" s="122">
        <v>40120274</v>
      </c>
      <c r="C7" s="122" t="s">
        <v>361</v>
      </c>
      <c r="D7" s="122" t="s">
        <v>361</v>
      </c>
      <c r="E7" s="122">
        <v>7081105</v>
      </c>
      <c r="F7" s="128">
        <v>33039169</v>
      </c>
      <c r="G7" s="51">
        <f t="shared" si="0"/>
        <v>3882037.7122399998</v>
      </c>
      <c r="H7" s="122" t="s">
        <v>361</v>
      </c>
      <c r="I7" s="122" t="s">
        <v>361</v>
      </c>
      <c r="J7" s="52">
        <f t="shared" si="1"/>
        <v>2904386.0268000001</v>
      </c>
      <c r="K7" s="53">
        <f t="shared" si="2"/>
        <v>4367117.3584200004</v>
      </c>
    </row>
    <row r="8" spans="1:11" s="16" customFormat="1" ht="18" x14ac:dyDescent="0.55000000000000004">
      <c r="A8" s="153">
        <v>2007</v>
      </c>
      <c r="B8" s="122">
        <v>37566844</v>
      </c>
      <c r="C8" s="122" t="s">
        <v>361</v>
      </c>
      <c r="D8" s="122" t="s">
        <v>361</v>
      </c>
      <c r="E8" s="122">
        <v>7727525</v>
      </c>
      <c r="F8" s="128">
        <v>29839319</v>
      </c>
      <c r="G8" s="51">
        <f t="shared" si="0"/>
        <v>3293860.8819200005</v>
      </c>
      <c r="H8" s="122" t="s">
        <v>361</v>
      </c>
      <c r="I8" s="122" t="s">
        <v>361</v>
      </c>
      <c r="J8" s="52">
        <f t="shared" si="1"/>
        <v>2711897.6235000002</v>
      </c>
      <c r="K8" s="53">
        <f t="shared" si="2"/>
        <v>3577734.3481000001</v>
      </c>
    </row>
    <row r="9" spans="1:11" s="16" customFormat="1" ht="18" x14ac:dyDescent="0.55000000000000004">
      <c r="A9" s="153">
        <v>2008</v>
      </c>
      <c r="B9" s="122">
        <v>37252790</v>
      </c>
      <c r="C9" s="122" t="s">
        <v>361</v>
      </c>
      <c r="D9" s="122" t="s">
        <v>361</v>
      </c>
      <c r="E9" s="122">
        <v>8254512</v>
      </c>
      <c r="F9" s="128">
        <v>28998278</v>
      </c>
      <c r="G9" s="51">
        <f t="shared" si="0"/>
        <v>3637362.4155999999</v>
      </c>
      <c r="H9" s="122" t="s">
        <v>361</v>
      </c>
      <c r="I9" s="122" t="s">
        <v>361</v>
      </c>
      <c r="J9" s="52">
        <f t="shared" si="1"/>
        <v>2557743.0883200001</v>
      </c>
      <c r="K9" s="53">
        <f t="shared" si="2"/>
        <v>3526190.6048000003</v>
      </c>
    </row>
    <row r="10" spans="1:11" s="16" customFormat="1" ht="18" x14ac:dyDescent="0.55000000000000004">
      <c r="A10" s="153">
        <v>2009</v>
      </c>
      <c r="B10" s="122">
        <v>37774841</v>
      </c>
      <c r="C10" s="122" t="s">
        <v>361</v>
      </c>
      <c r="D10" s="122" t="s">
        <v>361</v>
      </c>
      <c r="E10" s="122">
        <v>8664027</v>
      </c>
      <c r="F10" s="128">
        <v>29110814</v>
      </c>
      <c r="G10" s="51">
        <f t="shared" si="0"/>
        <v>3610519.30278</v>
      </c>
      <c r="H10" s="122" t="s">
        <v>361</v>
      </c>
      <c r="I10" s="122" t="s">
        <v>361</v>
      </c>
      <c r="J10" s="52">
        <f t="shared" si="1"/>
        <v>2599554.66108</v>
      </c>
      <c r="K10" s="53">
        <f t="shared" si="2"/>
        <v>3539292.7661199998</v>
      </c>
    </row>
    <row r="11" spans="1:11" s="16" customFormat="1" ht="18" x14ac:dyDescent="0.55000000000000004">
      <c r="A11" s="153">
        <v>2010</v>
      </c>
      <c r="B11" s="122">
        <v>38463089</v>
      </c>
      <c r="C11" s="122" t="s">
        <v>361</v>
      </c>
      <c r="D11" s="122" t="s">
        <v>361</v>
      </c>
      <c r="E11" s="122">
        <v>8850202</v>
      </c>
      <c r="F11" s="128">
        <v>29612888</v>
      </c>
      <c r="G11" s="51">
        <f t="shared" si="0"/>
        <v>3576298.0152199999</v>
      </c>
      <c r="H11" s="122" t="s">
        <v>361</v>
      </c>
      <c r="I11" s="122" t="s">
        <v>361</v>
      </c>
      <c r="J11" s="52">
        <f t="shared" si="1"/>
        <v>2606030.48092</v>
      </c>
      <c r="K11" s="53">
        <f t="shared" si="2"/>
        <v>3594412.3454399998</v>
      </c>
    </row>
    <row r="12" spans="1:11" s="16" customFormat="1" ht="18" x14ac:dyDescent="0.55000000000000004">
      <c r="A12" s="153">
        <v>2011</v>
      </c>
      <c r="B12" s="122">
        <v>39448544</v>
      </c>
      <c r="C12" s="122" t="s">
        <v>361</v>
      </c>
      <c r="D12" s="122" t="s">
        <v>361</v>
      </c>
      <c r="E12" s="122">
        <v>9355605</v>
      </c>
      <c r="F12" s="128">
        <v>30092939</v>
      </c>
      <c r="G12" s="51">
        <f t="shared" si="0"/>
        <v>3579560.8825599998</v>
      </c>
      <c r="H12" s="122" t="s">
        <v>361</v>
      </c>
      <c r="I12" s="122" t="s">
        <v>361</v>
      </c>
      <c r="J12" s="52">
        <f t="shared" si="1"/>
        <v>2796951.6708</v>
      </c>
      <c r="K12" s="53">
        <f t="shared" si="2"/>
        <v>3667727.4053199999</v>
      </c>
    </row>
    <row r="13" spans="1:11" s="16" customFormat="1" ht="18" x14ac:dyDescent="0.55000000000000004">
      <c r="A13" s="153">
        <v>2012</v>
      </c>
      <c r="B13" s="122">
        <v>40034497</v>
      </c>
      <c r="C13" s="122" t="s">
        <v>361</v>
      </c>
      <c r="D13" s="122" t="s">
        <v>361</v>
      </c>
      <c r="E13" s="122">
        <v>9496165</v>
      </c>
      <c r="F13" s="128">
        <v>30538332</v>
      </c>
      <c r="G13" s="51">
        <f t="shared" si="0"/>
        <v>3600702.6601800001</v>
      </c>
      <c r="H13" s="122" t="s">
        <v>361</v>
      </c>
      <c r="I13" s="122" t="s">
        <v>361</v>
      </c>
      <c r="J13" s="52">
        <f t="shared" si="1"/>
        <v>2835175.0224000001</v>
      </c>
      <c r="K13" s="53">
        <f t="shared" si="2"/>
        <v>3707964.2714399998</v>
      </c>
    </row>
    <row r="14" spans="1:11" s="16" customFormat="1" ht="18" x14ac:dyDescent="0.55000000000000004">
      <c r="A14" s="153">
        <v>2013</v>
      </c>
      <c r="B14" s="122">
        <v>40184300</v>
      </c>
      <c r="C14" s="122" t="s">
        <v>361</v>
      </c>
      <c r="D14" s="122" t="s">
        <v>361</v>
      </c>
      <c r="E14" s="122">
        <v>9952129</v>
      </c>
      <c r="F14" s="128">
        <v>30232172</v>
      </c>
      <c r="G14" s="51">
        <f t="shared" si="0"/>
        <v>3333689.5279999995</v>
      </c>
      <c r="H14" s="122" t="s">
        <v>361</v>
      </c>
      <c r="I14" s="122" t="s">
        <v>361</v>
      </c>
      <c r="J14" s="52">
        <f t="shared" si="1"/>
        <v>2867009.3223199998</v>
      </c>
      <c r="K14" s="53">
        <f t="shared" si="2"/>
        <v>3276562.8013599999</v>
      </c>
    </row>
    <row r="15" spans="1:11" s="16" customFormat="1" ht="18" x14ac:dyDescent="0.55000000000000004">
      <c r="A15" s="153">
        <v>2014</v>
      </c>
      <c r="B15" s="122">
        <v>40403757</v>
      </c>
      <c r="C15" s="122" t="s">
        <v>361</v>
      </c>
      <c r="D15" s="122" t="s">
        <v>361</v>
      </c>
      <c r="E15" s="122">
        <v>10341733</v>
      </c>
      <c r="F15" s="128">
        <v>30062024</v>
      </c>
      <c r="G15" s="51">
        <f t="shared" si="0"/>
        <v>3460177.7494800002</v>
      </c>
      <c r="H15" s="122" t="s">
        <v>361</v>
      </c>
      <c r="I15" s="122" t="s">
        <v>361</v>
      </c>
      <c r="J15" s="52">
        <f t="shared" si="1"/>
        <v>2931881.3055000002</v>
      </c>
      <c r="K15" s="53">
        <f t="shared" si="2"/>
        <v>3274355.6540799998</v>
      </c>
    </row>
    <row r="16" spans="1:11" s="16" customFormat="1" ht="18" x14ac:dyDescent="0.55000000000000004">
      <c r="A16" s="153">
        <v>2015</v>
      </c>
      <c r="B16" s="122">
        <v>41087253</v>
      </c>
      <c r="C16" s="122" t="s">
        <v>361</v>
      </c>
      <c r="D16" s="122" t="s">
        <v>361</v>
      </c>
      <c r="E16" s="122">
        <v>10327068</v>
      </c>
      <c r="F16" s="128">
        <v>30760185</v>
      </c>
      <c r="G16" s="51">
        <f t="shared" si="0"/>
        <v>3477625.0939200004</v>
      </c>
      <c r="H16" s="122" t="s">
        <v>361</v>
      </c>
      <c r="I16" s="122" t="s">
        <v>361</v>
      </c>
      <c r="J16" s="52">
        <f t="shared" si="1"/>
        <v>2967792.8018400003</v>
      </c>
      <c r="K16" s="53">
        <f t="shared" si="2"/>
        <v>3283342.1469000001</v>
      </c>
    </row>
    <row r="17" spans="1:11" s="16" customFormat="1" ht="18" x14ac:dyDescent="0.55000000000000004">
      <c r="A17" s="153">
        <v>2016</v>
      </c>
      <c r="B17" s="122">
        <v>41090994</v>
      </c>
      <c r="C17" s="122" t="s">
        <v>361</v>
      </c>
      <c r="D17" s="122" t="s">
        <v>361</v>
      </c>
      <c r="E17" s="122">
        <v>10568969</v>
      </c>
      <c r="F17" s="128">
        <v>30522025</v>
      </c>
      <c r="G17" s="51">
        <f t="shared" si="0"/>
        <v>3463970.7942000004</v>
      </c>
      <c r="H17" s="122" t="s">
        <v>361</v>
      </c>
      <c r="I17" s="122" t="s">
        <v>361</v>
      </c>
      <c r="J17" s="52">
        <f t="shared" si="1"/>
        <v>2987213.3981599999</v>
      </c>
      <c r="K17" s="53">
        <f t="shared" si="2"/>
        <v>3311639.7124999999</v>
      </c>
    </row>
    <row r="18" spans="1:11" s="16" customFormat="1" ht="18" x14ac:dyDescent="0.55000000000000004">
      <c r="A18" s="153">
        <v>2017</v>
      </c>
      <c r="B18" s="122">
        <v>41385518</v>
      </c>
      <c r="C18" s="122" t="s">
        <v>361</v>
      </c>
      <c r="D18" s="122" t="s">
        <v>361</v>
      </c>
      <c r="E18" s="122">
        <v>11256666</v>
      </c>
      <c r="F18" s="128">
        <v>30128852</v>
      </c>
      <c r="G18" s="51">
        <f t="shared" si="0"/>
        <v>3497076.2709999997</v>
      </c>
      <c r="H18" s="122" t="s">
        <v>361</v>
      </c>
      <c r="I18" s="122" t="s">
        <v>361</v>
      </c>
      <c r="J18" s="52">
        <f t="shared" si="1"/>
        <v>3046954.3528799997</v>
      </c>
      <c r="K18" s="53">
        <f t="shared" si="2"/>
        <v>3264762.4027200001</v>
      </c>
    </row>
    <row r="19" spans="1:11" s="16" customFormat="1" ht="18" x14ac:dyDescent="0.55000000000000004">
      <c r="A19" s="153">
        <v>2018</v>
      </c>
      <c r="B19" s="122">
        <v>41214444</v>
      </c>
      <c r="C19" s="122" t="s">
        <v>361</v>
      </c>
      <c r="D19" s="122" t="s">
        <v>361</v>
      </c>
      <c r="E19" s="122">
        <v>11235921</v>
      </c>
      <c r="F19" s="128">
        <v>29978523</v>
      </c>
      <c r="G19" s="51">
        <f t="shared" si="0"/>
        <v>3481796.2291199998</v>
      </c>
      <c r="H19" s="122" t="s">
        <v>361</v>
      </c>
      <c r="I19" s="122" t="s">
        <v>361</v>
      </c>
      <c r="J19" s="52">
        <f t="shared" si="1"/>
        <v>3037968.3199800001</v>
      </c>
      <c r="K19" s="53">
        <f t="shared" si="2"/>
        <v>3208901.1019200003</v>
      </c>
    </row>
    <row r="20" spans="1:11" s="16" customFormat="1" ht="18" x14ac:dyDescent="0.55000000000000004">
      <c r="A20" s="153">
        <v>2019</v>
      </c>
      <c r="B20" s="122">
        <v>40755594</v>
      </c>
      <c r="C20" s="122" t="s">
        <v>361</v>
      </c>
      <c r="D20" s="122" t="s">
        <v>361</v>
      </c>
      <c r="E20" s="122">
        <v>10807348</v>
      </c>
      <c r="F20" s="128">
        <v>29948245</v>
      </c>
      <c r="G20" s="51">
        <f t="shared" si="0"/>
        <v>3213986.1428399999</v>
      </c>
      <c r="H20" s="122" t="s">
        <v>361</v>
      </c>
      <c r="I20" s="122" t="s">
        <v>361</v>
      </c>
      <c r="J20" s="52">
        <f t="shared" si="1"/>
        <v>2804290.6590399998</v>
      </c>
      <c r="K20" s="53">
        <f t="shared" si="2"/>
        <v>3172118.1104000001</v>
      </c>
    </row>
    <row r="21" spans="1:11" s="16" customFormat="1" ht="18" x14ac:dyDescent="0.55000000000000004">
      <c r="A21" s="153">
        <v>2020</v>
      </c>
      <c r="B21" s="122">
        <v>40156763</v>
      </c>
      <c r="C21" s="122" t="s">
        <v>361</v>
      </c>
      <c r="D21" s="122" t="s">
        <v>361</v>
      </c>
      <c r="E21" s="122">
        <v>10659870</v>
      </c>
      <c r="F21" s="128">
        <v>29496893</v>
      </c>
      <c r="G21" s="51">
        <f t="shared" si="0"/>
        <v>3629368.2399400002</v>
      </c>
      <c r="H21" s="122" t="s">
        <v>361</v>
      </c>
      <c r="I21" s="122" t="s">
        <v>361</v>
      </c>
      <c r="J21" s="52">
        <f t="shared" si="1"/>
        <v>2834033.0381999998</v>
      </c>
      <c r="K21" s="53">
        <f t="shared" si="2"/>
        <v>3629887.6525799995</v>
      </c>
    </row>
    <row r="22" spans="1:11" s="16" customFormat="1" ht="18" x14ac:dyDescent="0.55000000000000004">
      <c r="A22" s="153">
        <v>2021</v>
      </c>
      <c r="B22" s="122">
        <v>39828051</v>
      </c>
      <c r="C22" s="122" t="s">
        <v>361</v>
      </c>
      <c r="D22" s="122" t="s">
        <v>361</v>
      </c>
      <c r="E22" s="122">
        <v>10537184</v>
      </c>
      <c r="F22" s="128">
        <v>29290867</v>
      </c>
      <c r="G22" s="51">
        <f t="shared" si="0"/>
        <v>3690467.20566</v>
      </c>
      <c r="H22" s="122" t="s">
        <v>361</v>
      </c>
      <c r="I22" s="122" t="s">
        <v>361</v>
      </c>
      <c r="J22" s="52">
        <f t="shared" si="1"/>
        <v>2832816.5465600002</v>
      </c>
      <c r="K22" s="53">
        <f t="shared" si="2"/>
        <v>3755089.1494</v>
      </c>
    </row>
    <row r="23" spans="1:11" s="16" customFormat="1" ht="18" x14ac:dyDescent="0.55000000000000004">
      <c r="A23" s="153">
        <v>2022</v>
      </c>
      <c r="B23" s="122">
        <v>42039048</v>
      </c>
      <c r="C23" s="122" t="s">
        <v>361</v>
      </c>
      <c r="D23" s="122" t="s">
        <v>361</v>
      </c>
      <c r="E23" s="122">
        <v>11873879</v>
      </c>
      <c r="F23" s="128">
        <v>30165168</v>
      </c>
      <c r="G23" s="51">
        <f t="shared" si="0"/>
        <v>3775106.5104</v>
      </c>
      <c r="H23" s="122" t="s">
        <v>361</v>
      </c>
      <c r="I23" s="122" t="s">
        <v>361</v>
      </c>
      <c r="J23" s="52">
        <f t="shared" si="1"/>
        <v>3274578.3506199997</v>
      </c>
      <c r="K23" s="53">
        <f t="shared" si="2"/>
        <v>3718158.6076799999</v>
      </c>
    </row>
    <row r="24" spans="1:11" s="16" customFormat="1" ht="18" x14ac:dyDescent="0.55000000000000004">
      <c r="A24" s="153">
        <v>2023</v>
      </c>
      <c r="B24" s="122">
        <v>42363662</v>
      </c>
      <c r="C24" s="122" t="s">
        <v>361</v>
      </c>
      <c r="D24" s="122" t="s">
        <v>361</v>
      </c>
      <c r="E24" s="122">
        <v>11576195</v>
      </c>
      <c r="F24" s="128">
        <v>30787467</v>
      </c>
      <c r="G24" s="51">
        <f t="shared" si="0"/>
        <v>3754267.7264399999</v>
      </c>
      <c r="H24" s="122" t="s">
        <v>361</v>
      </c>
      <c r="I24" s="122" t="s">
        <v>361</v>
      </c>
      <c r="J24" s="52">
        <f t="shared" si="1"/>
        <v>3299215.5750000002</v>
      </c>
      <c r="K24" s="53">
        <f t="shared" si="2"/>
        <v>3768385.9608</v>
      </c>
    </row>
    <row r="25" spans="1:11" s="16" customFormat="1" ht="18.399999999999999" thickBot="1" x14ac:dyDescent="0.6">
      <c r="A25" s="154">
        <v>2024</v>
      </c>
      <c r="B25" s="134">
        <v>42780332</v>
      </c>
      <c r="C25" s="122" t="s">
        <v>361</v>
      </c>
      <c r="D25" s="122" t="s">
        <v>361</v>
      </c>
      <c r="E25" s="134">
        <v>11181382</v>
      </c>
      <c r="F25" s="156">
        <v>31598950</v>
      </c>
      <c r="G25" s="54">
        <f t="shared" si="0"/>
        <v>3736434.1968800002</v>
      </c>
      <c r="H25" s="134" t="s">
        <v>361</v>
      </c>
      <c r="I25" s="122" t="s">
        <v>361</v>
      </c>
      <c r="J25" s="55">
        <f t="shared" si="1"/>
        <v>3281511.98936</v>
      </c>
      <c r="K25" s="56">
        <f t="shared" si="2"/>
        <v>3825368.8870000001</v>
      </c>
    </row>
    <row r="26" spans="1:11" s="16" customFormat="1" ht="24.75" customHeight="1" thickBot="1" x14ac:dyDescent="0.6">
      <c r="A26" s="96" t="s">
        <v>373</v>
      </c>
      <c r="B26" s="97"/>
      <c r="C26" s="97"/>
      <c r="D26" s="97"/>
      <c r="E26" s="97"/>
      <c r="F26" s="98"/>
      <c r="G26" s="57"/>
      <c r="H26" s="57"/>
      <c r="I26" s="57"/>
      <c r="J26" s="57"/>
      <c r="K26" s="57"/>
    </row>
    <row r="27" spans="1:11" s="16" customFormat="1" ht="18" x14ac:dyDescent="0.45">
      <c r="A27" s="60">
        <v>2025</v>
      </c>
      <c r="B27" s="42">
        <f>_xlfn.FORECAST.LINEAR(A27,$B$11:B26,$A$11:A26)</f>
        <v>42321294.057142794</v>
      </c>
      <c r="C27" s="118" t="s">
        <v>361</v>
      </c>
      <c r="D27" s="122" t="s">
        <v>361</v>
      </c>
      <c r="E27" s="42">
        <f>_xlfn.FORECAST.LINEAR($A27,$E$11:E26,$A$11:$A26)</f>
        <v>11861902.390476167</v>
      </c>
      <c r="F27" s="42">
        <f>_xlfn.FORECAST.LINEAR($A27,$F$11:F26,$A$11:$A26)</f>
        <v>30459391.152380954</v>
      </c>
      <c r="G27" s="39"/>
      <c r="H27" s="39"/>
      <c r="I27" s="39"/>
      <c r="J27" s="39"/>
      <c r="K27" s="39"/>
    </row>
    <row r="28" spans="1:11" s="16" customFormat="1" ht="18" x14ac:dyDescent="0.45">
      <c r="A28" s="60">
        <v>2026</v>
      </c>
      <c r="B28" s="42">
        <f>_xlfn.FORECAST.LINEAR(A28,$B$11:B27,$A$11:A27)</f>
        <v>42517823.764285684</v>
      </c>
      <c r="C28" s="118" t="s">
        <v>361</v>
      </c>
      <c r="D28" s="122" t="s">
        <v>361</v>
      </c>
      <c r="E28" s="42">
        <f>_xlfn.FORECAST.LINEAR($A28,$E$11:E27,$A$11:$A27)</f>
        <v>12027804.222619057</v>
      </c>
      <c r="F28" s="42">
        <f>_xlfn.FORECAST.LINEAR($A28,$F$11:F27,$A$11:$A27)</f>
        <v>30490018.963095233</v>
      </c>
      <c r="G28" s="39"/>
      <c r="H28" s="39"/>
      <c r="I28" s="39"/>
      <c r="J28" s="39"/>
      <c r="K28" s="39"/>
    </row>
    <row r="29" spans="1:11" s="16" customFormat="1" ht="18" x14ac:dyDescent="0.45">
      <c r="A29" s="60">
        <v>2027</v>
      </c>
      <c r="B29" s="42">
        <f>_xlfn.FORECAST.LINEAR(A29,$B$11:B28,$A$11:A28)</f>
        <v>42714353.471428573</v>
      </c>
      <c r="C29" s="118" t="s">
        <v>361</v>
      </c>
      <c r="D29" s="122" t="s">
        <v>361</v>
      </c>
      <c r="E29" s="42">
        <f>_xlfn.FORECAST.LINEAR($A29,$E$11:E28,$A$11:$A28)</f>
        <v>12193706.054761887</v>
      </c>
      <c r="F29" s="42">
        <f>_xlfn.FORECAST.LINEAR($A29,$F$11:F28,$A$11:$A28)</f>
        <v>30520646.773809522</v>
      </c>
      <c r="G29" s="39"/>
      <c r="H29" s="39"/>
      <c r="I29" s="39"/>
      <c r="J29" s="39"/>
      <c r="K29" s="39"/>
    </row>
    <row r="30" spans="1:11" s="16" customFormat="1" ht="18" x14ac:dyDescent="0.45">
      <c r="A30" s="60">
        <v>2028</v>
      </c>
      <c r="B30" s="42">
        <f>_xlfn.FORECAST.LINEAR(A30,$B$11:B29,$A$11:A29)</f>
        <v>42910883.178571403</v>
      </c>
      <c r="C30" s="118" t="s">
        <v>361</v>
      </c>
      <c r="D30" s="122" t="s">
        <v>361</v>
      </c>
      <c r="E30" s="42">
        <f>_xlfn.FORECAST.LINEAR($A30,$E$11:E29,$A$11:$A29)</f>
        <v>12359607.886904716</v>
      </c>
      <c r="F30" s="42">
        <f>_xlfn.FORECAST.LINEAR($A30,$F$11:F29,$A$11:$A29)</f>
        <v>30551274.584523808</v>
      </c>
      <c r="G30" s="39"/>
      <c r="H30" s="39"/>
      <c r="I30" s="39"/>
      <c r="J30" s="39"/>
      <c r="K30" s="39"/>
    </row>
    <row r="31" spans="1:11" s="16" customFormat="1" ht="18" x14ac:dyDescent="0.45">
      <c r="A31" s="60">
        <v>2029</v>
      </c>
      <c r="B31" s="42">
        <f>_xlfn.FORECAST.LINEAR(A31,$B$11:B30,$A$11:A30)</f>
        <v>43107412.885714293</v>
      </c>
      <c r="C31" s="118" t="s">
        <v>361</v>
      </c>
      <c r="D31" s="122" t="s">
        <v>361</v>
      </c>
      <c r="E31" s="42">
        <f>_xlfn.FORECAST.LINEAR($A31,$E$11:E30,$A$11:$A30)</f>
        <v>12525509.719047666</v>
      </c>
      <c r="F31" s="42">
        <f>_xlfn.FORECAST.LINEAR($A31,$F$11:F30,$A$11:$A30)</f>
        <v>30581902.395238094</v>
      </c>
      <c r="G31" s="39"/>
      <c r="H31" s="39"/>
      <c r="I31" s="39"/>
      <c r="J31" s="39"/>
      <c r="K31" s="39"/>
    </row>
    <row r="32" spans="1:11" s="16" customFormat="1" ht="18" x14ac:dyDescent="0.45">
      <c r="A32" s="60">
        <v>2030</v>
      </c>
      <c r="B32" s="42">
        <f>_xlfn.FORECAST.LINEAR(A32,$B$11:B31,$A$11:A31)</f>
        <v>43303942.592857122</v>
      </c>
      <c r="C32" s="118" t="s">
        <v>361</v>
      </c>
      <c r="D32" s="122" t="s">
        <v>361</v>
      </c>
      <c r="E32" s="42">
        <f>_xlfn.FORECAST.LINEAR($A32,$E$11:E31,$A$11:$A31)</f>
        <v>12691411.551190495</v>
      </c>
      <c r="F32" s="42">
        <f>_xlfn.FORECAST.LINEAR($A32,$F$11:F31,$A$11:$A31)</f>
        <v>30612530.205952372</v>
      </c>
      <c r="G32" s="39"/>
      <c r="H32" s="39"/>
      <c r="I32" s="39"/>
      <c r="J32" s="39"/>
      <c r="K32" s="39"/>
    </row>
    <row r="33" spans="1:11" s="16" customFormat="1" ht="18" x14ac:dyDescent="0.45">
      <c r="A33" s="60">
        <v>2031</v>
      </c>
      <c r="B33" s="42">
        <f>_xlfn.FORECAST.LINEAR(A33,$B$11:B32,$A$11:A32)</f>
        <v>43500472.300000012</v>
      </c>
      <c r="C33" s="118" t="s">
        <v>361</v>
      </c>
      <c r="D33" s="122" t="s">
        <v>361</v>
      </c>
      <c r="E33" s="42">
        <f>_xlfn.FORECAST.LINEAR($A33,$E$11:E32,$A$11:$A32)</f>
        <v>12857313.383333325</v>
      </c>
      <c r="F33" s="42">
        <f>_xlfn.FORECAST.LINEAR($A33,$F$11:F32,$A$11:$A32)</f>
        <v>30643158.016666662</v>
      </c>
      <c r="G33" s="39"/>
      <c r="H33" s="39"/>
      <c r="I33" s="39"/>
      <c r="J33" s="39"/>
      <c r="K33" s="39"/>
    </row>
    <row r="34" spans="1:11" s="16" customFormat="1" ht="18" x14ac:dyDescent="0.45">
      <c r="A34" s="60">
        <v>2032</v>
      </c>
      <c r="B34" s="42">
        <f>_xlfn.FORECAST.LINEAR(A34,$B$11:B33,$A$11:A33)</f>
        <v>43697002.007142842</v>
      </c>
      <c r="C34" s="118" t="s">
        <v>361</v>
      </c>
      <c r="D34" s="122" t="s">
        <v>361</v>
      </c>
      <c r="E34" s="42">
        <f>_xlfn.FORECAST.LINEAR($A34,$E$11:E33,$A$11:$A33)</f>
        <v>13023215.215476215</v>
      </c>
      <c r="F34" s="42">
        <f>_xlfn.FORECAST.LINEAR($A34,$F$11:F33,$A$11:$A33)</f>
        <v>30673785.827380948</v>
      </c>
      <c r="G34" s="39"/>
      <c r="H34" s="39"/>
      <c r="I34" s="39"/>
      <c r="J34" s="39"/>
      <c r="K34" s="39"/>
    </row>
    <row r="35" spans="1:11" s="16" customFormat="1" ht="18" x14ac:dyDescent="0.45">
      <c r="A35" s="60">
        <v>2033</v>
      </c>
      <c r="B35" s="42">
        <f>_xlfn.FORECAST.LINEAR(A35,$B$11:B34,$A$11:A34)</f>
        <v>43893531.714285672</v>
      </c>
      <c r="C35" s="118" t="s">
        <v>361</v>
      </c>
      <c r="D35" s="122" t="s">
        <v>361</v>
      </c>
      <c r="E35" s="42">
        <f>_xlfn.FORECAST.LINEAR($A35,$E$11:E34,$A$11:$A34)</f>
        <v>13189117.047619045</v>
      </c>
      <c r="F35" s="42">
        <f>_xlfn.FORECAST.LINEAR($A35,$F$11:F34,$A$11:$A34)</f>
        <v>30704413.638095226</v>
      </c>
      <c r="G35" s="39"/>
      <c r="H35" s="39"/>
      <c r="I35" s="39"/>
      <c r="J35" s="39"/>
      <c r="K35" s="39"/>
    </row>
    <row r="36" spans="1:11" s="16" customFormat="1" ht="18" x14ac:dyDescent="0.45">
      <c r="A36" s="60">
        <v>2034</v>
      </c>
      <c r="B36" s="42">
        <f>_xlfn.FORECAST.LINEAR(A36,$B$11:B35,$A$11:A35)</f>
        <v>44090061.421428561</v>
      </c>
      <c r="C36" s="118" t="s">
        <v>361</v>
      </c>
      <c r="D36" s="122" t="s">
        <v>361</v>
      </c>
      <c r="E36" s="42">
        <f>_xlfn.FORECAST.LINEAR($A36,$E$11:E35,$A$11:$A35)</f>
        <v>13355018.879761934</v>
      </c>
      <c r="F36" s="42">
        <f>_xlfn.FORECAST.LINEAR($A36,$F$11:F35,$A$11:$A35)</f>
        <v>30735041.448809516</v>
      </c>
      <c r="G36" s="39"/>
      <c r="H36" s="39"/>
      <c r="I36" s="39"/>
      <c r="J36" s="39"/>
      <c r="K36" s="39"/>
    </row>
    <row r="37" spans="1:11" s="16" customFormat="1" ht="18" x14ac:dyDescent="0.45">
      <c r="A37" s="60">
        <v>2035</v>
      </c>
      <c r="B37" s="42">
        <f>_xlfn.FORECAST.LINEAR(A37,$B$11:B36,$A$11:A36)</f>
        <v>44286591.128571332</v>
      </c>
      <c r="C37" s="118" t="s">
        <v>361</v>
      </c>
      <c r="D37" s="122" t="s">
        <v>361</v>
      </c>
      <c r="E37" s="42">
        <f>_xlfn.FORECAST.LINEAR($A37,$E$11:E36,$A$11:$A36)</f>
        <v>13520920.711904764</v>
      </c>
      <c r="F37" s="42">
        <f>_xlfn.FORECAST.LINEAR($A37,$F$11:F36,$A$11:$A36)</f>
        <v>30765669.259523794</v>
      </c>
      <c r="G37" s="39"/>
      <c r="H37" s="39"/>
      <c r="I37" s="39"/>
      <c r="J37" s="39"/>
      <c r="K37" s="39"/>
    </row>
    <row r="38" spans="1:11" s="16" customFormat="1" ht="18" x14ac:dyDescent="0.45">
      <c r="A38" s="60">
        <v>2036</v>
      </c>
      <c r="B38" s="42">
        <f>_xlfn.FORECAST.LINEAR(A38,$B$11:B37,$A$11:A37)</f>
        <v>44483120.835714281</v>
      </c>
      <c r="C38" s="118" t="s">
        <v>361</v>
      </c>
      <c r="D38" s="122" t="s">
        <v>361</v>
      </c>
      <c r="E38" s="42">
        <f>_xlfn.FORECAST.LINEAR($A38,$E$11:E37,$A$11:$A37)</f>
        <v>13686822.544047594</v>
      </c>
      <c r="F38" s="42">
        <f>_xlfn.FORECAST.LINEAR($A38,$F$11:F37,$A$11:$A37)</f>
        <v>30796297.070238087</v>
      </c>
      <c r="G38" s="39"/>
      <c r="H38" s="39"/>
      <c r="I38" s="39"/>
      <c r="J38" s="39"/>
      <c r="K38" s="39"/>
    </row>
    <row r="39" spans="1:11" s="16" customFormat="1" ht="18" x14ac:dyDescent="0.45">
      <c r="A39" s="60">
        <v>2037</v>
      </c>
      <c r="B39" s="42">
        <f>_xlfn.FORECAST.LINEAR(A39,$B$11:B38,$A$11:A38)</f>
        <v>44679650.542857111</v>
      </c>
      <c r="C39" s="118" t="s">
        <v>361</v>
      </c>
      <c r="D39" s="122" t="s">
        <v>361</v>
      </c>
      <c r="E39" s="42">
        <f>_xlfn.FORECAST.LINEAR($A39,$E$11:E38,$A$11:$A38)</f>
        <v>13852724.376190424</v>
      </c>
      <c r="F39" s="42">
        <f>_xlfn.FORECAST.LINEAR($A39,$F$11:F38,$A$11:$A38)</f>
        <v>30826924.880952369</v>
      </c>
      <c r="G39" s="39"/>
      <c r="H39" s="39"/>
      <c r="I39" s="39"/>
      <c r="J39" s="39"/>
      <c r="K39" s="39"/>
    </row>
    <row r="40" spans="1:11" s="16" customFormat="1" ht="18" x14ac:dyDescent="0.45">
      <c r="A40" s="60">
        <v>2038</v>
      </c>
      <c r="B40" s="42">
        <f>_xlfn.FORECAST.LINEAR(A40,$B$11:B39,$A$11:A39)</f>
        <v>44876180.25</v>
      </c>
      <c r="C40" s="118" t="s">
        <v>361</v>
      </c>
      <c r="D40" s="122" t="s">
        <v>361</v>
      </c>
      <c r="E40" s="42">
        <f>_xlfn.FORECAST.LINEAR($A40,$E$11:E39,$A$11:$A39)</f>
        <v>14018626.208333313</v>
      </c>
      <c r="F40" s="42">
        <f>_xlfn.FORECAST.LINEAR($A40,$F$11:F39,$A$11:$A39)</f>
        <v>30857552.691666655</v>
      </c>
      <c r="G40" s="39"/>
      <c r="H40" s="39"/>
      <c r="I40" s="39"/>
      <c r="J40" s="39"/>
      <c r="K40" s="39"/>
    </row>
    <row r="41" spans="1:11" s="16" customFormat="1" ht="18" x14ac:dyDescent="0.45">
      <c r="A41" s="60">
        <v>2039</v>
      </c>
      <c r="B41" s="42">
        <f>_xlfn.FORECAST.LINEAR(A41,$B$11:B40,$A$11:A40)</f>
        <v>45072709.95714277</v>
      </c>
      <c r="C41" s="118" t="s">
        <v>361</v>
      </c>
      <c r="D41" s="122" t="s">
        <v>361</v>
      </c>
      <c r="E41" s="42">
        <f>_xlfn.FORECAST.LINEAR($A41,$E$11:E40,$A$11:$A40)</f>
        <v>14184528.040476203</v>
      </c>
      <c r="F41" s="42">
        <f>_xlfn.FORECAST.LINEAR($A41,$F$11:F40,$A$11:$A40)</f>
        <v>30888180.502380934</v>
      </c>
      <c r="G41" s="39"/>
      <c r="H41" s="39"/>
      <c r="I41" s="39"/>
      <c r="J41" s="39"/>
      <c r="K41" s="39"/>
    </row>
    <row r="42" spans="1:11" s="16" customFormat="1" ht="18" x14ac:dyDescent="0.45">
      <c r="A42" s="60">
        <v>2040</v>
      </c>
      <c r="B42" s="42">
        <f>_xlfn.FORECAST.LINEAR(A42,$B$11:B41,$A$11:A41)</f>
        <v>45269239.664285719</v>
      </c>
      <c r="C42" s="118" t="s">
        <v>361</v>
      </c>
      <c r="D42" s="122" t="s">
        <v>361</v>
      </c>
      <c r="E42" s="42">
        <f>_xlfn.FORECAST.LINEAR($A42,$E$11:E41,$A$11:$A41)</f>
        <v>14350429.872619033</v>
      </c>
      <c r="F42" s="42">
        <f>_xlfn.FORECAST.LINEAR($A42,$F$11:F41,$A$11:$A41)</f>
        <v>30918808.313095223</v>
      </c>
      <c r="G42" s="39"/>
      <c r="H42" s="39"/>
      <c r="I42" s="39"/>
      <c r="J42" s="39"/>
      <c r="K42" s="39"/>
    </row>
    <row r="43" spans="1:11" s="16" customFormat="1" ht="18" x14ac:dyDescent="0.45">
      <c r="A43" s="60">
        <v>2041</v>
      </c>
      <c r="B43" s="42">
        <f>_xlfn.FORECAST.LINEAR(A43,$B$11:B42,$A$11:A42)</f>
        <v>45465769.371428549</v>
      </c>
      <c r="C43" s="118" t="s">
        <v>361</v>
      </c>
      <c r="D43" s="122" t="s">
        <v>361</v>
      </c>
      <c r="E43" s="42">
        <f>_xlfn.FORECAST.LINEAR($A43,$E$11:E42,$A$11:$A42)</f>
        <v>14516331.704761863</v>
      </c>
      <c r="F43" s="42">
        <f>_xlfn.FORECAST.LINEAR($A43,$F$11:F42,$A$11:$A42)</f>
        <v>30949436.123809509</v>
      </c>
      <c r="G43" s="39"/>
      <c r="H43" s="39"/>
      <c r="I43" s="39"/>
      <c r="J43" s="39"/>
      <c r="K43" s="39"/>
    </row>
    <row r="44" spans="1:11" s="16" customFormat="1" ht="18" x14ac:dyDescent="0.45">
      <c r="A44" s="60">
        <v>2042</v>
      </c>
      <c r="B44" s="42">
        <f>_xlfn.FORECAST.LINEAR(A44,$B$11:B43,$A$11:A43)</f>
        <v>45662299.078571379</v>
      </c>
      <c r="C44" s="118" t="s">
        <v>361</v>
      </c>
      <c r="D44" s="122" t="s">
        <v>361</v>
      </c>
      <c r="E44" s="42">
        <f>_xlfn.FORECAST.LINEAR($A44,$E$11:E43,$A$11:$A43)</f>
        <v>14682233.536904752</v>
      </c>
      <c r="F44" s="42">
        <f>_xlfn.FORECAST.LINEAR($A44,$F$11:F43,$A$11:$A43)</f>
        <v>30980063.934523795</v>
      </c>
      <c r="G44" s="39"/>
      <c r="H44" s="39"/>
      <c r="I44" s="39"/>
      <c r="J44" s="39"/>
      <c r="K44" s="39"/>
    </row>
    <row r="45" spans="1:11" s="16" customFormat="1" ht="18" x14ac:dyDescent="0.45">
      <c r="A45" s="60">
        <v>2043</v>
      </c>
      <c r="B45" s="42">
        <f>_xlfn.FORECAST.LINEAR(A45,$B$11:B44,$A$11:A44)</f>
        <v>45858828.785714269</v>
      </c>
      <c r="C45" s="118" t="s">
        <v>361</v>
      </c>
      <c r="D45" s="122" t="s">
        <v>361</v>
      </c>
      <c r="E45" s="42">
        <f>_xlfn.FORECAST.LINEAR($A45,$E$11:E44,$A$11:$A44)</f>
        <v>14848135.369047642</v>
      </c>
      <c r="F45" s="42">
        <f>_xlfn.FORECAST.LINEAR($A45,$F$11:F44,$A$11:$A44)</f>
        <v>31010691.745238077</v>
      </c>
      <c r="G45" s="39"/>
      <c r="H45" s="39"/>
      <c r="I45" s="39"/>
      <c r="J45" s="39"/>
      <c r="K45" s="39"/>
    </row>
    <row r="46" spans="1:11" s="16" customFormat="1" ht="18" x14ac:dyDescent="0.45">
      <c r="A46" s="60">
        <v>2044</v>
      </c>
      <c r="B46" s="42">
        <f>_xlfn.FORECAST.LINEAR(A46,$B$11:B45,$A$11:A45)</f>
        <v>46055358.492857039</v>
      </c>
      <c r="C46" s="118" t="s">
        <v>361</v>
      </c>
      <c r="D46" s="122" t="s">
        <v>361</v>
      </c>
      <c r="E46" s="42">
        <f>_xlfn.FORECAST.LINEAR($A46,$E$11:E45,$A$11:$A45)</f>
        <v>15014037.201190472</v>
      </c>
      <c r="F46" s="42">
        <f>_xlfn.FORECAST.LINEAR($A46,$F$11:F45,$A$11:$A45)</f>
        <v>31041319.555952355</v>
      </c>
      <c r="G46" s="39"/>
      <c r="H46" s="39"/>
      <c r="I46" s="39"/>
      <c r="J46" s="39"/>
      <c r="K46" s="39"/>
    </row>
    <row r="47" spans="1:11" s="16" customFormat="1" ht="18" x14ac:dyDescent="0.45">
      <c r="A47" s="60">
        <v>2045</v>
      </c>
      <c r="B47" s="42">
        <f>_xlfn.FORECAST.LINEAR(A47,$B$11:B46,$A$11:A46)</f>
        <v>46251888.199999928</v>
      </c>
      <c r="C47" s="118" t="s">
        <v>361</v>
      </c>
      <c r="D47" s="122" t="s">
        <v>361</v>
      </c>
      <c r="E47" s="42">
        <f>_xlfn.FORECAST.LINEAR($A47,$E$11:E46,$A$11:$A46)</f>
        <v>15179939.033333361</v>
      </c>
      <c r="F47" s="42">
        <f>_xlfn.FORECAST.LINEAR($A47,$F$11:F46,$A$11:$A46)</f>
        <v>31071947.366666641</v>
      </c>
      <c r="G47" s="39"/>
      <c r="H47" s="39"/>
      <c r="I47" s="39"/>
      <c r="J47" s="39"/>
      <c r="K47" s="39"/>
    </row>
    <row r="48" spans="1:11" s="16" customFormat="1" ht="18" x14ac:dyDescent="0.45">
      <c r="A48" s="60">
        <v>2046</v>
      </c>
      <c r="B48" s="42">
        <f>_xlfn.FORECAST.LINEAR(A48,$B$11:B47,$A$11:A47)</f>
        <v>46448417.907142818</v>
      </c>
      <c r="C48" s="118" t="s">
        <v>361</v>
      </c>
      <c r="D48" s="122" t="s">
        <v>361</v>
      </c>
      <c r="E48" s="42">
        <f>_xlfn.FORECAST.LINEAR($A48,$E$11:E47,$A$11:$A47)</f>
        <v>15345840.865476191</v>
      </c>
      <c r="F48" s="42">
        <f>_xlfn.FORECAST.LINEAR($A48,$F$11:F47,$A$11:$A47)</f>
        <v>31102575.177380931</v>
      </c>
      <c r="G48" s="39"/>
      <c r="H48" s="39"/>
      <c r="I48" s="39"/>
      <c r="J48" s="39"/>
      <c r="K48" s="39"/>
    </row>
    <row r="49" spans="1:11" s="16" customFormat="1" ht="18" x14ac:dyDescent="0.45">
      <c r="A49" s="60">
        <v>2047</v>
      </c>
      <c r="B49" s="42">
        <f>_xlfn.FORECAST.LINEAR(A49,$B$11:B48,$A$11:A48)</f>
        <v>46644947.614285707</v>
      </c>
      <c r="C49" s="118" t="s">
        <v>361</v>
      </c>
      <c r="D49" s="122" t="s">
        <v>361</v>
      </c>
      <c r="E49" s="42">
        <f>_xlfn.FORECAST.LINEAR($A49,$E$11:E48,$A$11:$A48)</f>
        <v>15511742.697619081</v>
      </c>
      <c r="F49" s="42">
        <f>_xlfn.FORECAST.LINEAR($A49,$F$11:F48,$A$11:$A48)</f>
        <v>31133202.98809522</v>
      </c>
      <c r="G49" s="39"/>
      <c r="H49" s="39"/>
      <c r="I49" s="39"/>
      <c r="J49" s="39"/>
      <c r="K49" s="39"/>
    </row>
    <row r="50" spans="1:11" s="16" customFormat="1" ht="18" x14ac:dyDescent="0.45">
      <c r="A50" s="60">
        <v>2048</v>
      </c>
      <c r="B50" s="42">
        <f>_xlfn.FORECAST.LINEAR(A50,$B$11:B49,$A$11:A49)</f>
        <v>46841477.321428478</v>
      </c>
      <c r="C50" s="118" t="s">
        <v>361</v>
      </c>
      <c r="D50" s="122" t="s">
        <v>361</v>
      </c>
      <c r="E50" s="42">
        <f>_xlfn.FORECAST.LINEAR($A50,$E$11:E49,$A$11:$A49)</f>
        <v>15677644.52976191</v>
      </c>
      <c r="F50" s="42">
        <f>_xlfn.FORECAST.LINEAR($A50,$F$11:F49,$A$11:$A49)</f>
        <v>31163830.798809502</v>
      </c>
      <c r="G50" s="39"/>
      <c r="H50" s="39"/>
      <c r="I50" s="39"/>
      <c r="J50" s="39"/>
      <c r="K50" s="39"/>
    </row>
    <row r="51" spans="1:11" s="16" customFormat="1" ht="18" x14ac:dyDescent="0.45">
      <c r="A51" s="60">
        <v>2049</v>
      </c>
      <c r="B51" s="42">
        <f>_xlfn.FORECAST.LINEAR(A51,$B$11:B50,$A$11:A50)</f>
        <v>47038007.028571308</v>
      </c>
      <c r="C51" s="118" t="s">
        <v>361</v>
      </c>
      <c r="D51" s="122" t="s">
        <v>361</v>
      </c>
      <c r="E51" s="42">
        <f>_xlfn.FORECAST.LINEAR($A51,$E$11:E50,$A$11:$A50)</f>
        <v>15843546.36190474</v>
      </c>
      <c r="F51" s="42">
        <f>_xlfn.FORECAST.LINEAR($A51,$F$11:F50,$A$11:$A50)</f>
        <v>31194458.609523788</v>
      </c>
      <c r="G51" s="39"/>
      <c r="H51" s="39"/>
      <c r="I51" s="39"/>
      <c r="J51" s="39"/>
      <c r="K51" s="39"/>
    </row>
    <row r="52" spans="1:11" s="16" customFormat="1" ht="18" x14ac:dyDescent="0.45">
      <c r="A52" s="60">
        <v>2050</v>
      </c>
      <c r="B52" s="42">
        <f>_xlfn.FORECAST.LINEAR(A52,$B$11:B51,$A$11:A51)</f>
        <v>47234536.735714257</v>
      </c>
      <c r="C52" s="118" t="s">
        <v>361</v>
      </c>
      <c r="D52" s="122" t="s">
        <v>361</v>
      </c>
      <c r="E52" s="42">
        <f>_xlfn.FORECAST.LINEAR($A52,$E$11:E51,$A$11:$A51)</f>
        <v>16009448.19404757</v>
      </c>
      <c r="F52" s="42">
        <f>_xlfn.FORECAST.LINEAR($A52,$F$11:F51,$A$11:$A51)</f>
        <v>31225086.420238078</v>
      </c>
      <c r="G52" s="39"/>
      <c r="H52" s="39"/>
      <c r="I52" s="39"/>
      <c r="J52" s="39"/>
      <c r="K52" s="39"/>
    </row>
    <row r="53" spans="1:11" s="16" customFormat="1" ht="18" x14ac:dyDescent="0.45">
      <c r="A53" s="60">
        <v>2051</v>
      </c>
      <c r="B53" s="42">
        <f>_xlfn.FORECAST.LINEAR(A53,$B$11:B52,$A$11:A52)</f>
        <v>47431066.442857087</v>
      </c>
      <c r="C53" s="118" t="s">
        <v>361</v>
      </c>
      <c r="D53" s="122" t="s">
        <v>361</v>
      </c>
      <c r="E53" s="42">
        <f>_xlfn.FORECAST.LINEAR($A53,$E$11:E52,$A$11:$A52)</f>
        <v>16175350.02619046</v>
      </c>
      <c r="F53" s="42">
        <f>_xlfn.FORECAST.LINEAR($A53,$F$11:F52,$A$11:$A52)</f>
        <v>31255714.230952356</v>
      </c>
      <c r="G53" s="39"/>
      <c r="H53" s="39"/>
      <c r="I53" s="39"/>
      <c r="J53" s="39"/>
      <c r="K53" s="39"/>
    </row>
    <row r="54" spans="1:11" s="16" customFormat="1" ht="18" x14ac:dyDescent="0.45">
      <c r="A54" s="60">
        <v>2052</v>
      </c>
      <c r="B54" s="42">
        <f>_xlfn.FORECAST.LINEAR(A54,$B$11:B53,$A$11:A53)</f>
        <v>47627596.149999917</v>
      </c>
      <c r="C54" s="118" t="s">
        <v>361</v>
      </c>
      <c r="D54" s="122" t="s">
        <v>361</v>
      </c>
      <c r="E54" s="42">
        <f>_xlfn.FORECAST.LINEAR($A54,$E$11:E53,$A$11:$A53)</f>
        <v>16341251.858333349</v>
      </c>
      <c r="F54" s="42">
        <f>_xlfn.FORECAST.LINEAR($A54,$F$11:F53,$A$11:$A53)</f>
        <v>31286342.041666638</v>
      </c>
      <c r="G54" s="39"/>
      <c r="H54" s="39"/>
      <c r="I54" s="39"/>
      <c r="J54" s="39"/>
      <c r="K54" s="39"/>
    </row>
    <row r="55" spans="1:11" s="16" customFormat="1" ht="18" x14ac:dyDescent="0.45">
      <c r="A55" s="60">
        <v>2053</v>
      </c>
      <c r="B55" s="42">
        <f>_xlfn.FORECAST.LINEAR(A55,$B$11:B54,$A$11:A54)</f>
        <v>47824125.857142746</v>
      </c>
      <c r="C55" s="118" t="s">
        <v>361</v>
      </c>
      <c r="D55" s="122" t="s">
        <v>361</v>
      </c>
      <c r="E55" s="42">
        <f>_xlfn.FORECAST.LINEAR($A55,$E$11:E54,$A$11:$A54)</f>
        <v>16507153.690476179</v>
      </c>
      <c r="F55" s="42">
        <f>_xlfn.FORECAST.LINEAR($A55,$F$11:F54,$A$11:$A54)</f>
        <v>31316969.852380928</v>
      </c>
      <c r="G55" s="39"/>
      <c r="H55" s="39"/>
      <c r="I55" s="39"/>
      <c r="J55" s="39"/>
      <c r="K55" s="39"/>
    </row>
    <row r="56" spans="1:11" s="16" customFormat="1" ht="18" x14ac:dyDescent="0.45">
      <c r="A56" s="60">
        <v>2054</v>
      </c>
      <c r="B56" s="42">
        <f>_xlfn.FORECAST.LINEAR(A56,$B$11:B54,$A$11:A54)</f>
        <v>48020655.564285636</v>
      </c>
      <c r="C56" s="118" t="s">
        <v>361</v>
      </c>
      <c r="D56" s="122" t="s">
        <v>361</v>
      </c>
      <c r="E56" s="42">
        <f>_xlfn.FORECAST.LINEAR($A56,$E$11:E54,$A$11:$A54)</f>
        <v>16673055.522619069</v>
      </c>
      <c r="F56" s="42">
        <f>_xlfn.FORECAST.LINEAR($A56,$F$11:F54,$A$11:$A54)</f>
        <v>31347597.66309521</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57"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 x14ac:dyDescent="0.45">
      <c r="A64" s="206">
        <v>2005</v>
      </c>
      <c r="B64" s="195">
        <v>8.7789999999999999</v>
      </c>
      <c r="C64" s="160" t="s">
        <v>361</v>
      </c>
      <c r="D64" s="151" t="s">
        <v>361</v>
      </c>
      <c r="E64" s="151">
        <v>34.268999999999998</v>
      </c>
      <c r="F64" s="307">
        <v>10.500999999999999</v>
      </c>
      <c r="G64" s="303"/>
      <c r="H64" s="304"/>
      <c r="I64" s="304"/>
      <c r="J64" s="304"/>
      <c r="K64" s="305"/>
    </row>
    <row r="65" spans="1:11" s="16" customFormat="1" ht="18" x14ac:dyDescent="0.45">
      <c r="A65" s="206">
        <f t="shared" ref="A65:A83" si="3">A7</f>
        <v>2006</v>
      </c>
      <c r="B65" s="196">
        <v>4.8380000000000001</v>
      </c>
      <c r="C65" s="118" t="s">
        <v>361</v>
      </c>
      <c r="D65" s="127" t="s">
        <v>361</v>
      </c>
      <c r="E65" s="127">
        <v>20.507999999999999</v>
      </c>
      <c r="F65" s="308">
        <v>6.609</v>
      </c>
      <c r="G65" s="290">
        <f>IF(ABS(B7 - B6) &gt; SQRT(G7^2 + G6^2), 1, 0)</f>
        <v>0</v>
      </c>
      <c r="H65" s="286" t="e">
        <f>IF(ABS(C7 - C6) &gt; SQRT(H7^2 + H6^2), 1, 0)</f>
        <v>#VALUE!</v>
      </c>
      <c r="I65" s="286" t="e">
        <f>IF(ABS(D7 - D6) &gt; SQRT(I7^2 + I6^2), 1, 0)</f>
        <v>#VALUE!</v>
      </c>
      <c r="J65" s="286">
        <f>IF(ABS(E7 - E6) &gt; SQRT(J7^2 + J6^2), 1, 0)</f>
        <v>0</v>
      </c>
      <c r="K65" s="291">
        <f>IF(ABS(F7 - F6) &gt; SQRT(K7^2 + K6^2), 1, 0)</f>
        <v>0</v>
      </c>
    </row>
    <row r="66" spans="1:11" s="16" customFormat="1" ht="18" x14ac:dyDescent="0.45">
      <c r="A66" s="206">
        <f t="shared" si="3"/>
        <v>2007</v>
      </c>
      <c r="B66" s="196">
        <v>4.3840000000000003</v>
      </c>
      <c r="C66" s="118" t="s">
        <v>361</v>
      </c>
      <c r="D66" s="127" t="s">
        <v>361</v>
      </c>
      <c r="E66" s="127">
        <v>17.547000000000001</v>
      </c>
      <c r="F66" s="308">
        <v>5.9950000000000001</v>
      </c>
      <c r="G66" s="290">
        <f t="shared" ref="G66:G83" si="4">IF(ABS(B8 - B7) &gt; SQRT(G8^2 + G7^2), 1, 0)</f>
        <v>0</v>
      </c>
      <c r="H66" s="286" t="e">
        <f t="shared" ref="H66:H83" si="5">IF(ABS(C8 - C7) &gt; SQRT(H8^2 + H7^2), 1, 0)</f>
        <v>#VALUE!</v>
      </c>
      <c r="I66" s="286" t="e">
        <f t="shared" ref="I66:I83" si="6">IF(ABS(D8 - D7) &gt; SQRT(I8^2 + I7^2), 1, 0)</f>
        <v>#VALUE!</v>
      </c>
      <c r="J66" s="286">
        <f t="shared" ref="J66:J83" si="7">IF(ABS(E8 - E7) &gt; SQRT(J8^2 + J7^2), 1, 0)</f>
        <v>0</v>
      </c>
      <c r="K66" s="291">
        <f t="shared" ref="K66:K83" si="8">IF(ABS(F8 - F7) &gt; SQRT(K8^2 + K7^2), 1, 0)</f>
        <v>0</v>
      </c>
    </row>
    <row r="67" spans="1:11" s="16" customFormat="1" ht="18" x14ac:dyDescent="0.45">
      <c r="A67" s="206">
        <f t="shared" si="3"/>
        <v>2008</v>
      </c>
      <c r="B67" s="196">
        <v>4.8819999999999997</v>
      </c>
      <c r="C67" s="118" t="s">
        <v>361</v>
      </c>
      <c r="D67" s="127" t="s">
        <v>361</v>
      </c>
      <c r="E67" s="127">
        <v>15.493</v>
      </c>
      <c r="F67" s="308">
        <v>6.08</v>
      </c>
      <c r="G67" s="290">
        <f t="shared" si="4"/>
        <v>0</v>
      </c>
      <c r="H67" s="286" t="e">
        <f t="shared" si="5"/>
        <v>#VALUE!</v>
      </c>
      <c r="I67" s="286" t="e">
        <f t="shared" si="6"/>
        <v>#VALUE!</v>
      </c>
      <c r="J67" s="286">
        <f t="shared" si="7"/>
        <v>0</v>
      </c>
      <c r="K67" s="291">
        <f t="shared" si="8"/>
        <v>0</v>
      </c>
    </row>
    <row r="68" spans="1:11" s="16" customFormat="1" ht="18" x14ac:dyDescent="0.45">
      <c r="A68" s="206">
        <f t="shared" si="3"/>
        <v>2009</v>
      </c>
      <c r="B68" s="196">
        <v>4.7789999999999999</v>
      </c>
      <c r="C68" s="118" t="s">
        <v>361</v>
      </c>
      <c r="D68" s="127" t="s">
        <v>361</v>
      </c>
      <c r="E68" s="127">
        <v>15.002000000000001</v>
      </c>
      <c r="F68" s="308">
        <v>6.0789999999999997</v>
      </c>
      <c r="G68" s="290">
        <f t="shared" si="4"/>
        <v>0</v>
      </c>
      <c r="H68" s="286" t="e">
        <f t="shared" si="5"/>
        <v>#VALUE!</v>
      </c>
      <c r="I68" s="286" t="e">
        <f t="shared" si="6"/>
        <v>#VALUE!</v>
      </c>
      <c r="J68" s="286">
        <f t="shared" si="7"/>
        <v>0</v>
      </c>
      <c r="K68" s="291">
        <f t="shared" si="8"/>
        <v>0</v>
      </c>
    </row>
    <row r="69" spans="1:11" s="16" customFormat="1" ht="18" x14ac:dyDescent="0.45">
      <c r="A69" s="206">
        <f t="shared" si="3"/>
        <v>2010</v>
      </c>
      <c r="B69" s="196">
        <v>4.649</v>
      </c>
      <c r="C69" s="118" t="s">
        <v>361</v>
      </c>
      <c r="D69" s="127" t="s">
        <v>361</v>
      </c>
      <c r="E69" s="127">
        <v>14.723000000000001</v>
      </c>
      <c r="F69" s="308">
        <v>6.069</v>
      </c>
      <c r="G69" s="290">
        <f t="shared" si="4"/>
        <v>0</v>
      </c>
      <c r="H69" s="286" t="e">
        <f t="shared" si="5"/>
        <v>#VALUE!</v>
      </c>
      <c r="I69" s="286" t="e">
        <f t="shared" si="6"/>
        <v>#VALUE!</v>
      </c>
      <c r="J69" s="286">
        <f t="shared" si="7"/>
        <v>0</v>
      </c>
      <c r="K69" s="291">
        <f t="shared" si="8"/>
        <v>0</v>
      </c>
    </row>
    <row r="70" spans="1:11" s="16" customFormat="1" ht="18" x14ac:dyDescent="0.45">
      <c r="A70" s="206">
        <f t="shared" si="3"/>
        <v>2011</v>
      </c>
      <c r="B70" s="196">
        <v>4.5369999999999999</v>
      </c>
      <c r="C70" s="118" t="s">
        <v>361</v>
      </c>
      <c r="D70" s="127" t="s">
        <v>361</v>
      </c>
      <c r="E70" s="127">
        <v>14.948</v>
      </c>
      <c r="F70" s="308">
        <v>6.0940000000000003</v>
      </c>
      <c r="G70" s="290">
        <f t="shared" si="4"/>
        <v>0</v>
      </c>
      <c r="H70" s="286" t="e">
        <f t="shared" si="5"/>
        <v>#VALUE!</v>
      </c>
      <c r="I70" s="286" t="e">
        <f t="shared" si="6"/>
        <v>#VALUE!</v>
      </c>
      <c r="J70" s="286">
        <f t="shared" si="7"/>
        <v>0</v>
      </c>
      <c r="K70" s="291">
        <f t="shared" si="8"/>
        <v>0</v>
      </c>
    </row>
    <row r="71" spans="1:11" s="16" customFormat="1" ht="18" x14ac:dyDescent="0.45">
      <c r="A71" s="206">
        <f t="shared" si="3"/>
        <v>2012</v>
      </c>
      <c r="B71" s="196">
        <v>4.4969999999999999</v>
      </c>
      <c r="C71" s="118" t="s">
        <v>361</v>
      </c>
      <c r="D71" s="127" t="s">
        <v>361</v>
      </c>
      <c r="E71" s="127">
        <v>14.928000000000001</v>
      </c>
      <c r="F71" s="308">
        <v>6.0709999999999997</v>
      </c>
      <c r="G71" s="290">
        <f t="shared" si="4"/>
        <v>0</v>
      </c>
      <c r="H71" s="286" t="e">
        <f t="shared" si="5"/>
        <v>#VALUE!</v>
      </c>
      <c r="I71" s="286" t="e">
        <f t="shared" si="6"/>
        <v>#VALUE!</v>
      </c>
      <c r="J71" s="286">
        <f t="shared" si="7"/>
        <v>0</v>
      </c>
      <c r="K71" s="291">
        <f t="shared" si="8"/>
        <v>0</v>
      </c>
    </row>
    <row r="72" spans="1:11" s="16" customFormat="1" ht="18" x14ac:dyDescent="0.45">
      <c r="A72" s="206">
        <f t="shared" si="3"/>
        <v>2013</v>
      </c>
      <c r="B72" s="196">
        <v>4.1479999999999997</v>
      </c>
      <c r="C72" s="118" t="s">
        <v>361</v>
      </c>
      <c r="D72" s="127" t="s">
        <v>361</v>
      </c>
      <c r="E72" s="127">
        <v>14.404</v>
      </c>
      <c r="F72" s="308">
        <v>5.4189999999999996</v>
      </c>
      <c r="G72" s="290">
        <f t="shared" si="4"/>
        <v>0</v>
      </c>
      <c r="H72" s="286" t="e">
        <f t="shared" si="5"/>
        <v>#VALUE!</v>
      </c>
      <c r="I72" s="286" t="e">
        <f t="shared" si="6"/>
        <v>#VALUE!</v>
      </c>
      <c r="J72" s="286">
        <f t="shared" si="7"/>
        <v>0</v>
      </c>
      <c r="K72" s="291">
        <f t="shared" si="8"/>
        <v>0</v>
      </c>
    </row>
    <row r="73" spans="1:11" s="16" customFormat="1" ht="18" x14ac:dyDescent="0.45">
      <c r="A73" s="206">
        <f t="shared" si="3"/>
        <v>2014</v>
      </c>
      <c r="B73" s="196">
        <v>4.282</v>
      </c>
      <c r="C73" s="118" t="s">
        <v>361</v>
      </c>
      <c r="D73" s="127" t="s">
        <v>361</v>
      </c>
      <c r="E73" s="127">
        <v>14.175000000000001</v>
      </c>
      <c r="F73" s="308">
        <v>5.4459999999999997</v>
      </c>
      <c r="G73" s="290">
        <f t="shared" si="4"/>
        <v>0</v>
      </c>
      <c r="H73" s="286" t="e">
        <f t="shared" si="5"/>
        <v>#VALUE!</v>
      </c>
      <c r="I73" s="286" t="e">
        <f t="shared" si="6"/>
        <v>#VALUE!</v>
      </c>
      <c r="J73" s="286">
        <f t="shared" si="7"/>
        <v>0</v>
      </c>
      <c r="K73" s="291">
        <f t="shared" si="8"/>
        <v>0</v>
      </c>
    </row>
    <row r="74" spans="1:11" s="16" customFormat="1" ht="18" x14ac:dyDescent="0.45">
      <c r="A74" s="206">
        <f t="shared" si="3"/>
        <v>2015</v>
      </c>
      <c r="B74" s="196">
        <v>4.2320000000000002</v>
      </c>
      <c r="C74" s="118" t="s">
        <v>361</v>
      </c>
      <c r="D74" s="127" t="s">
        <v>361</v>
      </c>
      <c r="E74" s="127">
        <v>14.369</v>
      </c>
      <c r="F74" s="308">
        <v>5.3369999999999997</v>
      </c>
      <c r="G74" s="290">
        <f t="shared" si="4"/>
        <v>0</v>
      </c>
      <c r="H74" s="286" t="e">
        <f t="shared" si="5"/>
        <v>#VALUE!</v>
      </c>
      <c r="I74" s="286" t="e">
        <f t="shared" si="6"/>
        <v>#VALUE!</v>
      </c>
      <c r="J74" s="286">
        <f t="shared" si="7"/>
        <v>0</v>
      </c>
      <c r="K74" s="291">
        <f t="shared" si="8"/>
        <v>0</v>
      </c>
    </row>
    <row r="75" spans="1:11" s="16" customFormat="1" ht="18" x14ac:dyDescent="0.45">
      <c r="A75" s="206">
        <f t="shared" si="3"/>
        <v>2016</v>
      </c>
      <c r="B75" s="196">
        <v>4.2149999999999999</v>
      </c>
      <c r="C75" s="118" t="s">
        <v>361</v>
      </c>
      <c r="D75" s="127" t="s">
        <v>361</v>
      </c>
      <c r="E75" s="127">
        <v>14.132</v>
      </c>
      <c r="F75" s="308">
        <v>5.4249999999999998</v>
      </c>
      <c r="G75" s="290">
        <f t="shared" si="4"/>
        <v>0</v>
      </c>
      <c r="H75" s="286" t="e">
        <f t="shared" si="5"/>
        <v>#VALUE!</v>
      </c>
      <c r="I75" s="286" t="e">
        <f t="shared" si="6"/>
        <v>#VALUE!</v>
      </c>
      <c r="J75" s="286">
        <f t="shared" si="7"/>
        <v>0</v>
      </c>
      <c r="K75" s="291">
        <f t="shared" si="8"/>
        <v>0</v>
      </c>
    </row>
    <row r="76" spans="1:11" s="16" customFormat="1" ht="18" x14ac:dyDescent="0.45">
      <c r="A76" s="206">
        <f t="shared" si="3"/>
        <v>2017</v>
      </c>
      <c r="B76" s="196">
        <v>4.2249999999999996</v>
      </c>
      <c r="C76" s="118" t="s">
        <v>361</v>
      </c>
      <c r="D76" s="127" t="s">
        <v>361</v>
      </c>
      <c r="E76" s="127">
        <v>13.534000000000001</v>
      </c>
      <c r="F76" s="308">
        <v>5.4180000000000001</v>
      </c>
      <c r="G76" s="290">
        <f t="shared" si="4"/>
        <v>0</v>
      </c>
      <c r="H76" s="286" t="e">
        <f t="shared" si="5"/>
        <v>#VALUE!</v>
      </c>
      <c r="I76" s="286" t="e">
        <f t="shared" si="6"/>
        <v>#VALUE!</v>
      </c>
      <c r="J76" s="286">
        <f t="shared" si="7"/>
        <v>0</v>
      </c>
      <c r="K76" s="291">
        <f t="shared" si="8"/>
        <v>0</v>
      </c>
    </row>
    <row r="77" spans="1:11" s="16" customFormat="1" ht="18" x14ac:dyDescent="0.45">
      <c r="A77" s="206">
        <f t="shared" si="3"/>
        <v>2018</v>
      </c>
      <c r="B77" s="196">
        <v>4.2240000000000002</v>
      </c>
      <c r="C77" s="118" t="s">
        <v>361</v>
      </c>
      <c r="D77" s="127" t="s">
        <v>361</v>
      </c>
      <c r="E77" s="127">
        <v>13.519</v>
      </c>
      <c r="F77" s="308">
        <v>5.3520000000000003</v>
      </c>
      <c r="G77" s="290">
        <f t="shared" si="4"/>
        <v>0</v>
      </c>
      <c r="H77" s="286" t="e">
        <f t="shared" si="5"/>
        <v>#VALUE!</v>
      </c>
      <c r="I77" s="286" t="e">
        <f t="shared" si="6"/>
        <v>#VALUE!</v>
      </c>
      <c r="J77" s="286">
        <f t="shared" si="7"/>
        <v>0</v>
      </c>
      <c r="K77" s="291">
        <f t="shared" si="8"/>
        <v>0</v>
      </c>
    </row>
    <row r="78" spans="1:11" s="16" customFormat="1" ht="18" x14ac:dyDescent="0.45">
      <c r="A78" s="206">
        <f t="shared" si="3"/>
        <v>2019</v>
      </c>
      <c r="B78" s="196">
        <v>3.9430000000000001</v>
      </c>
      <c r="C78" s="118" t="s">
        <v>361</v>
      </c>
      <c r="D78" s="127" t="s">
        <v>361</v>
      </c>
      <c r="E78" s="127">
        <v>12.974</v>
      </c>
      <c r="F78" s="308">
        <v>5.2960000000000003</v>
      </c>
      <c r="G78" s="290">
        <f t="shared" si="4"/>
        <v>0</v>
      </c>
      <c r="H78" s="286" t="e">
        <f t="shared" si="5"/>
        <v>#VALUE!</v>
      </c>
      <c r="I78" s="286" t="e">
        <f t="shared" si="6"/>
        <v>#VALUE!</v>
      </c>
      <c r="J78" s="286">
        <f t="shared" si="7"/>
        <v>0</v>
      </c>
      <c r="K78" s="291">
        <f t="shared" si="8"/>
        <v>0</v>
      </c>
    </row>
    <row r="79" spans="1:11" s="16" customFormat="1" ht="18" x14ac:dyDescent="0.45">
      <c r="A79" s="206">
        <f t="shared" si="3"/>
        <v>2020</v>
      </c>
      <c r="B79" s="196">
        <v>4.5190000000000001</v>
      </c>
      <c r="C79" s="118" t="s">
        <v>361</v>
      </c>
      <c r="D79" s="127" t="s">
        <v>361</v>
      </c>
      <c r="E79" s="127">
        <v>13.292999999999999</v>
      </c>
      <c r="F79" s="308">
        <v>6.1529999999999996</v>
      </c>
      <c r="G79" s="290">
        <f t="shared" si="4"/>
        <v>0</v>
      </c>
      <c r="H79" s="286" t="e">
        <f t="shared" si="5"/>
        <v>#VALUE!</v>
      </c>
      <c r="I79" s="286" t="e">
        <f t="shared" si="6"/>
        <v>#VALUE!</v>
      </c>
      <c r="J79" s="286">
        <f t="shared" si="7"/>
        <v>0</v>
      </c>
      <c r="K79" s="291">
        <f t="shared" si="8"/>
        <v>0</v>
      </c>
    </row>
    <row r="80" spans="1:11" s="16" customFormat="1" ht="18" x14ac:dyDescent="0.45">
      <c r="A80" s="206">
        <f t="shared" si="3"/>
        <v>2021</v>
      </c>
      <c r="B80" s="196">
        <v>4.633</v>
      </c>
      <c r="C80" s="118" t="s">
        <v>361</v>
      </c>
      <c r="D80" s="127" t="s">
        <v>361</v>
      </c>
      <c r="E80" s="127">
        <v>13.442</v>
      </c>
      <c r="F80" s="308">
        <v>6.41</v>
      </c>
      <c r="G80" s="290">
        <f t="shared" si="4"/>
        <v>0</v>
      </c>
      <c r="H80" s="286" t="e">
        <f t="shared" si="5"/>
        <v>#VALUE!</v>
      </c>
      <c r="I80" s="286" t="e">
        <f t="shared" si="6"/>
        <v>#VALUE!</v>
      </c>
      <c r="J80" s="286">
        <f t="shared" si="7"/>
        <v>0</v>
      </c>
      <c r="K80" s="291">
        <f t="shared" si="8"/>
        <v>0</v>
      </c>
    </row>
    <row r="81" spans="1:41" s="16" customFormat="1" ht="18" x14ac:dyDescent="0.45">
      <c r="A81" s="206">
        <f t="shared" si="3"/>
        <v>2022</v>
      </c>
      <c r="B81" s="196">
        <v>4.49</v>
      </c>
      <c r="C81" s="118" t="s">
        <v>361</v>
      </c>
      <c r="D81" s="127" t="s">
        <v>361</v>
      </c>
      <c r="E81" s="127">
        <v>13.789</v>
      </c>
      <c r="F81" s="308">
        <v>6.1630000000000003</v>
      </c>
      <c r="G81" s="290">
        <f t="shared" si="4"/>
        <v>0</v>
      </c>
      <c r="H81" s="286" t="e">
        <f t="shared" si="5"/>
        <v>#VALUE!</v>
      </c>
      <c r="I81" s="286" t="e">
        <f t="shared" si="6"/>
        <v>#VALUE!</v>
      </c>
      <c r="J81" s="286">
        <f t="shared" si="7"/>
        <v>0</v>
      </c>
      <c r="K81" s="291">
        <f t="shared" si="8"/>
        <v>0</v>
      </c>
    </row>
    <row r="82" spans="1:41" s="16" customFormat="1" ht="18" x14ac:dyDescent="0.45">
      <c r="A82" s="206">
        <f t="shared" si="3"/>
        <v>2023</v>
      </c>
      <c r="B82" s="196">
        <v>4.431</v>
      </c>
      <c r="C82" s="118" t="s">
        <v>361</v>
      </c>
      <c r="D82" s="127" t="s">
        <v>361</v>
      </c>
      <c r="E82" s="127">
        <v>14.25</v>
      </c>
      <c r="F82" s="308">
        <v>6.12</v>
      </c>
      <c r="G82" s="290">
        <f t="shared" si="4"/>
        <v>0</v>
      </c>
      <c r="H82" s="286" t="e">
        <f t="shared" si="5"/>
        <v>#VALUE!</v>
      </c>
      <c r="I82" s="286" t="e">
        <f t="shared" si="6"/>
        <v>#VALUE!</v>
      </c>
      <c r="J82" s="286">
        <f t="shared" si="7"/>
        <v>0</v>
      </c>
      <c r="K82" s="291">
        <f t="shared" si="8"/>
        <v>0</v>
      </c>
    </row>
    <row r="83" spans="1:41" s="16" customFormat="1" ht="18.399999999999999" thickBot="1" x14ac:dyDescent="0.5">
      <c r="A83" s="260">
        <f t="shared" si="3"/>
        <v>2024</v>
      </c>
      <c r="B83" s="197">
        <v>4.367</v>
      </c>
      <c r="C83" s="164" t="s">
        <v>361</v>
      </c>
      <c r="D83" s="163" t="s">
        <v>361</v>
      </c>
      <c r="E83" s="163">
        <v>14.673999999999999</v>
      </c>
      <c r="F83" s="309">
        <v>6.0529999999999999</v>
      </c>
      <c r="G83" s="290">
        <f t="shared" si="4"/>
        <v>0</v>
      </c>
      <c r="H83" s="286" t="e">
        <f t="shared" si="5"/>
        <v>#VALUE!</v>
      </c>
      <c r="I83" s="286" t="e">
        <f t="shared" si="6"/>
        <v>#VALUE!</v>
      </c>
      <c r="J83" s="286">
        <f t="shared" si="7"/>
        <v>0</v>
      </c>
      <c r="K83" s="291">
        <f t="shared" si="8"/>
        <v>0</v>
      </c>
    </row>
    <row r="84" spans="1:41" s="16" customFormat="1" x14ac:dyDescent="0.45"/>
    <row r="85" spans="1:41" s="16" customFormat="1" x14ac:dyDescent="0.45"/>
    <row r="86" spans="1:41" s="16" customFormat="1" ht="14.65" thickBot="1" x14ac:dyDescent="0.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1:41" s="16" customFormat="1" ht="27.4" thickTop="1" thickBot="1" x14ac:dyDescent="0.9">
      <c r="B87" s="432" t="s">
        <v>458</v>
      </c>
      <c r="C87" s="433"/>
      <c r="D87" s="433"/>
      <c r="E87" s="433"/>
      <c r="F87" s="433"/>
      <c r="G87" s="433"/>
      <c r="H87" s="434"/>
    </row>
    <row r="88" spans="1:41" s="16" customFormat="1" ht="14.65" thickBot="1" x14ac:dyDescent="0.5">
      <c r="B88" s="141"/>
      <c r="C88" s="142"/>
      <c r="D88" s="142"/>
      <c r="E88" s="142"/>
      <c r="F88" s="143"/>
    </row>
    <row r="89" spans="1:41" s="43" customFormat="1" ht="21.4" thickBot="1" x14ac:dyDescent="0.7">
      <c r="A89" s="44"/>
      <c r="B89" s="168" t="s">
        <v>1</v>
      </c>
      <c r="C89" s="169"/>
      <c r="D89" s="169"/>
      <c r="E89" s="169"/>
      <c r="F89" s="170"/>
      <c r="G89" s="171" t="s">
        <v>2</v>
      </c>
      <c r="H89" s="169"/>
      <c r="I89" s="169"/>
      <c r="J89" s="169"/>
      <c r="K89" s="170"/>
      <c r="L89" s="168" t="s">
        <v>3</v>
      </c>
      <c r="M89" s="169"/>
      <c r="N89" s="169"/>
      <c r="O89" s="169"/>
      <c r="P89" s="170"/>
      <c r="Q89" s="168" t="s">
        <v>4</v>
      </c>
      <c r="R89" s="169"/>
      <c r="S89" s="169"/>
      <c r="T89" s="169"/>
      <c r="U89" s="170"/>
      <c r="V89" s="168" t="s">
        <v>5</v>
      </c>
      <c r="W89" s="169"/>
      <c r="X89" s="169"/>
      <c r="Y89" s="169"/>
      <c r="Z89" s="170"/>
    </row>
    <row r="90" spans="1:41" s="16" customFormat="1" ht="57.75" customHeight="1" thickBot="1" x14ac:dyDescent="0.5">
      <c r="A90" s="172" t="s">
        <v>382</v>
      </c>
      <c r="B90" s="181" t="s">
        <v>355</v>
      </c>
      <c r="C90" s="182" t="s">
        <v>378</v>
      </c>
      <c r="D90" s="182" t="s">
        <v>379</v>
      </c>
      <c r="E90" s="182" t="s">
        <v>380</v>
      </c>
      <c r="F90" s="183" t="s">
        <v>359</v>
      </c>
      <c r="G90" s="181" t="s">
        <v>355</v>
      </c>
      <c r="H90" s="182" t="s">
        <v>378</v>
      </c>
      <c r="I90" s="182" t="s">
        <v>379</v>
      </c>
      <c r="J90" s="182" t="s">
        <v>380</v>
      </c>
      <c r="K90" s="183" t="s">
        <v>359</v>
      </c>
      <c r="L90" s="190" t="s">
        <v>355</v>
      </c>
      <c r="M90" s="187" t="s">
        <v>378</v>
      </c>
      <c r="N90" s="187" t="s">
        <v>379</v>
      </c>
      <c r="O90" s="187" t="s">
        <v>380</v>
      </c>
      <c r="P90" s="188" t="s">
        <v>359</v>
      </c>
      <c r="Q90" s="181" t="s">
        <v>355</v>
      </c>
      <c r="R90" s="182" t="s">
        <v>378</v>
      </c>
      <c r="S90" s="182" t="s">
        <v>379</v>
      </c>
      <c r="T90" s="182" t="s">
        <v>380</v>
      </c>
      <c r="U90" s="183" t="s">
        <v>359</v>
      </c>
      <c r="V90" s="181" t="s">
        <v>355</v>
      </c>
      <c r="W90" s="182" t="s">
        <v>378</v>
      </c>
      <c r="X90" s="182" t="s">
        <v>379</v>
      </c>
      <c r="Y90" s="182" t="s">
        <v>380</v>
      </c>
      <c r="Z90" s="183" t="s">
        <v>359</v>
      </c>
    </row>
    <row r="91" spans="1:41" s="16" customFormat="1" ht="18" x14ac:dyDescent="0.45">
      <c r="A91" s="194">
        <v>2005</v>
      </c>
      <c r="B91" s="222">
        <v>10396167</v>
      </c>
      <c r="C91" s="160" t="s">
        <v>361</v>
      </c>
      <c r="D91" s="151" t="s">
        <v>361</v>
      </c>
      <c r="E91" s="150">
        <v>1648769</v>
      </c>
      <c r="F91" s="152">
        <v>8747398</v>
      </c>
      <c r="G91" s="222">
        <v>1886083</v>
      </c>
      <c r="H91" s="160" t="s">
        <v>361</v>
      </c>
      <c r="I91" s="151" t="s">
        <v>361</v>
      </c>
      <c r="J91" s="150">
        <v>313569</v>
      </c>
      <c r="K91" s="152">
        <v>1572515</v>
      </c>
      <c r="L91" s="261">
        <v>2141096</v>
      </c>
      <c r="M91" s="150" t="s">
        <v>361</v>
      </c>
      <c r="N91" s="150" t="s">
        <v>361</v>
      </c>
      <c r="O91" s="150">
        <v>378397</v>
      </c>
      <c r="P91" s="152">
        <v>1762699</v>
      </c>
      <c r="Q91" s="222">
        <v>2133826</v>
      </c>
      <c r="R91" s="150" t="s">
        <v>361</v>
      </c>
      <c r="S91" s="150" t="s">
        <v>361</v>
      </c>
      <c r="T91" s="150">
        <v>325808</v>
      </c>
      <c r="U91" s="152">
        <v>1808018</v>
      </c>
      <c r="V91" s="222">
        <v>22978690</v>
      </c>
      <c r="W91" s="150" t="s">
        <v>361</v>
      </c>
      <c r="X91" s="150" t="s">
        <v>361</v>
      </c>
      <c r="Y91" s="150">
        <v>3770799</v>
      </c>
      <c r="Z91" s="152">
        <v>19207891</v>
      </c>
    </row>
    <row r="92" spans="1:41" s="16" customFormat="1" ht="18" x14ac:dyDescent="0.45">
      <c r="A92" s="194">
        <v>2006</v>
      </c>
      <c r="B92" s="131">
        <v>10448381</v>
      </c>
      <c r="C92" s="122" t="s">
        <v>361</v>
      </c>
      <c r="D92" s="127" t="s">
        <v>361</v>
      </c>
      <c r="E92" s="122">
        <v>1854350</v>
      </c>
      <c r="F92" s="132">
        <v>8594032</v>
      </c>
      <c r="G92" s="131">
        <v>1902899</v>
      </c>
      <c r="H92" s="122" t="s">
        <v>361</v>
      </c>
      <c r="I92" s="127" t="s">
        <v>361</v>
      </c>
      <c r="J92" s="122">
        <v>352695</v>
      </c>
      <c r="K92" s="132">
        <v>1550205</v>
      </c>
      <c r="L92" s="139">
        <v>2156191</v>
      </c>
      <c r="M92" s="122" t="s">
        <v>361</v>
      </c>
      <c r="N92" s="122" t="s">
        <v>361</v>
      </c>
      <c r="O92" s="122">
        <v>393444</v>
      </c>
      <c r="P92" s="132">
        <v>1762747</v>
      </c>
      <c r="Q92" s="131">
        <v>2206094</v>
      </c>
      <c r="R92" s="122" t="s">
        <v>361</v>
      </c>
      <c r="S92" s="122" t="s">
        <v>361</v>
      </c>
      <c r="T92" s="122">
        <v>383354</v>
      </c>
      <c r="U92" s="132">
        <v>1822740</v>
      </c>
      <c r="V92" s="131">
        <v>23406708</v>
      </c>
      <c r="W92" s="122" t="s">
        <v>361</v>
      </c>
      <c r="X92" s="122" t="s">
        <v>361</v>
      </c>
      <c r="Y92" s="122">
        <v>4097263</v>
      </c>
      <c r="Z92" s="132">
        <v>19309445</v>
      </c>
    </row>
    <row r="93" spans="1:41" s="16" customFormat="1" ht="18" x14ac:dyDescent="0.45">
      <c r="A93" s="194">
        <v>2007</v>
      </c>
      <c r="B93" s="131">
        <v>9787892</v>
      </c>
      <c r="C93" s="122" t="s">
        <v>361</v>
      </c>
      <c r="D93" s="127" t="s">
        <v>361</v>
      </c>
      <c r="E93" s="122">
        <v>1955763</v>
      </c>
      <c r="F93" s="132">
        <v>7832129</v>
      </c>
      <c r="G93" s="131">
        <v>1793655</v>
      </c>
      <c r="H93" s="122" t="s">
        <v>361</v>
      </c>
      <c r="I93" s="127" t="s">
        <v>361</v>
      </c>
      <c r="J93" s="122">
        <v>373544</v>
      </c>
      <c r="K93" s="132">
        <v>1420111</v>
      </c>
      <c r="L93" s="139">
        <v>2020590</v>
      </c>
      <c r="M93" s="122" t="s">
        <v>361</v>
      </c>
      <c r="N93" s="122" t="s">
        <v>361</v>
      </c>
      <c r="O93" s="122">
        <v>427356</v>
      </c>
      <c r="P93" s="132">
        <v>1593234</v>
      </c>
      <c r="Q93" s="131">
        <v>2086595</v>
      </c>
      <c r="R93" s="122" t="s">
        <v>361</v>
      </c>
      <c r="S93" s="122" t="s">
        <v>361</v>
      </c>
      <c r="T93" s="122">
        <v>408249</v>
      </c>
      <c r="U93" s="132">
        <v>1678346</v>
      </c>
      <c r="V93" s="131">
        <v>21878113</v>
      </c>
      <c r="W93" s="122" t="s">
        <v>361</v>
      </c>
      <c r="X93" s="122" t="s">
        <v>361</v>
      </c>
      <c r="Y93" s="122">
        <v>4562614</v>
      </c>
      <c r="Z93" s="132">
        <v>17315499</v>
      </c>
    </row>
    <row r="94" spans="1:41" s="16" customFormat="1" ht="18" x14ac:dyDescent="0.45">
      <c r="A94" s="194">
        <v>2008</v>
      </c>
      <c r="B94" s="131">
        <v>9880424</v>
      </c>
      <c r="C94" s="122" t="s">
        <v>361</v>
      </c>
      <c r="D94" s="127" t="s">
        <v>361</v>
      </c>
      <c r="E94" s="122">
        <v>2060169</v>
      </c>
      <c r="F94" s="132">
        <v>7820255</v>
      </c>
      <c r="G94" s="131">
        <v>1810127</v>
      </c>
      <c r="H94" s="122" t="s">
        <v>361</v>
      </c>
      <c r="I94" s="127" t="s">
        <v>361</v>
      </c>
      <c r="J94" s="122">
        <v>394973</v>
      </c>
      <c r="K94" s="132">
        <v>1415154</v>
      </c>
      <c r="L94" s="139">
        <v>2011842</v>
      </c>
      <c r="M94" s="122" t="s">
        <v>361</v>
      </c>
      <c r="N94" s="122" t="s">
        <v>361</v>
      </c>
      <c r="O94" s="122">
        <v>442325</v>
      </c>
      <c r="P94" s="132">
        <v>1569517</v>
      </c>
      <c r="Q94" s="131">
        <v>2089276</v>
      </c>
      <c r="R94" s="122" t="s">
        <v>361</v>
      </c>
      <c r="S94" s="122" t="s">
        <v>361</v>
      </c>
      <c r="T94" s="122">
        <v>448803</v>
      </c>
      <c r="U94" s="132">
        <v>1640473</v>
      </c>
      <c r="V94" s="131">
        <v>21461121</v>
      </c>
      <c r="W94" s="122" t="s">
        <v>361</v>
      </c>
      <c r="X94" s="122" t="s">
        <v>361</v>
      </c>
      <c r="Y94" s="122">
        <v>4908242</v>
      </c>
      <c r="Z94" s="132">
        <v>16552879</v>
      </c>
    </row>
    <row r="95" spans="1:41" s="16" customFormat="1" ht="18" x14ac:dyDescent="0.45">
      <c r="A95" s="194">
        <v>2009</v>
      </c>
      <c r="B95" s="131">
        <v>10136035</v>
      </c>
      <c r="C95" s="122" t="s">
        <v>361</v>
      </c>
      <c r="D95" s="127" t="s">
        <v>361</v>
      </c>
      <c r="E95" s="122">
        <v>2270282</v>
      </c>
      <c r="F95" s="132">
        <v>7865753</v>
      </c>
      <c r="G95" s="131">
        <v>1855571</v>
      </c>
      <c r="H95" s="122" t="s">
        <v>361</v>
      </c>
      <c r="I95" s="127" t="s">
        <v>361</v>
      </c>
      <c r="J95" s="122">
        <v>429965</v>
      </c>
      <c r="K95" s="132">
        <v>1425606</v>
      </c>
      <c r="L95" s="139">
        <v>2043630</v>
      </c>
      <c r="M95" s="122" t="s">
        <v>361</v>
      </c>
      <c r="N95" s="122" t="s">
        <v>361</v>
      </c>
      <c r="O95" s="122">
        <v>474799</v>
      </c>
      <c r="P95" s="132">
        <v>1568830</v>
      </c>
      <c r="Q95" s="131">
        <v>2101195</v>
      </c>
      <c r="R95" s="122" t="s">
        <v>361</v>
      </c>
      <c r="S95" s="122" t="s">
        <v>361</v>
      </c>
      <c r="T95" s="122">
        <v>454428</v>
      </c>
      <c r="U95" s="132">
        <v>1646767</v>
      </c>
      <c r="V95" s="131">
        <v>21638411</v>
      </c>
      <c r="W95" s="122" t="s">
        <v>361</v>
      </c>
      <c r="X95" s="122" t="s">
        <v>361</v>
      </c>
      <c r="Y95" s="122">
        <v>5034553</v>
      </c>
      <c r="Z95" s="132">
        <v>16603858</v>
      </c>
    </row>
    <row r="96" spans="1:41" s="16" customFormat="1" ht="18" x14ac:dyDescent="0.45">
      <c r="A96" s="194">
        <v>2010</v>
      </c>
      <c r="B96" s="131">
        <v>10496692</v>
      </c>
      <c r="C96" s="122" t="s">
        <v>361</v>
      </c>
      <c r="D96" s="127" t="s">
        <v>361</v>
      </c>
      <c r="E96" s="122">
        <v>2417978</v>
      </c>
      <c r="F96" s="132">
        <v>8078714</v>
      </c>
      <c r="G96" s="131">
        <v>1916617</v>
      </c>
      <c r="H96" s="122" t="s">
        <v>361</v>
      </c>
      <c r="I96" s="127" t="s">
        <v>361</v>
      </c>
      <c r="J96" s="122">
        <v>462065</v>
      </c>
      <c r="K96" s="132">
        <v>1454551</v>
      </c>
      <c r="L96" s="139">
        <v>2095423</v>
      </c>
      <c r="M96" s="122" t="s">
        <v>361</v>
      </c>
      <c r="N96" s="122" t="s">
        <v>361</v>
      </c>
      <c r="O96" s="122">
        <v>493825</v>
      </c>
      <c r="P96" s="132">
        <v>1601598</v>
      </c>
      <c r="Q96" s="131">
        <v>2118507</v>
      </c>
      <c r="R96" s="122" t="s">
        <v>361</v>
      </c>
      <c r="S96" s="122" t="s">
        <v>361</v>
      </c>
      <c r="T96" s="122">
        <v>467372</v>
      </c>
      <c r="U96" s="132">
        <v>1651135</v>
      </c>
      <c r="V96" s="131">
        <v>21835851</v>
      </c>
      <c r="W96" s="122" t="s">
        <v>361</v>
      </c>
      <c r="X96" s="122" t="s">
        <v>361</v>
      </c>
      <c r="Y96" s="122">
        <v>5008961</v>
      </c>
      <c r="Z96" s="132">
        <v>16826889</v>
      </c>
    </row>
    <row r="97" spans="1:26" s="16" customFormat="1" ht="18" x14ac:dyDescent="0.45">
      <c r="A97" s="194">
        <v>2011</v>
      </c>
      <c r="B97" s="131">
        <v>10908636</v>
      </c>
      <c r="C97" s="122" t="s">
        <v>361</v>
      </c>
      <c r="D97" s="127" t="s">
        <v>361</v>
      </c>
      <c r="E97" s="122">
        <v>2696797</v>
      </c>
      <c r="F97" s="132">
        <v>8211839</v>
      </c>
      <c r="G97" s="131">
        <v>1998834</v>
      </c>
      <c r="H97" s="122" t="s">
        <v>361</v>
      </c>
      <c r="I97" s="127" t="s">
        <v>361</v>
      </c>
      <c r="J97" s="122">
        <v>515886</v>
      </c>
      <c r="K97" s="132">
        <v>1482948</v>
      </c>
      <c r="L97" s="139">
        <v>2156912</v>
      </c>
      <c r="M97" s="122" t="s">
        <v>361</v>
      </c>
      <c r="N97" s="122" t="s">
        <v>361</v>
      </c>
      <c r="O97" s="122">
        <v>547978</v>
      </c>
      <c r="P97" s="132">
        <v>1608934</v>
      </c>
      <c r="Q97" s="131">
        <v>2172512</v>
      </c>
      <c r="R97" s="122" t="s">
        <v>361</v>
      </c>
      <c r="S97" s="122" t="s">
        <v>361</v>
      </c>
      <c r="T97" s="122">
        <v>502723</v>
      </c>
      <c r="U97" s="132">
        <v>1669789</v>
      </c>
      <c r="V97" s="131">
        <v>22211651</v>
      </c>
      <c r="W97" s="122" t="s">
        <v>361</v>
      </c>
      <c r="X97" s="122" t="s">
        <v>361</v>
      </c>
      <c r="Y97" s="122">
        <v>5092222</v>
      </c>
      <c r="Z97" s="132">
        <v>17119428</v>
      </c>
    </row>
    <row r="98" spans="1:26" s="16" customFormat="1" ht="18" x14ac:dyDescent="0.45">
      <c r="A98" s="194">
        <v>2012</v>
      </c>
      <c r="B98" s="131">
        <v>11173514</v>
      </c>
      <c r="C98" s="122" t="s">
        <v>361</v>
      </c>
      <c r="D98" s="127" t="s">
        <v>361</v>
      </c>
      <c r="E98" s="122">
        <v>2765221</v>
      </c>
      <c r="F98" s="132">
        <v>8408293</v>
      </c>
      <c r="G98" s="131">
        <v>2040600</v>
      </c>
      <c r="H98" s="122" t="s">
        <v>361</v>
      </c>
      <c r="I98" s="127" t="s">
        <v>361</v>
      </c>
      <c r="J98" s="122">
        <v>528258</v>
      </c>
      <c r="K98" s="132">
        <v>1512341</v>
      </c>
      <c r="L98" s="139">
        <v>2173565</v>
      </c>
      <c r="M98" s="122" t="s">
        <v>361</v>
      </c>
      <c r="N98" s="122" t="s">
        <v>361</v>
      </c>
      <c r="O98" s="122">
        <v>548698</v>
      </c>
      <c r="P98" s="132">
        <v>1624867</v>
      </c>
      <c r="Q98" s="131">
        <v>2219675</v>
      </c>
      <c r="R98" s="122" t="s">
        <v>361</v>
      </c>
      <c r="S98" s="122" t="s">
        <v>361</v>
      </c>
      <c r="T98" s="122">
        <v>509874</v>
      </c>
      <c r="U98" s="132">
        <v>1709801</v>
      </c>
      <c r="V98" s="131">
        <v>22427143</v>
      </c>
      <c r="W98" s="122" t="s">
        <v>361</v>
      </c>
      <c r="X98" s="122" t="s">
        <v>361</v>
      </c>
      <c r="Y98" s="122">
        <v>5144114</v>
      </c>
      <c r="Z98" s="132">
        <v>17283030</v>
      </c>
    </row>
    <row r="99" spans="1:26" s="16" customFormat="1" ht="18" x14ac:dyDescent="0.45">
      <c r="A99" s="194">
        <v>2013</v>
      </c>
      <c r="B99" s="131">
        <v>11259315</v>
      </c>
      <c r="C99" s="122" t="s">
        <v>361</v>
      </c>
      <c r="D99" s="127" t="s">
        <v>361</v>
      </c>
      <c r="E99" s="122">
        <v>2901130</v>
      </c>
      <c r="F99" s="132">
        <v>8358184</v>
      </c>
      <c r="G99" s="131">
        <v>2067889</v>
      </c>
      <c r="H99" s="122" t="s">
        <v>361</v>
      </c>
      <c r="I99" s="127" t="s">
        <v>361</v>
      </c>
      <c r="J99" s="122">
        <v>555797</v>
      </c>
      <c r="K99" s="132">
        <v>1512092</v>
      </c>
      <c r="L99" s="139">
        <v>2189033</v>
      </c>
      <c r="M99" s="122" t="s">
        <v>361</v>
      </c>
      <c r="N99" s="122" t="s">
        <v>361</v>
      </c>
      <c r="O99" s="122">
        <v>576897</v>
      </c>
      <c r="P99" s="132">
        <v>1612136</v>
      </c>
      <c r="Q99" s="131">
        <v>2226945</v>
      </c>
      <c r="R99" s="122" t="s">
        <v>361</v>
      </c>
      <c r="S99" s="122" t="s">
        <v>361</v>
      </c>
      <c r="T99" s="122">
        <v>539599</v>
      </c>
      <c r="U99" s="132">
        <v>1687346</v>
      </c>
      <c r="V99" s="131">
        <v>22441119</v>
      </c>
      <c r="W99" s="122" t="s">
        <v>361</v>
      </c>
      <c r="X99" s="122" t="s">
        <v>361</v>
      </c>
      <c r="Y99" s="122">
        <v>5378706</v>
      </c>
      <c r="Z99" s="132">
        <v>17062413</v>
      </c>
    </row>
    <row r="100" spans="1:26" s="16" customFormat="1" ht="18" x14ac:dyDescent="0.45">
      <c r="A100" s="194">
        <v>2014</v>
      </c>
      <c r="B100" s="131">
        <v>11424025</v>
      </c>
      <c r="C100" s="122" t="s">
        <v>361</v>
      </c>
      <c r="D100" s="127" t="s">
        <v>361</v>
      </c>
      <c r="E100" s="122">
        <v>3036491</v>
      </c>
      <c r="F100" s="132">
        <v>8387534</v>
      </c>
      <c r="G100" s="131">
        <v>2104675</v>
      </c>
      <c r="H100" s="122" t="s">
        <v>361</v>
      </c>
      <c r="I100" s="127" t="s">
        <v>361</v>
      </c>
      <c r="J100" s="122">
        <v>582582</v>
      </c>
      <c r="K100" s="132">
        <v>1522093</v>
      </c>
      <c r="L100" s="139">
        <v>2211145</v>
      </c>
      <c r="M100" s="122" t="s">
        <v>361</v>
      </c>
      <c r="N100" s="122" t="s">
        <v>361</v>
      </c>
      <c r="O100" s="122">
        <v>599326</v>
      </c>
      <c r="P100" s="132">
        <v>1611819</v>
      </c>
      <c r="Q100" s="131">
        <v>2240250</v>
      </c>
      <c r="R100" s="122" t="s">
        <v>361</v>
      </c>
      <c r="S100" s="122" t="s">
        <v>361</v>
      </c>
      <c r="T100" s="122">
        <v>557074</v>
      </c>
      <c r="U100" s="132">
        <v>1683176</v>
      </c>
      <c r="V100" s="131">
        <v>22423662</v>
      </c>
      <c r="W100" s="122" t="s">
        <v>361</v>
      </c>
      <c r="X100" s="122" t="s">
        <v>361</v>
      </c>
      <c r="Y100" s="122">
        <v>5566260</v>
      </c>
      <c r="Z100" s="132">
        <v>16857402</v>
      </c>
    </row>
    <row r="101" spans="1:26" s="16" customFormat="1" ht="18" x14ac:dyDescent="0.45">
      <c r="A101" s="194">
        <v>2015</v>
      </c>
      <c r="B101" s="131">
        <v>11727563</v>
      </c>
      <c r="C101" s="122" t="s">
        <v>361</v>
      </c>
      <c r="D101" s="127" t="s">
        <v>361</v>
      </c>
      <c r="E101" s="122">
        <v>3051675</v>
      </c>
      <c r="F101" s="132">
        <v>8675888</v>
      </c>
      <c r="G101" s="131">
        <v>2160515</v>
      </c>
      <c r="H101" s="122" t="s">
        <v>361</v>
      </c>
      <c r="I101" s="127" t="s">
        <v>361</v>
      </c>
      <c r="J101" s="122">
        <v>584561</v>
      </c>
      <c r="K101" s="132">
        <v>1575954</v>
      </c>
      <c r="L101" s="139">
        <v>2277854</v>
      </c>
      <c r="M101" s="122" t="s">
        <v>361</v>
      </c>
      <c r="N101" s="122" t="s">
        <v>361</v>
      </c>
      <c r="O101" s="122">
        <v>600354</v>
      </c>
      <c r="P101" s="132">
        <v>1677499</v>
      </c>
      <c r="Q101" s="131">
        <v>2265358</v>
      </c>
      <c r="R101" s="122" t="s">
        <v>361</v>
      </c>
      <c r="S101" s="122" t="s">
        <v>361</v>
      </c>
      <c r="T101" s="122">
        <v>553811</v>
      </c>
      <c r="U101" s="132">
        <v>1711547</v>
      </c>
      <c r="V101" s="131">
        <v>22655963</v>
      </c>
      <c r="W101" s="122" t="s">
        <v>361</v>
      </c>
      <c r="X101" s="122" t="s">
        <v>361</v>
      </c>
      <c r="Y101" s="122">
        <v>5536666</v>
      </c>
      <c r="Z101" s="132">
        <v>17119297</v>
      </c>
    </row>
    <row r="102" spans="1:26" s="16" customFormat="1" ht="18" x14ac:dyDescent="0.45">
      <c r="A102" s="194">
        <v>2016</v>
      </c>
      <c r="B102" s="131">
        <v>11891683</v>
      </c>
      <c r="C102" s="122" t="s">
        <v>361</v>
      </c>
      <c r="D102" s="127" t="s">
        <v>361</v>
      </c>
      <c r="E102" s="122">
        <v>3161715</v>
      </c>
      <c r="F102" s="132">
        <v>8729968</v>
      </c>
      <c r="G102" s="131">
        <v>2196506</v>
      </c>
      <c r="H102" s="122" t="s">
        <v>361</v>
      </c>
      <c r="I102" s="127" t="s">
        <v>361</v>
      </c>
      <c r="J102" s="122">
        <v>605259</v>
      </c>
      <c r="K102" s="132">
        <v>1591248</v>
      </c>
      <c r="L102" s="139">
        <v>2295500</v>
      </c>
      <c r="M102" s="122" t="s">
        <v>361</v>
      </c>
      <c r="N102" s="122" t="s">
        <v>361</v>
      </c>
      <c r="O102" s="122">
        <v>616596</v>
      </c>
      <c r="P102" s="132">
        <v>1678904</v>
      </c>
      <c r="Q102" s="131">
        <v>2259138</v>
      </c>
      <c r="R102" s="122" t="s">
        <v>361</v>
      </c>
      <c r="S102" s="122" t="s">
        <v>361</v>
      </c>
      <c r="T102" s="122">
        <v>558765</v>
      </c>
      <c r="U102" s="132">
        <v>1700373</v>
      </c>
      <c r="V102" s="131">
        <v>22448167</v>
      </c>
      <c r="W102" s="122" t="s">
        <v>361</v>
      </c>
      <c r="X102" s="122" t="s">
        <v>361</v>
      </c>
      <c r="Y102" s="122">
        <v>5626635</v>
      </c>
      <c r="Z102" s="132">
        <v>16821532</v>
      </c>
    </row>
    <row r="103" spans="1:26" s="16" customFormat="1" ht="18" x14ac:dyDescent="0.45">
      <c r="A103" s="194">
        <v>2017</v>
      </c>
      <c r="B103" s="131">
        <v>12025141</v>
      </c>
      <c r="C103" s="122" t="s">
        <v>361</v>
      </c>
      <c r="D103" s="127" t="s">
        <v>361</v>
      </c>
      <c r="E103" s="122">
        <v>3327844</v>
      </c>
      <c r="F103" s="132">
        <v>8697297</v>
      </c>
      <c r="G103" s="131">
        <v>2212954</v>
      </c>
      <c r="H103" s="122" t="s">
        <v>361</v>
      </c>
      <c r="I103" s="127" t="s">
        <v>361</v>
      </c>
      <c r="J103" s="122">
        <v>633361</v>
      </c>
      <c r="K103" s="132">
        <v>1579593</v>
      </c>
      <c r="L103" s="139">
        <v>2408594</v>
      </c>
      <c r="M103" s="122" t="s">
        <v>361</v>
      </c>
      <c r="N103" s="122" t="s">
        <v>361</v>
      </c>
      <c r="O103" s="122">
        <v>651993</v>
      </c>
      <c r="P103" s="132">
        <v>1756601</v>
      </c>
      <c r="Q103" s="131">
        <v>2269232</v>
      </c>
      <c r="R103" s="122" t="s">
        <v>361</v>
      </c>
      <c r="S103" s="122" t="s">
        <v>361</v>
      </c>
      <c r="T103" s="122">
        <v>592206</v>
      </c>
      <c r="U103" s="132">
        <v>1677027</v>
      </c>
      <c r="V103" s="131">
        <v>22469597</v>
      </c>
      <c r="W103" s="122" t="s">
        <v>361</v>
      </c>
      <c r="X103" s="122" t="s">
        <v>361</v>
      </c>
      <c r="Y103" s="122">
        <v>6051262</v>
      </c>
      <c r="Z103" s="132">
        <v>16418335</v>
      </c>
    </row>
    <row r="104" spans="1:26" s="16" customFormat="1" ht="18" x14ac:dyDescent="0.45">
      <c r="A104" s="194">
        <v>2018</v>
      </c>
      <c r="B104" s="131">
        <v>11910292</v>
      </c>
      <c r="C104" s="122" t="s">
        <v>361</v>
      </c>
      <c r="D104" s="127" t="s">
        <v>361</v>
      </c>
      <c r="E104" s="122">
        <v>3362366</v>
      </c>
      <c r="F104" s="132">
        <v>8547927</v>
      </c>
      <c r="G104" s="131">
        <v>2188809</v>
      </c>
      <c r="H104" s="122" t="s">
        <v>361</v>
      </c>
      <c r="I104" s="127" t="s">
        <v>361</v>
      </c>
      <c r="J104" s="122">
        <v>640272</v>
      </c>
      <c r="K104" s="132">
        <v>1548537</v>
      </c>
      <c r="L104" s="139">
        <v>2472329</v>
      </c>
      <c r="M104" s="122" t="s">
        <v>361</v>
      </c>
      <c r="N104" s="122" t="s">
        <v>361</v>
      </c>
      <c r="O104" s="122">
        <v>641616</v>
      </c>
      <c r="P104" s="132">
        <v>1830713</v>
      </c>
      <c r="Q104" s="131">
        <v>2254982</v>
      </c>
      <c r="R104" s="122" t="s">
        <v>361</v>
      </c>
      <c r="S104" s="122" t="s">
        <v>361</v>
      </c>
      <c r="T104" s="122">
        <v>588914</v>
      </c>
      <c r="U104" s="132">
        <v>1666067</v>
      </c>
      <c r="V104" s="131">
        <v>22388032</v>
      </c>
      <c r="W104" s="122" t="s">
        <v>361</v>
      </c>
      <c r="X104" s="122" t="s">
        <v>361</v>
      </c>
      <c r="Y104" s="122">
        <v>6002753</v>
      </c>
      <c r="Z104" s="132">
        <v>16385279</v>
      </c>
    </row>
    <row r="105" spans="1:26" s="16" customFormat="1" ht="18" x14ac:dyDescent="0.45">
      <c r="A105" s="194">
        <v>2019</v>
      </c>
      <c r="B105" s="131">
        <v>11741059</v>
      </c>
      <c r="C105" s="122" t="s">
        <v>361</v>
      </c>
      <c r="D105" s="127" t="s">
        <v>361</v>
      </c>
      <c r="E105" s="122">
        <v>3177060</v>
      </c>
      <c r="F105" s="132">
        <v>8563999</v>
      </c>
      <c r="G105" s="131">
        <v>2158714</v>
      </c>
      <c r="H105" s="122" t="s">
        <v>361</v>
      </c>
      <c r="I105" s="127" t="s">
        <v>361</v>
      </c>
      <c r="J105" s="122">
        <v>604374</v>
      </c>
      <c r="K105" s="132">
        <v>1554340</v>
      </c>
      <c r="L105" s="139">
        <v>2525150</v>
      </c>
      <c r="M105" s="122" t="s">
        <v>361</v>
      </c>
      <c r="N105" s="122" t="s">
        <v>361</v>
      </c>
      <c r="O105" s="122">
        <v>664742</v>
      </c>
      <c r="P105" s="132">
        <v>1860409</v>
      </c>
      <c r="Q105" s="131">
        <v>2215894</v>
      </c>
      <c r="R105" s="122" t="s">
        <v>361</v>
      </c>
      <c r="S105" s="122" t="s">
        <v>361</v>
      </c>
      <c r="T105" s="122">
        <v>561516</v>
      </c>
      <c r="U105" s="132">
        <v>1654378</v>
      </c>
      <c r="V105" s="131">
        <v>22114776</v>
      </c>
      <c r="W105" s="122" t="s">
        <v>361</v>
      </c>
      <c r="X105" s="122" t="s">
        <v>361</v>
      </c>
      <c r="Y105" s="122">
        <v>5799656</v>
      </c>
      <c r="Z105" s="132">
        <v>16315120</v>
      </c>
    </row>
    <row r="106" spans="1:26" s="16" customFormat="1" ht="18" x14ac:dyDescent="0.45">
      <c r="A106" s="194">
        <v>2020</v>
      </c>
      <c r="B106" s="131">
        <v>11547512</v>
      </c>
      <c r="C106" s="122" t="s">
        <v>361</v>
      </c>
      <c r="D106" s="127" t="s">
        <v>361</v>
      </c>
      <c r="E106" s="122">
        <v>3116565</v>
      </c>
      <c r="F106" s="132">
        <v>8430947</v>
      </c>
      <c r="G106" s="131">
        <v>2118966</v>
      </c>
      <c r="H106" s="122" t="s">
        <v>361</v>
      </c>
      <c r="I106" s="127" t="s">
        <v>361</v>
      </c>
      <c r="J106" s="122">
        <v>589520</v>
      </c>
      <c r="K106" s="132">
        <v>1529446</v>
      </c>
      <c r="L106" s="139">
        <v>2572760</v>
      </c>
      <c r="M106" s="122" t="s">
        <v>361</v>
      </c>
      <c r="N106" s="122" t="s">
        <v>361</v>
      </c>
      <c r="O106" s="122">
        <v>653227</v>
      </c>
      <c r="P106" s="132">
        <v>1919533</v>
      </c>
      <c r="Q106" s="131">
        <v>2176132</v>
      </c>
      <c r="R106" s="122" t="s">
        <v>361</v>
      </c>
      <c r="S106" s="122" t="s">
        <v>361</v>
      </c>
      <c r="T106" s="122">
        <v>552136</v>
      </c>
      <c r="U106" s="132">
        <v>1623995</v>
      </c>
      <c r="V106" s="131">
        <v>21741393</v>
      </c>
      <c r="W106" s="122" t="s">
        <v>361</v>
      </c>
      <c r="X106" s="122" t="s">
        <v>361</v>
      </c>
      <c r="Y106" s="122">
        <v>5748422</v>
      </c>
      <c r="Z106" s="132">
        <v>15992972</v>
      </c>
    </row>
    <row r="107" spans="1:26" s="16" customFormat="1" ht="18" x14ac:dyDescent="0.45">
      <c r="A107" s="194">
        <v>2021</v>
      </c>
      <c r="B107" s="131">
        <v>11392992</v>
      </c>
      <c r="C107" s="122" t="s">
        <v>361</v>
      </c>
      <c r="D107" s="127" t="s">
        <v>361</v>
      </c>
      <c r="E107" s="122">
        <v>3093878</v>
      </c>
      <c r="F107" s="132">
        <v>8299114</v>
      </c>
      <c r="G107" s="131">
        <v>2093874</v>
      </c>
      <c r="H107" s="122" t="s">
        <v>361</v>
      </c>
      <c r="I107" s="127" t="s">
        <v>361</v>
      </c>
      <c r="J107" s="122">
        <v>586599</v>
      </c>
      <c r="K107" s="132">
        <v>1507275</v>
      </c>
      <c r="L107" s="139">
        <v>2675917</v>
      </c>
      <c r="M107" s="122" t="s">
        <v>361</v>
      </c>
      <c r="N107" s="122" t="s">
        <v>361</v>
      </c>
      <c r="O107" s="122">
        <v>686606</v>
      </c>
      <c r="P107" s="132">
        <v>1989311</v>
      </c>
      <c r="Q107" s="131">
        <v>2164176</v>
      </c>
      <c r="R107" s="122" t="s">
        <v>361</v>
      </c>
      <c r="S107" s="122" t="s">
        <v>361</v>
      </c>
      <c r="T107" s="122">
        <v>545936</v>
      </c>
      <c r="U107" s="132">
        <v>1618241</v>
      </c>
      <c r="V107" s="131">
        <v>21501092</v>
      </c>
      <c r="W107" s="122" t="s">
        <v>361</v>
      </c>
      <c r="X107" s="122" t="s">
        <v>361</v>
      </c>
      <c r="Y107" s="122">
        <v>5624166</v>
      </c>
      <c r="Z107" s="132">
        <v>15876926</v>
      </c>
    </row>
    <row r="108" spans="1:26" s="16" customFormat="1" ht="18" x14ac:dyDescent="0.45">
      <c r="A108" s="194">
        <v>2022</v>
      </c>
      <c r="B108" s="131">
        <v>12214199</v>
      </c>
      <c r="C108" s="122" t="s">
        <v>361</v>
      </c>
      <c r="D108" s="127" t="s">
        <v>361</v>
      </c>
      <c r="E108" s="122">
        <v>3542063</v>
      </c>
      <c r="F108" s="132">
        <v>8672136</v>
      </c>
      <c r="G108" s="131">
        <v>2243478</v>
      </c>
      <c r="H108" s="122" t="s">
        <v>361</v>
      </c>
      <c r="I108" s="127" t="s">
        <v>361</v>
      </c>
      <c r="J108" s="122">
        <v>665848</v>
      </c>
      <c r="K108" s="132">
        <v>1577630</v>
      </c>
      <c r="L108" s="139">
        <v>2937980</v>
      </c>
      <c r="M108" s="122" t="s">
        <v>361</v>
      </c>
      <c r="N108" s="122" t="s">
        <v>361</v>
      </c>
      <c r="O108" s="122">
        <v>785420</v>
      </c>
      <c r="P108" s="132">
        <v>2152560</v>
      </c>
      <c r="Q108" s="131">
        <v>2274350</v>
      </c>
      <c r="R108" s="122" t="s">
        <v>361</v>
      </c>
      <c r="S108" s="122" t="s">
        <v>361</v>
      </c>
      <c r="T108" s="122">
        <v>621072</v>
      </c>
      <c r="U108" s="132">
        <v>1653278</v>
      </c>
      <c r="V108" s="131">
        <v>22369041</v>
      </c>
      <c r="W108" s="122" t="s">
        <v>361</v>
      </c>
      <c r="X108" s="122" t="s">
        <v>361</v>
      </c>
      <c r="Y108" s="122">
        <v>6259476</v>
      </c>
      <c r="Z108" s="132">
        <v>16109565</v>
      </c>
    </row>
    <row r="109" spans="1:26" s="16" customFormat="1" ht="18" x14ac:dyDescent="0.45">
      <c r="A109" s="194">
        <v>2023</v>
      </c>
      <c r="B109" s="131">
        <v>12081682</v>
      </c>
      <c r="C109" s="122" t="s">
        <v>361</v>
      </c>
      <c r="D109" s="127" t="s">
        <v>361</v>
      </c>
      <c r="E109" s="122">
        <v>3287774</v>
      </c>
      <c r="F109" s="132">
        <v>8793908</v>
      </c>
      <c r="G109" s="131">
        <v>2214875</v>
      </c>
      <c r="H109" s="122" t="s">
        <v>361</v>
      </c>
      <c r="I109" s="127" t="s">
        <v>361</v>
      </c>
      <c r="J109" s="122">
        <v>616921</v>
      </c>
      <c r="K109" s="132">
        <v>1597954</v>
      </c>
      <c r="L109" s="139">
        <v>3070172</v>
      </c>
      <c r="M109" s="122" t="s">
        <v>361</v>
      </c>
      <c r="N109" s="122" t="s">
        <v>361</v>
      </c>
      <c r="O109" s="122">
        <v>832994</v>
      </c>
      <c r="P109" s="132">
        <v>2237178</v>
      </c>
      <c r="Q109" s="131">
        <v>2300526</v>
      </c>
      <c r="R109" s="122" t="s">
        <v>361</v>
      </c>
      <c r="S109" s="122" t="s">
        <v>361</v>
      </c>
      <c r="T109" s="122">
        <v>616479</v>
      </c>
      <c r="U109" s="132">
        <v>1684046</v>
      </c>
      <c r="V109" s="131">
        <v>22696407</v>
      </c>
      <c r="W109" s="122" t="s">
        <v>361</v>
      </c>
      <c r="X109" s="122" t="s">
        <v>361</v>
      </c>
      <c r="Y109" s="122">
        <v>6222026</v>
      </c>
      <c r="Z109" s="132">
        <v>16474381</v>
      </c>
    </row>
    <row r="110" spans="1:26" s="16" customFormat="1" ht="18.399999999999999" thickBot="1" x14ac:dyDescent="0.5">
      <c r="A110" s="194">
        <v>2024</v>
      </c>
      <c r="B110" s="133">
        <v>12314413</v>
      </c>
      <c r="C110" s="134" t="s">
        <v>361</v>
      </c>
      <c r="D110" s="163" t="s">
        <v>361</v>
      </c>
      <c r="E110" s="134">
        <v>3206388</v>
      </c>
      <c r="F110" s="135">
        <v>9108025</v>
      </c>
      <c r="G110" s="133">
        <v>2265957</v>
      </c>
      <c r="H110" s="134" t="s">
        <v>361</v>
      </c>
      <c r="I110" s="163" t="s">
        <v>361</v>
      </c>
      <c r="J110" s="134">
        <v>604498</v>
      </c>
      <c r="K110" s="135">
        <v>1661459</v>
      </c>
      <c r="L110" s="140">
        <v>3110618</v>
      </c>
      <c r="M110" s="134" t="s">
        <v>361</v>
      </c>
      <c r="N110" s="134" t="s">
        <v>361</v>
      </c>
      <c r="O110" s="134">
        <v>808536</v>
      </c>
      <c r="P110" s="135">
        <v>2302082</v>
      </c>
      <c r="Q110" s="133">
        <v>2305501</v>
      </c>
      <c r="R110" s="134" t="s">
        <v>361</v>
      </c>
      <c r="S110" s="134" t="s">
        <v>361</v>
      </c>
      <c r="T110" s="134">
        <v>586605</v>
      </c>
      <c r="U110" s="135">
        <v>1718896</v>
      </c>
      <c r="V110" s="133">
        <v>22783843</v>
      </c>
      <c r="W110" s="134" t="s">
        <v>361</v>
      </c>
      <c r="X110" s="134" t="s">
        <v>361</v>
      </c>
      <c r="Y110" s="134">
        <v>5975355</v>
      </c>
      <c r="Z110" s="135">
        <v>16808488</v>
      </c>
    </row>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sheetData>
  <sheetProtection algorithmName="SHA-512" hashValue="P/9vJJwX2J6Qw6dH575oC+x5Yfk24Bgj1Z4jhICyNFizEKUIakWoA9/STpitmtk1HZ+wTeMITd5A+JnNDjT7uA==" saltValue="tfvdL4bBdIh/GuJCgyYNNQ==" spinCount="100000" sheet="1" objects="1" scenarios="1"/>
  <mergeCells count="5">
    <mergeCell ref="A1:K1"/>
    <mergeCell ref="A3:F3"/>
    <mergeCell ref="G3:K3"/>
    <mergeCell ref="B62:F62"/>
    <mergeCell ref="B87:H8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6258-A103-4B4A-8CD5-C2D9D931E5A8}">
  <dimension ref="A1:AO188"/>
  <sheetViews>
    <sheetView zoomScale="55" zoomScaleNormal="55" workbookViewId="0">
      <selection activeCell="K69" sqref="K69:K90"/>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459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2001</v>
      </c>
      <c r="B6" s="211">
        <v>829493805</v>
      </c>
      <c r="C6" s="80">
        <v>30080581</v>
      </c>
      <c r="D6" s="80">
        <v>23874368</v>
      </c>
      <c r="E6" s="80">
        <v>25475920</v>
      </c>
      <c r="F6" s="199">
        <v>750062935</v>
      </c>
      <c r="G6" s="48">
        <f t="shared" ref="G6:G28" si="0">B6*2*B68/100</f>
        <v>15727202.5428</v>
      </c>
      <c r="H6" s="49">
        <f t="shared" ref="H6:H28" si="1">C6*2*C68/100</f>
        <v>6706164.7281400003</v>
      </c>
      <c r="I6" s="49">
        <f t="shared" ref="I6:I28" si="2">D6*2*D68/100</f>
        <v>6748806.3462400008</v>
      </c>
      <c r="J6" s="49">
        <f t="shared" ref="J6:J28" si="3">E6*2*E68/100</f>
        <v>6634948.6047999999</v>
      </c>
      <c r="K6" s="50">
        <f t="shared" ref="K6:K28" si="4">F6*2*F68/100</f>
        <v>17986509.181299999</v>
      </c>
    </row>
    <row r="7" spans="1:11" s="16" customFormat="1" ht="18" x14ac:dyDescent="0.55000000000000004">
      <c r="A7" s="206">
        <v>2002</v>
      </c>
      <c r="B7" s="211">
        <v>834794328</v>
      </c>
      <c r="C7" s="80">
        <v>32760413</v>
      </c>
      <c r="D7" s="80">
        <v>23855694</v>
      </c>
      <c r="E7" s="80">
        <v>26906231</v>
      </c>
      <c r="F7" s="199">
        <v>751271989</v>
      </c>
      <c r="G7" s="51">
        <f t="shared" si="0"/>
        <v>15510478.61424</v>
      </c>
      <c r="H7" s="52">
        <f t="shared" si="1"/>
        <v>7044144.0032599997</v>
      </c>
      <c r="I7" s="52">
        <f t="shared" si="2"/>
        <v>6686751.0282000005</v>
      </c>
      <c r="J7" s="52">
        <f t="shared" si="3"/>
        <v>6883152.0144199999</v>
      </c>
      <c r="K7" s="53">
        <f t="shared" si="4"/>
        <v>17910324.21776</v>
      </c>
    </row>
    <row r="8" spans="1:11" s="16" customFormat="1" ht="18" x14ac:dyDescent="0.55000000000000004">
      <c r="A8" s="206">
        <v>2003</v>
      </c>
      <c r="B8" s="211">
        <v>839047450</v>
      </c>
      <c r="C8" s="80">
        <v>34782188</v>
      </c>
      <c r="D8" s="80">
        <v>25166252</v>
      </c>
      <c r="E8" s="80">
        <v>31811689</v>
      </c>
      <c r="F8" s="199">
        <v>747287322</v>
      </c>
      <c r="G8" s="51">
        <f t="shared" si="0"/>
        <v>15706968.264</v>
      </c>
      <c r="H8" s="52">
        <f t="shared" si="1"/>
        <v>7344606.8180799996</v>
      </c>
      <c r="I8" s="52">
        <f t="shared" si="2"/>
        <v>6852267.094560001</v>
      </c>
      <c r="J8" s="52">
        <f t="shared" si="3"/>
        <v>7523464.448499999</v>
      </c>
      <c r="K8" s="53">
        <f t="shared" si="4"/>
        <v>18233810.656800002</v>
      </c>
    </row>
    <row r="9" spans="1:11" s="16" customFormat="1" ht="18" x14ac:dyDescent="0.55000000000000004">
      <c r="A9" s="206">
        <v>2004</v>
      </c>
      <c r="B9" s="211">
        <v>849018149</v>
      </c>
      <c r="C9" s="80">
        <v>36443017</v>
      </c>
      <c r="D9" s="80">
        <v>25581917</v>
      </c>
      <c r="E9" s="80">
        <v>33870636</v>
      </c>
      <c r="F9" s="199">
        <v>753122579</v>
      </c>
      <c r="G9" s="51">
        <f t="shared" si="0"/>
        <v>15435149.948820001</v>
      </c>
      <c r="H9" s="52">
        <f t="shared" si="1"/>
        <v>7581605.2566799996</v>
      </c>
      <c r="I9" s="52">
        <f t="shared" si="2"/>
        <v>6943955.5504799997</v>
      </c>
      <c r="J9" s="52">
        <f t="shared" si="3"/>
        <v>7768569.0729600005</v>
      </c>
      <c r="K9" s="53">
        <f t="shared" si="4"/>
        <v>18120129.250740003</v>
      </c>
    </row>
    <row r="10" spans="1:11" s="16" customFormat="1" ht="18" x14ac:dyDescent="0.55000000000000004">
      <c r="A10" s="206">
        <v>2005</v>
      </c>
      <c r="B10" s="216">
        <v>851929212</v>
      </c>
      <c r="C10" s="117">
        <v>39410834</v>
      </c>
      <c r="D10" s="117">
        <v>25055446</v>
      </c>
      <c r="E10" s="117">
        <v>35053769</v>
      </c>
      <c r="F10" s="204">
        <v>752409164</v>
      </c>
      <c r="G10" s="51">
        <f t="shared" si="0"/>
        <v>15351764.400239998</v>
      </c>
      <c r="H10" s="52">
        <f t="shared" si="1"/>
        <v>7977541.0182800004</v>
      </c>
      <c r="I10" s="52">
        <f t="shared" si="2"/>
        <v>6880225.4715999998</v>
      </c>
      <c r="J10" s="52">
        <f t="shared" si="3"/>
        <v>7894108.7787999995</v>
      </c>
      <c r="K10" s="53">
        <f t="shared" si="4"/>
        <v>18102964.48584</v>
      </c>
    </row>
    <row r="11" spans="1:11" s="16" customFormat="1" ht="18" x14ac:dyDescent="0.55000000000000004">
      <c r="A11" s="206">
        <v>2006</v>
      </c>
      <c r="B11" s="122">
        <v>858785929</v>
      </c>
      <c r="C11" s="122">
        <v>41830383</v>
      </c>
      <c r="D11" s="122">
        <v>25084283</v>
      </c>
      <c r="E11" s="122">
        <v>36164425</v>
      </c>
      <c r="F11" s="128">
        <v>755706839</v>
      </c>
      <c r="G11" s="51">
        <f t="shared" si="0"/>
        <v>15355092.41052</v>
      </c>
      <c r="H11" s="52">
        <f t="shared" si="1"/>
        <v>8219670.2594999997</v>
      </c>
      <c r="I11" s="52">
        <f t="shared" si="2"/>
        <v>6923262.1080000009</v>
      </c>
      <c r="J11" s="52">
        <f t="shared" si="3"/>
        <v>8089981.8724999996</v>
      </c>
      <c r="K11" s="53">
        <f t="shared" si="4"/>
        <v>18212534.819899999</v>
      </c>
    </row>
    <row r="12" spans="1:11" s="16" customFormat="1" ht="18" x14ac:dyDescent="0.55000000000000004">
      <c r="A12" s="206">
        <v>2007</v>
      </c>
      <c r="B12" s="218">
        <v>867343375</v>
      </c>
      <c r="C12" s="145">
        <v>42250148</v>
      </c>
      <c r="D12" s="145">
        <v>24925470</v>
      </c>
      <c r="E12" s="145">
        <v>37039598</v>
      </c>
      <c r="F12" s="203">
        <v>763128159</v>
      </c>
      <c r="G12" s="51">
        <f t="shared" si="0"/>
        <v>15490752.6775</v>
      </c>
      <c r="H12" s="52">
        <f t="shared" si="1"/>
        <v>8307224.0997599997</v>
      </c>
      <c r="I12" s="52">
        <f t="shared" si="2"/>
        <v>6929779.1693999991</v>
      </c>
      <c r="J12" s="52">
        <f t="shared" si="3"/>
        <v>8345021.4294000007</v>
      </c>
      <c r="K12" s="53">
        <f t="shared" si="4"/>
        <v>18330338.379180003</v>
      </c>
    </row>
    <row r="13" spans="1:11" s="16" customFormat="1" ht="18" x14ac:dyDescent="0.55000000000000004">
      <c r="A13" s="206">
        <v>2008</v>
      </c>
      <c r="B13" s="211">
        <v>870867730</v>
      </c>
      <c r="C13" s="80">
        <v>42719765</v>
      </c>
      <c r="D13" s="80">
        <v>25226455</v>
      </c>
      <c r="E13" s="80">
        <v>38432099</v>
      </c>
      <c r="F13" s="199">
        <v>764489412</v>
      </c>
      <c r="G13" s="51">
        <f t="shared" si="0"/>
        <v>15623367.076200001</v>
      </c>
      <c r="H13" s="52">
        <f t="shared" si="1"/>
        <v>8391016.2412999999</v>
      </c>
      <c r="I13" s="52">
        <f t="shared" si="2"/>
        <v>7005891.0826000003</v>
      </c>
      <c r="J13" s="52">
        <f t="shared" si="3"/>
        <v>8425084.74278</v>
      </c>
      <c r="K13" s="53">
        <f t="shared" si="4"/>
        <v>18454774.405680001</v>
      </c>
    </row>
    <row r="14" spans="1:11" s="16" customFormat="1" ht="18" x14ac:dyDescent="0.55000000000000004">
      <c r="A14" s="206">
        <v>2009</v>
      </c>
      <c r="B14" s="211">
        <v>877755742</v>
      </c>
      <c r="C14" s="80">
        <v>43610721</v>
      </c>
      <c r="D14" s="80">
        <v>25417686</v>
      </c>
      <c r="E14" s="80">
        <v>39481560</v>
      </c>
      <c r="F14" s="199">
        <v>769245775</v>
      </c>
      <c r="G14" s="51">
        <f t="shared" si="0"/>
        <v>15852268.700520001</v>
      </c>
      <c r="H14" s="52">
        <f t="shared" si="1"/>
        <v>8518918.2401399985</v>
      </c>
      <c r="I14" s="52">
        <f t="shared" si="2"/>
        <v>7063066.5856799996</v>
      </c>
      <c r="J14" s="52">
        <f t="shared" si="3"/>
        <v>8585660.0375999995</v>
      </c>
      <c r="K14" s="53">
        <f t="shared" si="4"/>
        <v>18646517.585999999</v>
      </c>
    </row>
    <row r="15" spans="1:11" s="16" customFormat="1" ht="18" x14ac:dyDescent="0.55000000000000004">
      <c r="A15" s="206">
        <v>2010</v>
      </c>
      <c r="B15" s="211">
        <v>884208782</v>
      </c>
      <c r="C15" s="80">
        <v>44091973</v>
      </c>
      <c r="D15" s="80">
        <v>26004525</v>
      </c>
      <c r="E15" s="80">
        <v>40518912</v>
      </c>
      <c r="F15" s="199">
        <v>773593372</v>
      </c>
      <c r="G15" s="51">
        <f t="shared" si="0"/>
        <v>16110284.008040002</v>
      </c>
      <c r="H15" s="52">
        <f t="shared" si="1"/>
        <v>8569715.8722799998</v>
      </c>
      <c r="I15" s="52">
        <f t="shared" si="2"/>
        <v>7147083.6510000005</v>
      </c>
      <c r="J15" s="52">
        <f t="shared" si="3"/>
        <v>8688875.4892800003</v>
      </c>
      <c r="K15" s="53">
        <f t="shared" si="4"/>
        <v>18891150.144239999</v>
      </c>
    </row>
    <row r="16" spans="1:11" s="16" customFormat="1" ht="18" x14ac:dyDescent="0.55000000000000004">
      <c r="A16" s="206">
        <v>2011</v>
      </c>
      <c r="B16" s="211">
        <v>889702582</v>
      </c>
      <c r="C16" s="80">
        <v>44186690</v>
      </c>
      <c r="D16" s="80">
        <v>25948719</v>
      </c>
      <c r="E16" s="80">
        <v>42278177</v>
      </c>
      <c r="F16" s="199">
        <v>777288996</v>
      </c>
      <c r="G16" s="51">
        <f t="shared" si="0"/>
        <v>16317145.353879999</v>
      </c>
      <c r="H16" s="52">
        <f t="shared" si="1"/>
        <v>8605799.7444000002</v>
      </c>
      <c r="I16" s="52">
        <f t="shared" si="2"/>
        <v>7142125.41756</v>
      </c>
      <c r="J16" s="52">
        <f t="shared" si="3"/>
        <v>8947753.3802800011</v>
      </c>
      <c r="K16" s="53">
        <f t="shared" si="4"/>
        <v>19043580.401999999</v>
      </c>
    </row>
    <row r="17" spans="1:11" s="16" customFormat="1" ht="18" x14ac:dyDescent="0.55000000000000004">
      <c r="A17" s="206">
        <v>2012</v>
      </c>
      <c r="B17" s="211">
        <v>891441457</v>
      </c>
      <c r="C17" s="80">
        <v>44374111</v>
      </c>
      <c r="D17" s="80">
        <v>25572231</v>
      </c>
      <c r="E17" s="80">
        <v>42173648</v>
      </c>
      <c r="F17" s="199">
        <v>779321467</v>
      </c>
      <c r="G17" s="51">
        <f t="shared" si="0"/>
        <v>16669955.245900001</v>
      </c>
      <c r="H17" s="52">
        <f t="shared" si="1"/>
        <v>8691113.3804599997</v>
      </c>
      <c r="I17" s="52">
        <f t="shared" si="2"/>
        <v>7108057.328759999</v>
      </c>
      <c r="J17" s="52">
        <f t="shared" si="3"/>
        <v>8930691.7004799992</v>
      </c>
      <c r="K17" s="53">
        <f t="shared" si="4"/>
        <v>19140135.229520001</v>
      </c>
    </row>
    <row r="18" spans="1:11" s="16" customFormat="1" ht="18" x14ac:dyDescent="0.55000000000000004">
      <c r="A18" s="206">
        <v>2013</v>
      </c>
      <c r="B18" s="211">
        <v>900990340</v>
      </c>
      <c r="C18" s="80">
        <v>44782811</v>
      </c>
      <c r="D18" s="80">
        <v>25647282</v>
      </c>
      <c r="E18" s="80">
        <v>41778779</v>
      </c>
      <c r="F18" s="199">
        <v>788781468</v>
      </c>
      <c r="G18" s="51">
        <f t="shared" si="0"/>
        <v>16920598.585200001</v>
      </c>
      <c r="H18" s="52">
        <f t="shared" si="1"/>
        <v>8775639.6435599998</v>
      </c>
      <c r="I18" s="52">
        <f t="shared" si="2"/>
        <v>7157643.4605599996</v>
      </c>
      <c r="J18" s="52">
        <f t="shared" si="3"/>
        <v>8910577.9851200003</v>
      </c>
      <c r="K18" s="53">
        <f t="shared" si="4"/>
        <v>19372472.854079999</v>
      </c>
    </row>
    <row r="19" spans="1:11" s="16" customFormat="1" ht="18" x14ac:dyDescent="0.55000000000000004">
      <c r="A19" s="206">
        <v>2014</v>
      </c>
      <c r="B19" s="211">
        <v>900257023</v>
      </c>
      <c r="C19" s="80">
        <v>47643077</v>
      </c>
      <c r="D19" s="80">
        <v>25855659</v>
      </c>
      <c r="E19" s="80">
        <v>42210183</v>
      </c>
      <c r="F19" s="199">
        <v>784548104</v>
      </c>
      <c r="G19" s="51">
        <f t="shared" si="0"/>
        <v>15232348.829159999</v>
      </c>
      <c r="H19" s="52">
        <f t="shared" si="1"/>
        <v>2045793.7263799999</v>
      </c>
      <c r="I19" s="52">
        <f t="shared" si="2"/>
        <v>7229242.2564000003</v>
      </c>
      <c r="J19" s="52">
        <f t="shared" si="3"/>
        <v>8980638.5350800008</v>
      </c>
      <c r="K19" s="53">
        <f t="shared" si="4"/>
        <v>16883475.19808</v>
      </c>
    </row>
    <row r="20" spans="1:11" s="16" customFormat="1" ht="18" x14ac:dyDescent="0.55000000000000004">
      <c r="A20" s="206">
        <v>2015</v>
      </c>
      <c r="B20" s="211">
        <v>901532465</v>
      </c>
      <c r="C20" s="80">
        <v>47855767</v>
      </c>
      <c r="D20" s="80">
        <v>25893885</v>
      </c>
      <c r="E20" s="80">
        <v>44110526</v>
      </c>
      <c r="F20" s="199">
        <v>783672287</v>
      </c>
      <c r="G20" s="51">
        <f t="shared" si="0"/>
        <v>15434235.800799999</v>
      </c>
      <c r="H20" s="52">
        <f t="shared" si="1"/>
        <v>1959215.1009800001</v>
      </c>
      <c r="I20" s="52">
        <f t="shared" si="2"/>
        <v>7244073.2675999999</v>
      </c>
      <c r="J20" s="52">
        <f t="shared" si="3"/>
        <v>9225275.4076400008</v>
      </c>
      <c r="K20" s="53">
        <f t="shared" si="4"/>
        <v>17115402.74808</v>
      </c>
    </row>
    <row r="21" spans="1:11" s="16" customFormat="1" ht="18" x14ac:dyDescent="0.55000000000000004">
      <c r="A21" s="206">
        <v>2016</v>
      </c>
      <c r="B21" s="211">
        <v>905122429</v>
      </c>
      <c r="C21" s="80">
        <v>48259406</v>
      </c>
      <c r="D21" s="80">
        <v>26254924</v>
      </c>
      <c r="E21" s="80">
        <v>46145360</v>
      </c>
      <c r="F21" s="199">
        <v>784462739</v>
      </c>
      <c r="G21" s="51">
        <f t="shared" si="0"/>
        <v>15622413.124539999</v>
      </c>
      <c r="H21" s="52">
        <f t="shared" si="1"/>
        <v>1941958.4974399998</v>
      </c>
      <c r="I21" s="52">
        <f t="shared" si="2"/>
        <v>7335625.7656000005</v>
      </c>
      <c r="J21" s="52">
        <f t="shared" si="3"/>
        <v>9538245.9120000005</v>
      </c>
      <c r="K21" s="53">
        <f t="shared" si="4"/>
        <v>17305248.02234</v>
      </c>
    </row>
    <row r="22" spans="1:11" s="16" customFormat="1" ht="18" x14ac:dyDescent="0.55000000000000004">
      <c r="A22" s="206">
        <v>2017</v>
      </c>
      <c r="B22" s="211">
        <v>904992605</v>
      </c>
      <c r="C22" s="80">
        <v>48677658</v>
      </c>
      <c r="D22" s="80">
        <v>26152738</v>
      </c>
      <c r="E22" s="80">
        <v>48668654</v>
      </c>
      <c r="F22" s="199">
        <v>781493555</v>
      </c>
      <c r="G22" s="51">
        <f t="shared" si="0"/>
        <v>16036468.9606</v>
      </c>
      <c r="H22" s="52">
        <f t="shared" si="1"/>
        <v>1980207.12744</v>
      </c>
      <c r="I22" s="52">
        <f t="shared" si="2"/>
        <v>7287198.9163199998</v>
      </c>
      <c r="J22" s="52">
        <f t="shared" si="3"/>
        <v>9783372.8270800002</v>
      </c>
      <c r="K22" s="53">
        <f t="shared" si="4"/>
        <v>17693014.085199997</v>
      </c>
    </row>
    <row r="23" spans="1:11" s="16" customFormat="1" ht="18" x14ac:dyDescent="0.55000000000000004">
      <c r="A23" s="206">
        <v>2018</v>
      </c>
      <c r="B23" s="211">
        <v>910022396</v>
      </c>
      <c r="C23" s="80">
        <v>49124335</v>
      </c>
      <c r="D23" s="80">
        <v>25207116</v>
      </c>
      <c r="E23" s="80">
        <v>50510539</v>
      </c>
      <c r="F23" s="199">
        <v>785180405</v>
      </c>
      <c r="G23" s="51">
        <f t="shared" si="0"/>
        <v>16216599.096719999</v>
      </c>
      <c r="H23" s="52">
        <f t="shared" si="1"/>
        <v>2003290.3813000002</v>
      </c>
      <c r="I23" s="52">
        <f t="shared" si="2"/>
        <v>7161341.6556000002</v>
      </c>
      <c r="J23" s="52">
        <f t="shared" si="3"/>
        <v>9967749.7662599999</v>
      </c>
      <c r="K23" s="53">
        <f t="shared" si="4"/>
        <v>17855002.409699999</v>
      </c>
    </row>
    <row r="24" spans="1:11" s="16" customFormat="1" ht="18" x14ac:dyDescent="0.55000000000000004">
      <c r="A24" s="206">
        <v>2019</v>
      </c>
      <c r="B24" s="211">
        <v>913115047</v>
      </c>
      <c r="C24" s="80">
        <v>49735359</v>
      </c>
      <c r="D24" s="80">
        <v>24580446</v>
      </c>
      <c r="E24" s="80">
        <v>51260219</v>
      </c>
      <c r="F24" s="199">
        <v>787539022</v>
      </c>
      <c r="G24" s="51">
        <f t="shared" si="0"/>
        <v>16417808.545060001</v>
      </c>
      <c r="H24" s="52">
        <f t="shared" si="1"/>
        <v>2021244.98976</v>
      </c>
      <c r="I24" s="52">
        <f t="shared" si="2"/>
        <v>7081134.88368</v>
      </c>
      <c r="J24" s="52">
        <f t="shared" si="3"/>
        <v>10090061.507959999</v>
      </c>
      <c r="K24" s="53">
        <f t="shared" si="4"/>
        <v>18066145.16468</v>
      </c>
    </row>
    <row r="25" spans="1:11" s="16" customFormat="1" ht="18" x14ac:dyDescent="0.55000000000000004">
      <c r="A25" s="206">
        <v>2020</v>
      </c>
      <c r="B25" s="211">
        <v>920481259</v>
      </c>
      <c r="C25" s="80">
        <v>50604123</v>
      </c>
      <c r="D25" s="80">
        <v>24568124</v>
      </c>
      <c r="E25" s="80">
        <v>52667964</v>
      </c>
      <c r="F25" s="199">
        <v>792641048</v>
      </c>
      <c r="G25" s="51">
        <f t="shared" si="0"/>
        <v>16771168.53898</v>
      </c>
      <c r="H25" s="52">
        <f t="shared" si="1"/>
        <v>2075781.12546</v>
      </c>
      <c r="I25" s="52">
        <f t="shared" si="2"/>
        <v>7079550.6118400004</v>
      </c>
      <c r="J25" s="52">
        <f t="shared" si="3"/>
        <v>10264986.183599999</v>
      </c>
      <c r="K25" s="53">
        <f t="shared" si="4"/>
        <v>18389272.3136</v>
      </c>
    </row>
    <row r="26" spans="1:11" s="16" customFormat="1" ht="18" x14ac:dyDescent="0.55000000000000004">
      <c r="A26" s="206">
        <v>2021</v>
      </c>
      <c r="B26" s="211">
        <v>926318155</v>
      </c>
      <c r="C26" s="80">
        <v>51389528</v>
      </c>
      <c r="D26" s="80">
        <v>24471954</v>
      </c>
      <c r="E26" s="80">
        <v>55286852</v>
      </c>
      <c r="F26" s="199">
        <v>795169820</v>
      </c>
      <c r="G26" s="51">
        <f t="shared" si="0"/>
        <v>17155412.230600003</v>
      </c>
      <c r="H26" s="52">
        <f t="shared" si="1"/>
        <v>2084359.2556799999</v>
      </c>
      <c r="I26" s="52">
        <f t="shared" si="2"/>
        <v>7053306.5818799995</v>
      </c>
      <c r="J26" s="52">
        <f t="shared" si="3"/>
        <v>10552048.572719999</v>
      </c>
      <c r="K26" s="53">
        <f t="shared" si="4"/>
        <v>18766007.751999997</v>
      </c>
    </row>
    <row r="27" spans="1:11" s="16" customFormat="1" ht="18" x14ac:dyDescent="0.55000000000000004">
      <c r="A27" s="206">
        <v>2022</v>
      </c>
      <c r="B27" s="211">
        <v>931485176</v>
      </c>
      <c r="C27" s="80">
        <v>51645965</v>
      </c>
      <c r="D27" s="80">
        <v>24236402</v>
      </c>
      <c r="E27" s="80">
        <v>56622187</v>
      </c>
      <c r="F27" s="199">
        <v>798980621</v>
      </c>
      <c r="G27" s="51">
        <f t="shared" si="0"/>
        <v>17437402.494720001</v>
      </c>
      <c r="H27" s="52">
        <f t="shared" si="1"/>
        <v>2132978.3544999999</v>
      </c>
      <c r="I27" s="52">
        <f t="shared" si="2"/>
        <v>7061518.0867199991</v>
      </c>
      <c r="J27" s="52">
        <f t="shared" si="3"/>
        <v>10694798.68056</v>
      </c>
      <c r="K27" s="53">
        <f t="shared" si="4"/>
        <v>19031718.392220002</v>
      </c>
    </row>
    <row r="28" spans="1:11" s="16" customFormat="1" ht="24.75" customHeight="1" thickBot="1" x14ac:dyDescent="0.6">
      <c r="A28" s="206">
        <v>2023</v>
      </c>
      <c r="B28" s="213">
        <v>937115665</v>
      </c>
      <c r="C28" s="214">
        <v>51846088</v>
      </c>
      <c r="D28" s="214">
        <v>23731697</v>
      </c>
      <c r="E28" s="214">
        <v>56551949</v>
      </c>
      <c r="F28" s="220">
        <v>804985930</v>
      </c>
      <c r="G28" s="54">
        <f t="shared" si="0"/>
        <v>17692743.755199999</v>
      </c>
      <c r="H28" s="55">
        <f t="shared" si="1"/>
        <v>2165092.6348800003</v>
      </c>
      <c r="I28" s="55">
        <f t="shared" si="2"/>
        <v>7001799.8828799995</v>
      </c>
      <c r="J28" s="55">
        <f t="shared" si="3"/>
        <v>10675876.932220001</v>
      </c>
      <c r="K28" s="56">
        <f t="shared" si="4"/>
        <v>19255263.445599999</v>
      </c>
    </row>
    <row r="29" spans="1:11" s="16" customFormat="1" ht="18.399999999999999" thickBot="1" x14ac:dyDescent="0.6">
      <c r="A29" s="96" t="s">
        <v>373</v>
      </c>
      <c r="B29" s="97"/>
      <c r="C29" s="97"/>
      <c r="D29" s="97"/>
      <c r="E29" s="97"/>
      <c r="F29" s="98"/>
      <c r="G29" s="57"/>
      <c r="H29" s="57"/>
      <c r="I29" s="57"/>
      <c r="J29" s="57"/>
      <c r="K29" s="57"/>
    </row>
    <row r="30" spans="1:11" s="16" customFormat="1" ht="18" x14ac:dyDescent="0.45">
      <c r="A30" s="60">
        <v>2024</v>
      </c>
      <c r="B30" s="42">
        <f>_xlfn.FORECAST.LINEAR($A30,B$15:B29,$A$15:$A29)</f>
        <v>936155353.86813164</v>
      </c>
      <c r="C30" s="42">
        <f>_xlfn.FORECAST.LINEAR($A30,C$15:C29,$A$15:$A29)</f>
        <v>53126956.329670191</v>
      </c>
      <c r="D30" s="42">
        <f>_xlfn.FORECAST.LINEAR($A30,D$15:D29,$A$15:$A29)</f>
        <v>24068691.769230783</v>
      </c>
      <c r="E30" s="42">
        <f>_xlfn.FORECAST.LINEAR($A30,E$15:E29,$A$15:$A29)</f>
        <v>58255395.835165024</v>
      </c>
      <c r="F30" s="42">
        <f>_xlfn.FORECAST.LINEAR($A30,F$15:F29,$A$15:$A29)</f>
        <v>800704308.90109921</v>
      </c>
      <c r="G30" s="39"/>
      <c r="H30" s="39"/>
      <c r="I30" s="39"/>
      <c r="J30" s="39"/>
      <c r="K30" s="39"/>
    </row>
    <row r="31" spans="1:11" s="16" customFormat="1" ht="18" x14ac:dyDescent="0.45">
      <c r="A31" s="60">
        <v>2025</v>
      </c>
      <c r="B31" s="42">
        <f>_xlfn.FORECAST.LINEAR($A31,B$15:B30,$A$15:$A30)</f>
        <v>939863825.99340725</v>
      </c>
      <c r="C31" s="42">
        <f>_xlfn.FORECAST.LINEAR($A31,C$15:C30,$A$15:$A30)</f>
        <v>53789437.259340763</v>
      </c>
      <c r="D31" s="42">
        <f>_xlfn.FORECAST.LINEAR($A31,D$15:D30,$A$15:$A30)</f>
        <v>23905224.938461542</v>
      </c>
      <c r="E31" s="42">
        <f>_xlfn.FORECAST.LINEAR($A31,E$15:E30,$A$15:$A30)</f>
        <v>59634363.384614944</v>
      </c>
      <c r="F31" s="42">
        <f>_xlfn.FORECAST.LINEAR($A31,F$15:F30,$A$15:$A30)</f>
        <v>802534799.28791237</v>
      </c>
      <c r="G31" s="39"/>
      <c r="H31" s="39"/>
      <c r="I31" s="39"/>
      <c r="J31" s="39"/>
      <c r="K31" s="39"/>
    </row>
    <row r="32" spans="1:11" s="16" customFormat="1" ht="18" x14ac:dyDescent="0.45">
      <c r="A32" s="60">
        <v>2026</v>
      </c>
      <c r="B32" s="42">
        <f>_xlfn.FORECAST.LINEAR($A32,B$15:B31,$A$15:$A31)</f>
        <v>943572298.11868095</v>
      </c>
      <c r="C32" s="42">
        <f>_xlfn.FORECAST.LINEAR($A32,C$15:C31,$A$15:$A31)</f>
        <v>54451918.189010859</v>
      </c>
      <c r="D32" s="42">
        <f>_xlfn.FORECAST.LINEAR($A32,D$15:D31,$A$15:$A31)</f>
        <v>23741758.107692301</v>
      </c>
      <c r="E32" s="42">
        <f>_xlfn.FORECAST.LINEAR($A32,E$15:E31,$A$15:$A31)</f>
        <v>61013330.934065819</v>
      </c>
      <c r="F32" s="42">
        <f>_xlfn.FORECAST.LINEAR($A32,F$15:F31,$A$15:$A31)</f>
        <v>804365289.67472506</v>
      </c>
      <c r="G32" s="39"/>
      <c r="H32" s="39"/>
      <c r="I32" s="39"/>
      <c r="J32" s="39"/>
      <c r="K32" s="39"/>
    </row>
    <row r="33" spans="1:11" s="16" customFormat="1" ht="18" x14ac:dyDescent="0.45">
      <c r="A33" s="60">
        <v>2027</v>
      </c>
      <c r="B33" s="42">
        <f>_xlfn.FORECAST.LINEAR($A33,B$15:B32,$A$15:$A32)</f>
        <v>947280770.24395657</v>
      </c>
      <c r="C33" s="42">
        <f>_xlfn.FORECAST.LINEAR($A33,C$15:C32,$A$15:$A32)</f>
        <v>55114399.118681431</v>
      </c>
      <c r="D33" s="42">
        <f>_xlfn.FORECAST.LINEAR($A33,D$15:D32,$A$15:$A32)</f>
        <v>23578291.27692306</v>
      </c>
      <c r="E33" s="42">
        <f>_xlfn.FORECAST.LINEAR($A33,E$15:E32,$A$15:$A32)</f>
        <v>62392298.483516693</v>
      </c>
      <c r="F33" s="42">
        <f>_xlfn.FORECAST.LINEAR($A33,F$15:F32,$A$15:$A32)</f>
        <v>806195780.0615387</v>
      </c>
      <c r="G33" s="39"/>
      <c r="H33" s="39"/>
      <c r="I33" s="39"/>
      <c r="J33" s="39"/>
      <c r="K33" s="39"/>
    </row>
    <row r="34" spans="1:11" s="16" customFormat="1" ht="18" x14ac:dyDescent="0.45">
      <c r="A34" s="60">
        <v>2028</v>
      </c>
      <c r="B34" s="42">
        <f>_xlfn.FORECAST.LINEAR($A34,B$15:B33,$A$15:$A33)</f>
        <v>950989242.36923027</v>
      </c>
      <c r="C34" s="42">
        <f>_xlfn.FORECAST.LINEAR($A34,C$15:C33,$A$15:$A33)</f>
        <v>55776880.048351526</v>
      </c>
      <c r="D34" s="42">
        <f>_xlfn.FORECAST.LINEAR($A34,D$15:D33,$A$15:$A33)</f>
        <v>23414824.44615382</v>
      </c>
      <c r="E34" s="42">
        <f>_xlfn.FORECAST.LINEAR($A34,E$15:E33,$A$15:$A33)</f>
        <v>63771266.032967091</v>
      </c>
      <c r="F34" s="42">
        <f>_xlfn.FORECAST.LINEAR($A34,F$15:F33,$A$15:$A33)</f>
        <v>808026270.44835186</v>
      </c>
      <c r="G34" s="39"/>
      <c r="H34" s="39"/>
      <c r="I34" s="39"/>
      <c r="J34" s="39"/>
      <c r="K34" s="39"/>
    </row>
    <row r="35" spans="1:11" s="16" customFormat="1" ht="18" x14ac:dyDescent="0.45">
      <c r="A35" s="60">
        <v>2029</v>
      </c>
      <c r="B35" s="42">
        <f>_xlfn.FORECAST.LINEAR($A35,B$15:B34,$A$15:$A34)</f>
        <v>954697714.49450588</v>
      </c>
      <c r="C35" s="42">
        <f>_xlfn.FORECAST.LINEAR($A35,C$15:C34,$A$15:$A34)</f>
        <v>56439360.978022099</v>
      </c>
      <c r="D35" s="42">
        <f>_xlfn.FORECAST.LINEAR($A35,D$15:D34,$A$15:$A34)</f>
        <v>23251357.615384638</v>
      </c>
      <c r="E35" s="42">
        <f>_xlfn.FORECAST.LINEAR($A35,E$15:E34,$A$15:$A34)</f>
        <v>65150233.582417488</v>
      </c>
      <c r="F35" s="42">
        <f>_xlfn.FORECAST.LINEAR($A35,F$15:F34,$A$15:$A34)</f>
        <v>809856760.83516502</v>
      </c>
      <c r="G35" s="39"/>
      <c r="H35" s="39"/>
      <c r="I35" s="39"/>
      <c r="J35" s="39"/>
      <c r="K35" s="39"/>
    </row>
    <row r="36" spans="1:11" s="16" customFormat="1" ht="18" x14ac:dyDescent="0.45">
      <c r="A36" s="60">
        <v>2030</v>
      </c>
      <c r="B36" s="42">
        <f>_xlfn.FORECAST.LINEAR($A36,B$15:B35,$A$15:$A35)</f>
        <v>958406186.61978054</v>
      </c>
      <c r="C36" s="42">
        <f>_xlfn.FORECAST.LINEAR($A36,C$15:C35,$A$15:$A35)</f>
        <v>57101841.907692432</v>
      </c>
      <c r="D36" s="42">
        <f>_xlfn.FORECAST.LINEAR($A36,D$15:D35,$A$15:$A35)</f>
        <v>23087890.784615338</v>
      </c>
      <c r="E36" s="42">
        <f>_xlfn.FORECAST.LINEAR($A36,E$15:E35,$A$15:$A35)</f>
        <v>66529201.131867886</v>
      </c>
      <c r="F36" s="42">
        <f>_xlfn.FORECAST.LINEAR($A36,F$15:F35,$A$15:$A35)</f>
        <v>811687251.22197819</v>
      </c>
      <c r="G36" s="39"/>
      <c r="H36" s="39"/>
      <c r="I36" s="39"/>
      <c r="J36" s="39"/>
      <c r="K36" s="39"/>
    </row>
    <row r="37" spans="1:11" s="16" customFormat="1" ht="18" x14ac:dyDescent="0.45">
      <c r="A37" s="60">
        <v>2031</v>
      </c>
      <c r="B37" s="42">
        <f>_xlfn.FORECAST.LINEAR($A37,B$15:B36,$A$15:$A36)</f>
        <v>962114658.7450552</v>
      </c>
      <c r="C37" s="42">
        <f>_xlfn.FORECAST.LINEAR($A37,C$15:C36,$A$15:$A36)</f>
        <v>57764322.837362766</v>
      </c>
      <c r="D37" s="42">
        <f>_xlfn.FORECAST.LINEAR($A37,D$15:D36,$A$15:$A36)</f>
        <v>22924423.953846097</v>
      </c>
      <c r="E37" s="42">
        <f>_xlfn.FORECAST.LINEAR($A37,E$15:E36,$A$15:$A36)</f>
        <v>67908168.68131876</v>
      </c>
      <c r="F37" s="42">
        <f>_xlfn.FORECAST.LINEAR($A37,F$15:F36,$A$15:$A36)</f>
        <v>813517741.60879135</v>
      </c>
      <c r="G37" s="39"/>
      <c r="H37" s="39"/>
      <c r="I37" s="39"/>
      <c r="J37" s="39"/>
      <c r="K37" s="39"/>
    </row>
    <row r="38" spans="1:11" s="16" customFormat="1" ht="18" x14ac:dyDescent="0.45">
      <c r="A38" s="60">
        <v>2032</v>
      </c>
      <c r="B38" s="42">
        <f>_xlfn.FORECAST.LINEAR($A38,B$15:B37,$A$15:$A37)</f>
        <v>965823130.87032986</v>
      </c>
      <c r="C38" s="42">
        <f>_xlfn.FORECAST.LINEAR($A38,C$15:C37,$A$15:$A37)</f>
        <v>58426803.7670331</v>
      </c>
      <c r="D38" s="42">
        <f>_xlfn.FORECAST.LINEAR($A38,D$15:D37,$A$15:$A37)</f>
        <v>22760957.123076975</v>
      </c>
      <c r="E38" s="42">
        <f>_xlfn.FORECAST.LINEAR($A38,E$15:E37,$A$15:$A37)</f>
        <v>69287136.230769157</v>
      </c>
      <c r="F38" s="42">
        <f>_xlfn.FORECAST.LINEAR($A38,F$15:F37,$A$15:$A37)</f>
        <v>815348231.99560452</v>
      </c>
      <c r="G38" s="39"/>
      <c r="H38" s="39"/>
      <c r="I38" s="39"/>
      <c r="J38" s="39"/>
      <c r="K38" s="39"/>
    </row>
    <row r="39" spans="1:11" s="16" customFormat="1" ht="18" x14ac:dyDescent="0.45">
      <c r="A39" s="60">
        <v>2033</v>
      </c>
      <c r="B39" s="42">
        <f>_xlfn.FORECAST.LINEAR($A39,B$15:B38,$A$15:$A38)</f>
        <v>969531602.99560452</v>
      </c>
      <c r="C39" s="42">
        <f>_xlfn.FORECAST.LINEAR($A39,C$15:C38,$A$15:$A38)</f>
        <v>59089284.696703434</v>
      </c>
      <c r="D39" s="42">
        <f>_xlfn.FORECAST.LINEAR($A39,D$15:D38,$A$15:$A38)</f>
        <v>22597490.292307675</v>
      </c>
      <c r="E39" s="42">
        <f>_xlfn.FORECAST.LINEAR($A39,E$15:E38,$A$15:$A38)</f>
        <v>70666103.780219555</v>
      </c>
      <c r="F39" s="42">
        <f>_xlfn.FORECAST.LINEAR($A39,F$15:F38,$A$15:$A38)</f>
        <v>817178722.38241816</v>
      </c>
      <c r="G39" s="39"/>
      <c r="H39" s="39"/>
      <c r="I39" s="39"/>
      <c r="J39" s="39"/>
      <c r="K39" s="39"/>
    </row>
    <row r="40" spans="1:11" s="16" customFormat="1" ht="18" x14ac:dyDescent="0.45">
      <c r="A40" s="60">
        <v>2034</v>
      </c>
      <c r="B40" s="42">
        <f>_xlfn.FORECAST.LINEAR($A40,B$15:B39,$A$15:$A39)</f>
        <v>973240075.12087917</v>
      </c>
      <c r="C40" s="42">
        <f>_xlfn.FORECAST.LINEAR($A40,C$15:C39,$A$15:$A39)</f>
        <v>59751765.626373768</v>
      </c>
      <c r="D40" s="42">
        <f>_xlfn.FORECAST.LINEAR($A40,D$15:D39,$A$15:$A39)</f>
        <v>22434023.461538494</v>
      </c>
      <c r="E40" s="42">
        <f>_xlfn.FORECAST.LINEAR($A40,E$15:E39,$A$15:$A39)</f>
        <v>72045071.329670429</v>
      </c>
      <c r="F40" s="42">
        <f>_xlfn.FORECAST.LINEAR($A40,F$15:F39,$A$15:$A39)</f>
        <v>819009212.76923132</v>
      </c>
      <c r="G40" s="39"/>
      <c r="H40" s="39"/>
      <c r="I40" s="39"/>
      <c r="J40" s="39"/>
      <c r="K40" s="39"/>
    </row>
    <row r="41" spans="1:11" s="16" customFormat="1" ht="18" x14ac:dyDescent="0.45">
      <c r="A41" s="60">
        <v>2035</v>
      </c>
      <c r="B41" s="42">
        <f>_xlfn.FORECAST.LINEAR($A41,B$15:B40,$A$15:$A40)</f>
        <v>976948547.24615383</v>
      </c>
      <c r="C41" s="42">
        <f>_xlfn.FORECAST.LINEAR($A41,C$15:C40,$A$15:$A40)</f>
        <v>60414246.556044102</v>
      </c>
      <c r="D41" s="42">
        <f>_xlfn.FORECAST.LINEAR($A41,D$15:D40,$A$15:$A40)</f>
        <v>22270556.630769193</v>
      </c>
      <c r="E41" s="42">
        <f>_xlfn.FORECAST.LINEAR($A41,E$15:E40,$A$15:$A40)</f>
        <v>73424038.879120827</v>
      </c>
      <c r="F41" s="42">
        <f>_xlfn.FORECAST.LINEAR($A41,F$15:F40,$A$15:$A40)</f>
        <v>820839703.15604401</v>
      </c>
      <c r="G41" s="39"/>
      <c r="H41" s="39"/>
      <c r="I41" s="39"/>
      <c r="J41" s="39"/>
      <c r="K41" s="39"/>
    </row>
    <row r="42" spans="1:11" s="16" customFormat="1" ht="18" x14ac:dyDescent="0.45">
      <c r="A42" s="60">
        <v>2036</v>
      </c>
      <c r="B42" s="42">
        <f>_xlfn.FORECAST.LINEAR($A42,B$15:B41,$A$15:$A41)</f>
        <v>980657019.37142944</v>
      </c>
      <c r="C42" s="42">
        <f>_xlfn.FORECAST.LINEAR($A42,C$15:C41,$A$15:$A41)</f>
        <v>61076727.485714436</v>
      </c>
      <c r="D42" s="42">
        <f>_xlfn.FORECAST.LINEAR($A42,D$15:D41,$A$15:$A41)</f>
        <v>22107089.800000012</v>
      </c>
      <c r="E42" s="42">
        <f>_xlfn.FORECAST.LINEAR($A42,E$15:E41,$A$15:$A41)</f>
        <v>74803006.428571224</v>
      </c>
      <c r="F42" s="42">
        <f>_xlfn.FORECAST.LINEAR($A42,F$15:F41,$A$15:$A41)</f>
        <v>822670193.54285765</v>
      </c>
      <c r="G42" s="39"/>
      <c r="H42" s="39"/>
      <c r="I42" s="39"/>
      <c r="J42" s="39"/>
      <c r="K42" s="39"/>
    </row>
    <row r="43" spans="1:11" s="16" customFormat="1" ht="18" x14ac:dyDescent="0.45">
      <c r="A43" s="60">
        <v>2037</v>
      </c>
      <c r="B43" s="42">
        <f>_xlfn.FORECAST.LINEAR($A43,B$15:B42,$A$15:$A42)</f>
        <v>984365491.4967041</v>
      </c>
      <c r="C43" s="42">
        <f>_xlfn.FORECAST.LINEAR($A43,C$15:C42,$A$15:$A42)</f>
        <v>61739208.415384769</v>
      </c>
      <c r="D43" s="42">
        <f>_xlfn.FORECAST.LINEAR($A43,D$15:D42,$A$15:$A42)</f>
        <v>21943622.969230711</v>
      </c>
      <c r="E43" s="42">
        <f>_xlfn.FORECAST.LINEAR($A43,E$15:E42,$A$15:$A42)</f>
        <v>76181973.978022099</v>
      </c>
      <c r="F43" s="42">
        <f>_xlfn.FORECAST.LINEAR($A43,F$15:F42,$A$15:$A42)</f>
        <v>824500683.92967081</v>
      </c>
      <c r="G43" s="39"/>
      <c r="H43" s="39"/>
      <c r="I43" s="39"/>
      <c r="J43" s="39"/>
      <c r="K43" s="39"/>
    </row>
    <row r="44" spans="1:11" s="16" customFormat="1" ht="18" x14ac:dyDescent="0.45">
      <c r="A44" s="60">
        <v>2038</v>
      </c>
      <c r="B44" s="42">
        <f>_xlfn.FORECAST.LINEAR($A44,B$15:B43,$A$15:$A43)</f>
        <v>988073963.62197876</v>
      </c>
      <c r="C44" s="42">
        <f>_xlfn.FORECAST.LINEAR($A44,C$15:C43,$A$15:$A43)</f>
        <v>62401689.345055103</v>
      </c>
      <c r="D44" s="42">
        <f>_xlfn.FORECAST.LINEAR($A44,D$15:D43,$A$15:$A43)</f>
        <v>21780156.138461471</v>
      </c>
      <c r="E44" s="42">
        <f>_xlfn.FORECAST.LINEAR($A44,E$15:E43,$A$15:$A43)</f>
        <v>77560941.527472496</v>
      </c>
      <c r="F44" s="42">
        <f>_xlfn.FORECAST.LINEAR($A44,F$15:F43,$A$15:$A43)</f>
        <v>826331174.31648397</v>
      </c>
      <c r="G44" s="39"/>
      <c r="H44" s="39"/>
      <c r="I44" s="39"/>
      <c r="J44" s="39"/>
      <c r="K44" s="39"/>
    </row>
    <row r="45" spans="1:11" s="16" customFormat="1" ht="18" x14ac:dyDescent="0.45">
      <c r="A45" s="60">
        <v>2039</v>
      </c>
      <c r="B45" s="42">
        <f>_xlfn.FORECAST.LINEAR($A45,B$15:B44,$A$15:$A44)</f>
        <v>991782435.74725342</v>
      </c>
      <c r="C45" s="42">
        <f>_xlfn.FORECAST.LINEAR($A45,C$15:C44,$A$15:$A44)</f>
        <v>63064170.274725437</v>
      </c>
      <c r="D45" s="42">
        <f>_xlfn.FORECAST.LINEAR($A45,D$15:D44,$A$15:$A44)</f>
        <v>21616689.307692349</v>
      </c>
      <c r="E45" s="42">
        <f>_xlfn.FORECAST.LINEAR($A45,E$15:E44,$A$15:$A44)</f>
        <v>78939909.07692337</v>
      </c>
      <c r="F45" s="42">
        <f>_xlfn.FORECAST.LINEAR($A45,F$15:F44,$A$15:$A44)</f>
        <v>828161664.70329714</v>
      </c>
      <c r="G45" s="39"/>
      <c r="H45" s="39"/>
      <c r="I45" s="39"/>
      <c r="J45" s="39"/>
      <c r="K45" s="39"/>
    </row>
    <row r="46" spans="1:11" s="16" customFormat="1" ht="18" x14ac:dyDescent="0.45">
      <c r="A46" s="60">
        <v>2040</v>
      </c>
      <c r="B46" s="42">
        <f>_xlfn.FORECAST.LINEAR($A46,B$15:B45,$A$15:$A45)</f>
        <v>995490907.87252808</v>
      </c>
      <c r="C46" s="42">
        <f>_xlfn.FORECAST.LINEAR($A46,C$15:C45,$A$15:$A45)</f>
        <v>63726651.204395771</v>
      </c>
      <c r="D46" s="42">
        <f>_xlfn.FORECAST.LINEAR($A46,D$15:D45,$A$15:$A45)</f>
        <v>21453222.476923048</v>
      </c>
      <c r="E46" s="42">
        <f>_xlfn.FORECAST.LINEAR($A46,E$15:E45,$A$15:$A45)</f>
        <v>80318876.626373291</v>
      </c>
      <c r="F46" s="42">
        <f>_xlfn.FORECAST.LINEAR($A46,F$15:F45,$A$15:$A45)</f>
        <v>829992155.0901103</v>
      </c>
      <c r="G46" s="39"/>
      <c r="H46" s="39"/>
      <c r="I46" s="39"/>
      <c r="J46" s="39"/>
      <c r="K46" s="39"/>
    </row>
    <row r="47" spans="1:11" s="16" customFormat="1" ht="18" x14ac:dyDescent="0.45">
      <c r="A47" s="60">
        <v>2041</v>
      </c>
      <c r="B47" s="42">
        <f>_xlfn.FORECAST.LINEAR($A47,B$15:B46,$A$15:$A46)</f>
        <v>999199379.99780273</v>
      </c>
      <c r="C47" s="42">
        <f>_xlfn.FORECAST.LINEAR($A47,C$15:C46,$A$15:$A46)</f>
        <v>64389132.134066105</v>
      </c>
      <c r="D47" s="42">
        <f>_xlfn.FORECAST.LINEAR($A47,D$15:D46,$A$15:$A46)</f>
        <v>21289755.646153867</v>
      </c>
      <c r="E47" s="42">
        <f>_xlfn.FORECAST.LINEAR($A47,E$15:E46,$A$15:$A46)</f>
        <v>81697844.175824165</v>
      </c>
      <c r="F47" s="42">
        <f>_xlfn.FORECAST.LINEAR($A47,F$15:F46,$A$15:$A46)</f>
        <v>831822645.47692347</v>
      </c>
      <c r="G47" s="39"/>
      <c r="H47" s="39"/>
      <c r="I47" s="39"/>
      <c r="J47" s="39"/>
      <c r="K47" s="39"/>
    </row>
    <row r="48" spans="1:11" s="16" customFormat="1" ht="18" x14ac:dyDescent="0.45">
      <c r="A48" s="60">
        <v>2042</v>
      </c>
      <c r="B48" s="42">
        <f>_xlfn.FORECAST.LINEAR($A48,B$15:B47,$A$15:$A47)</f>
        <v>1002907852.1230774</v>
      </c>
      <c r="C48" s="42">
        <f>_xlfn.FORECAST.LINEAR($A48,C$15:C47,$A$15:$A47)</f>
        <v>65051613.063736439</v>
      </c>
      <c r="D48" s="42">
        <f>_xlfn.FORECAST.LINEAR($A48,D$15:D47,$A$15:$A47)</f>
        <v>21126288.815384567</v>
      </c>
      <c r="E48" s="42">
        <f>_xlfn.FORECAST.LINEAR($A48,E$15:E47,$A$15:$A47)</f>
        <v>83076811.72527504</v>
      </c>
      <c r="F48" s="42">
        <f>_xlfn.FORECAST.LINEAR($A48,F$15:F47,$A$15:$A47)</f>
        <v>833653135.86373663</v>
      </c>
      <c r="G48" s="39"/>
      <c r="H48" s="39"/>
      <c r="I48" s="39"/>
      <c r="J48" s="39"/>
      <c r="K48" s="39"/>
    </row>
    <row r="49" spans="1:11" s="16" customFormat="1" ht="18" x14ac:dyDescent="0.45">
      <c r="A49" s="60">
        <v>2043</v>
      </c>
      <c r="B49" s="42">
        <f>_xlfn.FORECAST.LINEAR($A49,B$15:B48,$A$15:$A48)</f>
        <v>1006616324.248353</v>
      </c>
      <c r="C49" s="42">
        <f>_xlfn.FORECAST.LINEAR($A49,C$15:C48,$A$15:$A48)</f>
        <v>65714093.993406773</v>
      </c>
      <c r="D49" s="42">
        <f>_xlfn.FORECAST.LINEAR($A49,D$15:D48,$A$15:$A48)</f>
        <v>20962821.984615326</v>
      </c>
      <c r="E49" s="42">
        <f>_xlfn.FORECAST.LINEAR($A49,E$15:E48,$A$15:$A48)</f>
        <v>84455779.27472496</v>
      </c>
      <c r="F49" s="42">
        <f>_xlfn.FORECAST.LINEAR($A49,F$15:F48,$A$15:$A48)</f>
        <v>835483626.25055027</v>
      </c>
      <c r="G49" s="39"/>
      <c r="H49" s="39"/>
      <c r="I49" s="39"/>
      <c r="J49" s="39"/>
      <c r="K49" s="39"/>
    </row>
    <row r="50" spans="1:11" s="16" customFormat="1" ht="18" x14ac:dyDescent="0.45">
      <c r="A50" s="60">
        <v>2044</v>
      </c>
      <c r="B50" s="42">
        <f>_xlfn.FORECAST.LINEAR($A50,B$15:B49,$A$15:$A49)</f>
        <v>1010324796.3736277</v>
      </c>
      <c r="C50" s="42">
        <f>_xlfn.FORECAST.LINEAR($A50,C$15:C49,$A$15:$A49)</f>
        <v>66376574.923077106</v>
      </c>
      <c r="D50" s="42">
        <f>_xlfn.FORECAST.LINEAR($A50,D$15:D49,$A$15:$A49)</f>
        <v>20799355.153846145</v>
      </c>
      <c r="E50" s="42">
        <f>_xlfn.FORECAST.LINEAR($A50,E$15:E49,$A$15:$A49)</f>
        <v>85834746.824175835</v>
      </c>
      <c r="F50" s="42">
        <f>_xlfn.FORECAST.LINEAR($A50,F$15:F49,$A$15:$A49)</f>
        <v>837314116.63736343</v>
      </c>
      <c r="G50" s="39"/>
      <c r="H50" s="39"/>
      <c r="I50" s="39"/>
      <c r="J50" s="39"/>
      <c r="K50" s="39"/>
    </row>
    <row r="51" spans="1:11" s="16" customFormat="1" ht="18" x14ac:dyDescent="0.45">
      <c r="A51" s="60">
        <v>2045</v>
      </c>
      <c r="B51" s="42">
        <f>_xlfn.FORECAST.LINEAR($A51,B$15:B50,$A$15:$A50)</f>
        <v>1014033268.4989023</v>
      </c>
      <c r="C51" s="42">
        <f>_xlfn.FORECAST.LINEAR($A51,C$15:C50,$A$15:$A50)</f>
        <v>67039055.85274744</v>
      </c>
      <c r="D51" s="42">
        <f>_xlfn.FORECAST.LINEAR($A51,D$15:D50,$A$15:$A50)</f>
        <v>20635888.323076904</v>
      </c>
      <c r="E51" s="42">
        <f>_xlfn.FORECAST.LINEAR($A51,E$15:E50,$A$15:$A50)</f>
        <v>87213714.373626709</v>
      </c>
      <c r="F51" s="42">
        <f>_xlfn.FORECAST.LINEAR($A51,F$15:F50,$A$15:$A50)</f>
        <v>839144607.0241766</v>
      </c>
      <c r="G51" s="39"/>
      <c r="H51" s="39"/>
      <c r="I51" s="39"/>
      <c r="J51" s="39"/>
      <c r="K51" s="39"/>
    </row>
    <row r="52" spans="1:11" s="16" customFormat="1" ht="18" x14ac:dyDescent="0.45">
      <c r="A52" s="60">
        <v>2046</v>
      </c>
      <c r="B52" s="42">
        <f>_xlfn.FORECAST.LINEAR($A52,B$15:B51,$A$15:$A51)</f>
        <v>1017741740.624177</v>
      </c>
      <c r="C52" s="42">
        <f>_xlfn.FORECAST.LINEAR($A52,C$15:C51,$A$15:$A51)</f>
        <v>67701536.782417774</v>
      </c>
      <c r="D52" s="42">
        <f>_xlfn.FORECAST.LINEAR($A52,D$15:D51,$A$15:$A51)</f>
        <v>20472421.492307723</v>
      </c>
      <c r="E52" s="42">
        <f>_xlfn.FORECAST.LINEAR($A52,E$15:E51,$A$15:$A51)</f>
        <v>88592681.92307663</v>
      </c>
      <c r="F52" s="42">
        <f>_xlfn.FORECAST.LINEAR($A52,F$15:F51,$A$15:$A51)</f>
        <v>840975097.41098976</v>
      </c>
      <c r="G52" s="39"/>
      <c r="H52" s="39"/>
      <c r="I52" s="39"/>
      <c r="J52" s="39"/>
      <c r="K52" s="39"/>
    </row>
    <row r="53" spans="1:11" s="16" customFormat="1" ht="18" x14ac:dyDescent="0.45">
      <c r="A53" s="60">
        <v>2047</v>
      </c>
      <c r="B53" s="42">
        <f>_xlfn.FORECAST.LINEAR($A53,B$15:B52,$A$15:$A52)</f>
        <v>1021450212.7494516</v>
      </c>
      <c r="C53" s="42">
        <f>_xlfn.FORECAST.LINEAR($A53,C$15:C52,$A$15:$A52)</f>
        <v>68364017.712088108</v>
      </c>
      <c r="D53" s="42">
        <f>_xlfn.FORECAST.LINEAR($A53,D$15:D52,$A$15:$A52)</f>
        <v>20308954.661538422</v>
      </c>
      <c r="E53" s="42">
        <f>_xlfn.FORECAST.LINEAR($A53,E$15:E52,$A$15:$A52)</f>
        <v>89971649.472527504</v>
      </c>
      <c r="F53" s="42">
        <f>_xlfn.FORECAST.LINEAR($A53,F$15:F52,$A$15:$A52)</f>
        <v>842805587.79780293</v>
      </c>
      <c r="G53" s="39"/>
      <c r="H53" s="39"/>
      <c r="I53" s="39"/>
      <c r="J53" s="39"/>
      <c r="K53" s="39"/>
    </row>
    <row r="54" spans="1:11" s="16" customFormat="1" ht="18" x14ac:dyDescent="0.45">
      <c r="A54" s="60">
        <v>2048</v>
      </c>
      <c r="B54" s="42">
        <f>_xlfn.FORECAST.LINEAR($A54,B$15:B53,$A$15:$A53)</f>
        <v>1025158684.8747263</v>
      </c>
      <c r="C54" s="42">
        <f>_xlfn.FORECAST.LINEAR($A54,C$15:C53,$A$15:$A53)</f>
        <v>69026498.641758442</v>
      </c>
      <c r="D54" s="42">
        <f>_xlfn.FORECAST.LINEAR($A54,D$15:D53,$A$15:$A53)</f>
        <v>20145487.830769241</v>
      </c>
      <c r="E54" s="42">
        <f>_xlfn.FORECAST.LINEAR($A54,E$15:E53,$A$15:$A53)</f>
        <v>91350617.021978378</v>
      </c>
      <c r="F54" s="42">
        <f>_xlfn.FORECAST.LINEAR($A54,F$15:F53,$A$15:$A53)</f>
        <v>844636078.18461609</v>
      </c>
      <c r="G54" s="39"/>
      <c r="H54" s="39"/>
      <c r="I54" s="39"/>
      <c r="J54" s="39"/>
      <c r="K54" s="39"/>
    </row>
    <row r="55" spans="1:11" s="16" customFormat="1" ht="18" x14ac:dyDescent="0.45">
      <c r="A55" s="60">
        <v>2049</v>
      </c>
      <c r="B55" s="42">
        <f>_xlfn.FORECAST.LINEAR($A55,B$15:B54,$A$15:$A54)</f>
        <v>1028867157.000001</v>
      </c>
      <c r="C55" s="42">
        <f>_xlfn.FORECAST.LINEAR($A55,C$15:C54,$A$15:$A54)</f>
        <v>69688979.571428776</v>
      </c>
      <c r="D55" s="42">
        <f>_xlfn.FORECAST.LINEAR($A55,D$15:D54,$A$15:$A54)</f>
        <v>19982020.99999994</v>
      </c>
      <c r="E55" s="42">
        <f>_xlfn.FORECAST.LINEAR($A55,E$15:E54,$A$15:$A54)</f>
        <v>92729584.571428299</v>
      </c>
      <c r="F55" s="42">
        <f>_xlfn.FORECAST.LINEAR($A55,F$15:F54,$A$15:$A54)</f>
        <v>846466568.57142925</v>
      </c>
      <c r="G55" s="39"/>
      <c r="H55" s="39"/>
      <c r="I55" s="39"/>
      <c r="J55" s="39"/>
      <c r="K55" s="39"/>
    </row>
    <row r="56" spans="1:11" s="16" customFormat="1" ht="18" x14ac:dyDescent="0.45">
      <c r="A56" s="60">
        <v>2050</v>
      </c>
      <c r="B56" s="42">
        <f>_xlfn.FORECAST.LINEAR($A56,B$15:B55,$A$15:$A55)</f>
        <v>1032575629.1252756</v>
      </c>
      <c r="C56" s="42">
        <f>_xlfn.FORECAST.LINEAR($A56,C$15:C55,$A$15:$A55)</f>
        <v>70351460.50109911</v>
      </c>
      <c r="D56" s="42">
        <f>_xlfn.FORECAST.LINEAR($A56,D$15:D55,$A$15:$A55)</f>
        <v>19818554.1692307</v>
      </c>
      <c r="E56" s="42">
        <f>_xlfn.FORECAST.LINEAR($A56,E$15:E55,$A$15:$A55)</f>
        <v>94108552.120879173</v>
      </c>
      <c r="F56" s="42">
        <f>_xlfn.FORECAST.LINEAR($A56,F$15:F55,$A$15:$A55)</f>
        <v>848297058.95824242</v>
      </c>
      <c r="G56" s="39"/>
      <c r="H56" s="39"/>
      <c r="I56" s="39"/>
      <c r="J56" s="39"/>
      <c r="K56" s="39"/>
    </row>
    <row r="57" spans="1:11" s="16" customFormat="1" ht="18" x14ac:dyDescent="0.45">
      <c r="A57" s="60">
        <v>2051</v>
      </c>
      <c r="B57" s="42">
        <f>_xlfn.FORECAST.LINEAR($A57,B$15:B56,$A$15:$A56)</f>
        <v>1036284101.2505503</v>
      </c>
      <c r="C57" s="42">
        <f>_xlfn.FORECAST.LINEAR($A57,C$15:C56,$A$15:$A56)</f>
        <v>71013941.430769444</v>
      </c>
      <c r="D57" s="42">
        <f>_xlfn.FORECAST.LINEAR($A57,D$15:D56,$A$15:$A56)</f>
        <v>19655087.338461518</v>
      </c>
      <c r="E57" s="42">
        <f>_xlfn.FORECAST.LINEAR($A57,E$15:E56,$A$15:$A56)</f>
        <v>95487519.670329571</v>
      </c>
      <c r="F57" s="42">
        <f>_xlfn.FORECAST.LINEAR($A57,F$15:F56,$A$15:$A56)</f>
        <v>850127549.34505558</v>
      </c>
      <c r="G57" s="39"/>
      <c r="H57" s="39"/>
      <c r="I57" s="39"/>
      <c r="J57" s="39"/>
      <c r="K57" s="39"/>
    </row>
    <row r="58" spans="1:11" s="16" customFormat="1" ht="18" x14ac:dyDescent="0.45">
      <c r="A58" s="60">
        <v>2052</v>
      </c>
      <c r="B58" s="42">
        <f>_xlfn.FORECAST.LINEAR($A58,B$15:B57,$A$15:$A57)</f>
        <v>1039992573.3758249</v>
      </c>
      <c r="C58" s="42">
        <f>_xlfn.FORECAST.LINEAR($A58,C$15:C57,$A$15:$A57)</f>
        <v>71676422.360439777</v>
      </c>
      <c r="D58" s="42">
        <f>_xlfn.FORECAST.LINEAR($A58,D$15:D57,$A$15:$A57)</f>
        <v>19491620.507692277</v>
      </c>
      <c r="E58" s="42">
        <f>_xlfn.FORECAST.LINEAR($A58,E$15:E57,$A$15:$A57)</f>
        <v>96866487.219779968</v>
      </c>
      <c r="F58" s="42">
        <f>_xlfn.FORECAST.LINEAR($A58,F$15:F57,$A$15:$A57)</f>
        <v>851958039.73186874</v>
      </c>
      <c r="G58" s="39"/>
      <c r="H58" s="39"/>
      <c r="I58" s="39"/>
      <c r="J58" s="39"/>
      <c r="K58" s="39"/>
    </row>
    <row r="59" spans="1:11" s="16" customFormat="1" ht="18" x14ac:dyDescent="0.45">
      <c r="A59" s="60">
        <v>2053</v>
      </c>
      <c r="B59" s="42">
        <f>_xlfn.FORECAST.LINEAR($A59,B$15:B58,$A$15:$A58)</f>
        <v>1043701045.5011005</v>
      </c>
      <c r="C59" s="42">
        <f>_xlfn.FORECAST.LINEAR($A59,C$15:C58,$A$15:$A58)</f>
        <v>72338903.290110111</v>
      </c>
      <c r="D59" s="42">
        <f>_xlfn.FORECAST.LINEAR($A59,D$15:D58,$A$15:$A58)</f>
        <v>19328153.676923096</v>
      </c>
      <c r="E59" s="42">
        <f>_xlfn.FORECAST.LINEAR($A59,E$15:E58,$A$15:$A58)</f>
        <v>98245454.769230843</v>
      </c>
      <c r="F59" s="42">
        <f>_xlfn.FORECAST.LINEAR($A59,F$15:F58,$A$15:$A58)</f>
        <v>853788530.11868191</v>
      </c>
      <c r="G59" s="39"/>
      <c r="H59" s="39"/>
      <c r="I59" s="39"/>
      <c r="J59" s="39"/>
      <c r="K59" s="39"/>
    </row>
    <row r="60" spans="1:11" s="16" customFormat="1" ht="18" x14ac:dyDescent="0.45">
      <c r="A60" s="60">
        <v>2054</v>
      </c>
      <c r="B60" s="42">
        <f>_xlfn.FORECAST.LINEAR($A60,B$15:B59,$A$15:$A59)</f>
        <v>1047409517.6263752</v>
      </c>
      <c r="C60" s="42">
        <f>_xlfn.FORECAST.LINEAR($A60,C$15:C59,$A$15:$A59)</f>
        <v>73001384.219780445</v>
      </c>
      <c r="D60" s="42">
        <f>_xlfn.FORECAST.LINEAR($A60,D$15:D59,$A$15:$A59)</f>
        <v>19164686.846153796</v>
      </c>
      <c r="E60" s="42">
        <f>_xlfn.FORECAST.LINEAR($A60,E$15:E59,$A$15:$A59)</f>
        <v>99624422.31868124</v>
      </c>
      <c r="F60" s="42">
        <f>_xlfn.FORECAST.LINEAR($A60,F$15:F59,$A$15:$A59)</f>
        <v>855619020.50549603</v>
      </c>
      <c r="G60" s="39"/>
      <c r="H60" s="39"/>
      <c r="I60" s="39"/>
      <c r="J60" s="39"/>
      <c r="K60" s="39"/>
    </row>
    <row r="61" spans="1:11" s="16" customFormat="1" x14ac:dyDescent="0.45"/>
    <row r="62" spans="1:11" s="16" customFormat="1" x14ac:dyDescent="0.45"/>
    <row r="63" spans="1:11" s="16" customFormat="1" x14ac:dyDescent="0.45"/>
    <row r="64" spans="1:11" s="16" customFormat="1" ht="23.25" x14ac:dyDescent="0.45">
      <c r="A64" s="17" t="s">
        <v>374</v>
      </c>
    </row>
    <row r="65" spans="1:11" s="16" customFormat="1" ht="23.65" thickBot="1" x14ac:dyDescent="0.5">
      <c r="A65" s="18" t="s">
        <v>375</v>
      </c>
      <c r="G65" s="17" t="s">
        <v>376</v>
      </c>
    </row>
    <row r="66" spans="1:11" s="16" customFormat="1" ht="42.75" customHeight="1" thickTop="1" thickBot="1" x14ac:dyDescent="0.5">
      <c r="A66" s="28"/>
      <c r="B66" s="430" t="s">
        <v>377</v>
      </c>
      <c r="C66" s="431"/>
      <c r="D66" s="431"/>
      <c r="E66" s="431"/>
      <c r="F66" s="438"/>
      <c r="G66" s="300" t="s">
        <v>377</v>
      </c>
      <c r="H66" s="301"/>
      <c r="I66" s="301"/>
      <c r="J66" s="301"/>
      <c r="K66" s="302"/>
    </row>
    <row r="67" spans="1:11" s="16" customFormat="1" ht="18.399999999999999" thickBot="1" x14ac:dyDescent="0.5">
      <c r="A67" s="157" t="s">
        <v>365</v>
      </c>
      <c r="B67" s="158" t="s">
        <v>355</v>
      </c>
      <c r="C67" s="158" t="s">
        <v>378</v>
      </c>
      <c r="D67" s="158" t="s">
        <v>379</v>
      </c>
      <c r="E67" s="158" t="s">
        <v>380</v>
      </c>
      <c r="F67" s="159" t="s">
        <v>359</v>
      </c>
      <c r="G67" s="181" t="s">
        <v>355</v>
      </c>
      <c r="H67" s="182" t="s">
        <v>378</v>
      </c>
      <c r="I67" s="182" t="s">
        <v>379</v>
      </c>
      <c r="J67" s="182" t="s">
        <v>380</v>
      </c>
      <c r="K67" s="183" t="s">
        <v>359</v>
      </c>
    </row>
    <row r="68" spans="1:11" s="16" customFormat="1" ht="18" x14ac:dyDescent="0.45">
      <c r="A68" s="194">
        <v>2001</v>
      </c>
      <c r="B68" s="196">
        <v>0.94799999999999995</v>
      </c>
      <c r="C68" s="127">
        <v>11.147</v>
      </c>
      <c r="D68" s="127">
        <v>14.134</v>
      </c>
      <c r="E68" s="127">
        <v>13.022</v>
      </c>
      <c r="F68" s="308">
        <v>1.1990000000000001</v>
      </c>
      <c r="G68" s="303"/>
      <c r="H68" s="304"/>
      <c r="I68" s="304"/>
      <c r="J68" s="304"/>
      <c r="K68" s="305"/>
    </row>
    <row r="69" spans="1:11" s="16" customFormat="1" ht="18" x14ac:dyDescent="0.45">
      <c r="A69" s="194">
        <v>2002</v>
      </c>
      <c r="B69" s="196">
        <v>0.92900000000000005</v>
      </c>
      <c r="C69" s="127">
        <v>10.750999999999999</v>
      </c>
      <c r="D69" s="127">
        <v>14.015000000000001</v>
      </c>
      <c r="E69" s="127">
        <v>12.791</v>
      </c>
      <c r="F69" s="308">
        <v>1.1919999999999999</v>
      </c>
      <c r="G69" s="290">
        <f>IF(ABS(B7 - B6) &gt; SQRT(G7^2 + G6^2), 1, 0)</f>
        <v>0</v>
      </c>
      <c r="H69" s="286">
        <f>IF(ABS(C7 - C6) &gt; SQRT(H7^2 + H6^2), 1, 0)</f>
        <v>0</v>
      </c>
      <c r="I69" s="286">
        <f>IF(ABS(D7 - D6) &gt; SQRT(I7^2 + I6^2), 1, 0)</f>
        <v>0</v>
      </c>
      <c r="J69" s="286">
        <f>IF(ABS(E7 - E6) &gt; SQRT(J7^2 + J6^2), 1, 0)</f>
        <v>0</v>
      </c>
      <c r="K69" s="291">
        <f>IF(ABS(F7 - F6) &gt; SQRT(K7^2 + K6^2), 1, 0)</f>
        <v>0</v>
      </c>
    </row>
    <row r="70" spans="1:11" s="16" customFormat="1" ht="18" x14ac:dyDescent="0.45">
      <c r="A70" s="194">
        <v>2003</v>
      </c>
      <c r="B70" s="196">
        <v>0.93600000000000005</v>
      </c>
      <c r="C70" s="127">
        <v>10.558</v>
      </c>
      <c r="D70" s="127">
        <v>13.614000000000001</v>
      </c>
      <c r="E70" s="127">
        <v>11.824999999999999</v>
      </c>
      <c r="F70" s="308">
        <v>1.22</v>
      </c>
      <c r="G70" s="290">
        <f t="shared" ref="G70:G90" si="5">IF(ABS(B8 - B7) &gt; SQRT(G8^2 + G7^2), 1, 0)</f>
        <v>0</v>
      </c>
      <c r="H70" s="286">
        <f t="shared" ref="H70:H90" si="6">IF(ABS(C8 - C7) &gt; SQRT(H8^2 + H7^2), 1, 0)</f>
        <v>0</v>
      </c>
      <c r="I70" s="286">
        <f t="shared" ref="I70:I90" si="7">IF(ABS(D8 - D7) &gt; SQRT(I8^2 + I7^2), 1, 0)</f>
        <v>0</v>
      </c>
      <c r="J70" s="286">
        <f t="shared" ref="J70:J90" si="8">IF(ABS(E8 - E7) &gt; SQRT(J8^2 + J7^2), 1, 0)</f>
        <v>0</v>
      </c>
      <c r="K70" s="291">
        <f t="shared" ref="K70:K90" si="9">IF(ABS(F8 - F7) &gt; SQRT(K8^2 + K7^2), 1, 0)</f>
        <v>0</v>
      </c>
    </row>
    <row r="71" spans="1:11" s="16" customFormat="1" ht="18" x14ac:dyDescent="0.45">
      <c r="A71" s="194">
        <v>2004</v>
      </c>
      <c r="B71" s="196">
        <v>0.90900000000000003</v>
      </c>
      <c r="C71" s="127">
        <v>10.401999999999999</v>
      </c>
      <c r="D71" s="127">
        <v>13.571999999999999</v>
      </c>
      <c r="E71" s="127">
        <v>11.468</v>
      </c>
      <c r="F71" s="308">
        <v>1.2030000000000001</v>
      </c>
      <c r="G71" s="290">
        <f t="shared" si="5"/>
        <v>0</v>
      </c>
      <c r="H71" s="286">
        <f t="shared" si="6"/>
        <v>0</v>
      </c>
      <c r="I71" s="286">
        <f t="shared" si="7"/>
        <v>0</v>
      </c>
      <c r="J71" s="286">
        <f t="shared" si="8"/>
        <v>0</v>
      </c>
      <c r="K71" s="291">
        <f t="shared" si="9"/>
        <v>0</v>
      </c>
    </row>
    <row r="72" spans="1:11" s="16" customFormat="1" ht="18" x14ac:dyDescent="0.45">
      <c r="A72" s="194">
        <v>2005</v>
      </c>
      <c r="B72" s="196">
        <v>0.90100000000000002</v>
      </c>
      <c r="C72" s="127">
        <v>10.121</v>
      </c>
      <c r="D72" s="127">
        <v>13.73</v>
      </c>
      <c r="E72" s="127">
        <v>11.26</v>
      </c>
      <c r="F72" s="308">
        <v>1.2030000000000001</v>
      </c>
      <c r="G72" s="290">
        <f t="shared" si="5"/>
        <v>0</v>
      </c>
      <c r="H72" s="286">
        <f t="shared" si="6"/>
        <v>0</v>
      </c>
      <c r="I72" s="286">
        <f t="shared" si="7"/>
        <v>0</v>
      </c>
      <c r="J72" s="286">
        <f t="shared" si="8"/>
        <v>0</v>
      </c>
      <c r="K72" s="291">
        <f t="shared" si="9"/>
        <v>0</v>
      </c>
    </row>
    <row r="73" spans="1:11" s="16" customFormat="1" ht="18" x14ac:dyDescent="0.45">
      <c r="A73" s="194">
        <v>2006</v>
      </c>
      <c r="B73" s="196">
        <v>0.89400000000000002</v>
      </c>
      <c r="C73" s="127">
        <v>9.8249999999999993</v>
      </c>
      <c r="D73" s="127">
        <v>13.8</v>
      </c>
      <c r="E73" s="127">
        <v>11.185</v>
      </c>
      <c r="F73" s="308">
        <v>1.2050000000000001</v>
      </c>
      <c r="G73" s="290">
        <f t="shared" si="5"/>
        <v>0</v>
      </c>
      <c r="H73" s="286">
        <f t="shared" si="6"/>
        <v>0</v>
      </c>
      <c r="I73" s="286">
        <f t="shared" si="7"/>
        <v>0</v>
      </c>
      <c r="J73" s="286">
        <f t="shared" si="8"/>
        <v>0</v>
      </c>
      <c r="K73" s="291">
        <f t="shared" si="9"/>
        <v>0</v>
      </c>
    </row>
    <row r="74" spans="1:11" s="16" customFormat="1" ht="18" x14ac:dyDescent="0.45">
      <c r="A74" s="194">
        <v>2007</v>
      </c>
      <c r="B74" s="196">
        <v>0.89300000000000002</v>
      </c>
      <c r="C74" s="127">
        <v>9.8309999999999995</v>
      </c>
      <c r="D74" s="127">
        <v>13.901</v>
      </c>
      <c r="E74" s="127">
        <v>11.265000000000001</v>
      </c>
      <c r="F74" s="308">
        <v>1.2010000000000001</v>
      </c>
      <c r="G74" s="290">
        <f t="shared" si="5"/>
        <v>0</v>
      </c>
      <c r="H74" s="286">
        <f t="shared" si="6"/>
        <v>0</v>
      </c>
      <c r="I74" s="286">
        <f t="shared" si="7"/>
        <v>0</v>
      </c>
      <c r="J74" s="286">
        <f t="shared" si="8"/>
        <v>0</v>
      </c>
      <c r="K74" s="291">
        <f t="shared" si="9"/>
        <v>0</v>
      </c>
    </row>
    <row r="75" spans="1:11" s="16" customFormat="1" ht="18" x14ac:dyDescent="0.45">
      <c r="A75" s="194">
        <v>2008</v>
      </c>
      <c r="B75" s="196">
        <v>0.89700000000000002</v>
      </c>
      <c r="C75" s="127">
        <v>9.8209999999999997</v>
      </c>
      <c r="D75" s="127">
        <v>13.885999999999999</v>
      </c>
      <c r="E75" s="127">
        <v>10.961</v>
      </c>
      <c r="F75" s="308">
        <v>1.2070000000000001</v>
      </c>
      <c r="G75" s="290">
        <f t="shared" si="5"/>
        <v>0</v>
      </c>
      <c r="H75" s="286">
        <f t="shared" si="6"/>
        <v>0</v>
      </c>
      <c r="I75" s="286">
        <f t="shared" si="7"/>
        <v>0</v>
      </c>
      <c r="J75" s="286">
        <f t="shared" si="8"/>
        <v>0</v>
      </c>
      <c r="K75" s="291">
        <f t="shared" si="9"/>
        <v>0</v>
      </c>
    </row>
    <row r="76" spans="1:11" s="16" customFormat="1" ht="18" x14ac:dyDescent="0.45">
      <c r="A76" s="194">
        <v>2009</v>
      </c>
      <c r="B76" s="196">
        <v>0.90300000000000002</v>
      </c>
      <c r="C76" s="127">
        <v>9.7669999999999995</v>
      </c>
      <c r="D76" s="127">
        <v>13.894</v>
      </c>
      <c r="E76" s="127">
        <v>10.872999999999999</v>
      </c>
      <c r="F76" s="308">
        <v>1.212</v>
      </c>
      <c r="G76" s="290">
        <f t="shared" si="5"/>
        <v>0</v>
      </c>
      <c r="H76" s="286">
        <f t="shared" si="6"/>
        <v>0</v>
      </c>
      <c r="I76" s="286">
        <f t="shared" si="7"/>
        <v>0</v>
      </c>
      <c r="J76" s="286">
        <f t="shared" si="8"/>
        <v>0</v>
      </c>
      <c r="K76" s="291">
        <f t="shared" si="9"/>
        <v>0</v>
      </c>
    </row>
    <row r="77" spans="1:11" s="16" customFormat="1" ht="18" x14ac:dyDescent="0.45">
      <c r="A77" s="194">
        <v>2010</v>
      </c>
      <c r="B77" s="196">
        <v>0.91100000000000003</v>
      </c>
      <c r="C77" s="127">
        <v>9.718</v>
      </c>
      <c r="D77" s="127">
        <v>13.742000000000001</v>
      </c>
      <c r="E77" s="127">
        <v>10.722</v>
      </c>
      <c r="F77" s="308">
        <v>1.2210000000000001</v>
      </c>
      <c r="G77" s="290">
        <f t="shared" si="5"/>
        <v>0</v>
      </c>
      <c r="H77" s="286">
        <f t="shared" si="6"/>
        <v>0</v>
      </c>
      <c r="I77" s="286">
        <f t="shared" si="7"/>
        <v>0</v>
      </c>
      <c r="J77" s="286">
        <f t="shared" si="8"/>
        <v>0</v>
      </c>
      <c r="K77" s="291">
        <f t="shared" si="9"/>
        <v>0</v>
      </c>
    </row>
    <row r="78" spans="1:11" s="16" customFormat="1" ht="18" x14ac:dyDescent="0.45">
      <c r="A78" s="194">
        <v>2011</v>
      </c>
      <c r="B78" s="196">
        <v>0.91700000000000004</v>
      </c>
      <c r="C78" s="127">
        <v>9.7379999999999995</v>
      </c>
      <c r="D78" s="127">
        <v>13.762</v>
      </c>
      <c r="E78" s="127">
        <v>10.582000000000001</v>
      </c>
      <c r="F78" s="308">
        <v>1.2250000000000001</v>
      </c>
      <c r="G78" s="290">
        <f t="shared" si="5"/>
        <v>0</v>
      </c>
      <c r="H78" s="286">
        <f t="shared" si="6"/>
        <v>0</v>
      </c>
      <c r="I78" s="286">
        <f t="shared" si="7"/>
        <v>0</v>
      </c>
      <c r="J78" s="286">
        <f t="shared" si="8"/>
        <v>0</v>
      </c>
      <c r="K78" s="291">
        <f t="shared" si="9"/>
        <v>0</v>
      </c>
    </row>
    <row r="79" spans="1:11" s="16" customFormat="1" ht="18" x14ac:dyDescent="0.45">
      <c r="A79" s="194">
        <v>2012</v>
      </c>
      <c r="B79" s="196">
        <v>0.93500000000000005</v>
      </c>
      <c r="C79" s="127">
        <v>9.7929999999999993</v>
      </c>
      <c r="D79" s="127">
        <v>13.898</v>
      </c>
      <c r="E79" s="127">
        <v>10.587999999999999</v>
      </c>
      <c r="F79" s="308">
        <v>1.228</v>
      </c>
      <c r="G79" s="290">
        <f t="shared" si="5"/>
        <v>0</v>
      </c>
      <c r="H79" s="286">
        <f t="shared" si="6"/>
        <v>0</v>
      </c>
      <c r="I79" s="286">
        <f t="shared" si="7"/>
        <v>0</v>
      </c>
      <c r="J79" s="286">
        <f t="shared" si="8"/>
        <v>0</v>
      </c>
      <c r="K79" s="291">
        <f t="shared" si="9"/>
        <v>0</v>
      </c>
    </row>
    <row r="80" spans="1:11" s="16" customFormat="1" ht="18" x14ac:dyDescent="0.45">
      <c r="A80" s="194">
        <v>2013</v>
      </c>
      <c r="B80" s="196">
        <v>0.93899999999999995</v>
      </c>
      <c r="C80" s="127">
        <v>9.798</v>
      </c>
      <c r="D80" s="127">
        <v>13.954000000000001</v>
      </c>
      <c r="E80" s="127">
        <v>10.664</v>
      </c>
      <c r="F80" s="308">
        <v>1.228</v>
      </c>
      <c r="G80" s="290">
        <f t="shared" si="5"/>
        <v>0</v>
      </c>
      <c r="H80" s="286">
        <f t="shared" si="6"/>
        <v>0</v>
      </c>
      <c r="I80" s="286">
        <f t="shared" si="7"/>
        <v>0</v>
      </c>
      <c r="J80" s="286">
        <f t="shared" si="8"/>
        <v>0</v>
      </c>
      <c r="K80" s="291">
        <f t="shared" si="9"/>
        <v>0</v>
      </c>
    </row>
    <row r="81" spans="1:41" s="16" customFormat="1" ht="18" x14ac:dyDescent="0.45">
      <c r="A81" s="194">
        <v>2014</v>
      </c>
      <c r="B81" s="196">
        <v>0.84599999999999997</v>
      </c>
      <c r="C81" s="127">
        <v>2.1469999999999998</v>
      </c>
      <c r="D81" s="127">
        <v>13.98</v>
      </c>
      <c r="E81" s="127">
        <v>10.638</v>
      </c>
      <c r="F81" s="308">
        <v>1.0760000000000001</v>
      </c>
      <c r="G81" s="290">
        <f t="shared" si="5"/>
        <v>0</v>
      </c>
      <c r="H81" s="286">
        <f t="shared" si="6"/>
        <v>0</v>
      </c>
      <c r="I81" s="286">
        <f t="shared" si="7"/>
        <v>0</v>
      </c>
      <c r="J81" s="286">
        <f t="shared" si="8"/>
        <v>0</v>
      </c>
      <c r="K81" s="291">
        <f t="shared" si="9"/>
        <v>0</v>
      </c>
    </row>
    <row r="82" spans="1:41" s="16" customFormat="1" ht="18" x14ac:dyDescent="0.45">
      <c r="A82" s="194">
        <v>2015</v>
      </c>
      <c r="B82" s="196">
        <v>0.85599999999999998</v>
      </c>
      <c r="C82" s="127">
        <v>2.0470000000000002</v>
      </c>
      <c r="D82" s="127">
        <v>13.988</v>
      </c>
      <c r="E82" s="127">
        <v>10.457000000000001</v>
      </c>
      <c r="F82" s="308">
        <v>1.0920000000000001</v>
      </c>
      <c r="G82" s="290">
        <f t="shared" si="5"/>
        <v>0</v>
      </c>
      <c r="H82" s="286">
        <f t="shared" si="6"/>
        <v>0</v>
      </c>
      <c r="I82" s="286">
        <f t="shared" si="7"/>
        <v>0</v>
      </c>
      <c r="J82" s="286">
        <f t="shared" si="8"/>
        <v>0</v>
      </c>
      <c r="K82" s="291">
        <f t="shared" si="9"/>
        <v>0</v>
      </c>
    </row>
    <row r="83" spans="1:41" s="16" customFormat="1" ht="18" x14ac:dyDescent="0.45">
      <c r="A83" s="194">
        <v>2016</v>
      </c>
      <c r="B83" s="196">
        <v>0.86299999999999999</v>
      </c>
      <c r="C83" s="127">
        <v>2.012</v>
      </c>
      <c r="D83" s="127">
        <v>13.97</v>
      </c>
      <c r="E83" s="127">
        <v>10.335000000000001</v>
      </c>
      <c r="F83" s="308">
        <v>1.103</v>
      </c>
      <c r="G83" s="290">
        <f t="shared" si="5"/>
        <v>0</v>
      </c>
      <c r="H83" s="286">
        <f t="shared" si="6"/>
        <v>0</v>
      </c>
      <c r="I83" s="286">
        <f t="shared" si="7"/>
        <v>0</v>
      </c>
      <c r="J83" s="286">
        <f t="shared" si="8"/>
        <v>0</v>
      </c>
      <c r="K83" s="291">
        <f t="shared" si="9"/>
        <v>0</v>
      </c>
    </row>
    <row r="84" spans="1:41" s="16" customFormat="1" ht="18" x14ac:dyDescent="0.45">
      <c r="A84" s="194">
        <v>2017</v>
      </c>
      <c r="B84" s="196">
        <v>0.88600000000000001</v>
      </c>
      <c r="C84" s="127">
        <v>2.0339999999999998</v>
      </c>
      <c r="D84" s="127">
        <v>13.932</v>
      </c>
      <c r="E84" s="127">
        <v>10.051</v>
      </c>
      <c r="F84" s="308">
        <v>1.1319999999999999</v>
      </c>
      <c r="G84" s="290">
        <f t="shared" si="5"/>
        <v>0</v>
      </c>
      <c r="H84" s="286">
        <f t="shared" si="6"/>
        <v>0</v>
      </c>
      <c r="I84" s="286">
        <f t="shared" si="7"/>
        <v>0</v>
      </c>
      <c r="J84" s="286">
        <f t="shared" si="8"/>
        <v>0</v>
      </c>
      <c r="K84" s="291">
        <f t="shared" si="9"/>
        <v>0</v>
      </c>
    </row>
    <row r="85" spans="1:41" s="16" customFormat="1" ht="18" x14ac:dyDescent="0.45">
      <c r="A85" s="194">
        <v>2018</v>
      </c>
      <c r="B85" s="196">
        <v>0.89100000000000001</v>
      </c>
      <c r="C85" s="127">
        <v>2.0390000000000001</v>
      </c>
      <c r="D85" s="127">
        <v>14.205</v>
      </c>
      <c r="E85" s="127">
        <v>9.8670000000000009</v>
      </c>
      <c r="F85" s="308">
        <v>1.137</v>
      </c>
      <c r="G85" s="290">
        <f t="shared" si="5"/>
        <v>0</v>
      </c>
      <c r="H85" s="286">
        <f t="shared" si="6"/>
        <v>0</v>
      </c>
      <c r="I85" s="286">
        <f t="shared" si="7"/>
        <v>0</v>
      </c>
      <c r="J85" s="286">
        <f t="shared" si="8"/>
        <v>0</v>
      </c>
      <c r="K85" s="291">
        <f t="shared" si="9"/>
        <v>0</v>
      </c>
    </row>
    <row r="86" spans="1:41" s="16" customFormat="1" ht="18" x14ac:dyDescent="0.45">
      <c r="A86" s="194">
        <v>2019</v>
      </c>
      <c r="B86" s="196">
        <v>0.89900000000000002</v>
      </c>
      <c r="C86" s="127">
        <v>2.032</v>
      </c>
      <c r="D86" s="127">
        <v>14.404</v>
      </c>
      <c r="E86" s="127">
        <v>9.8420000000000005</v>
      </c>
      <c r="F86" s="308">
        <v>1.147</v>
      </c>
      <c r="G86" s="290">
        <f t="shared" si="5"/>
        <v>0</v>
      </c>
      <c r="H86" s="286">
        <f t="shared" si="6"/>
        <v>0</v>
      </c>
      <c r="I86" s="286">
        <f t="shared" si="7"/>
        <v>0</v>
      </c>
      <c r="J86" s="286">
        <f t="shared" si="8"/>
        <v>0</v>
      </c>
      <c r="K86" s="291">
        <f t="shared" si="9"/>
        <v>0</v>
      </c>
    </row>
    <row r="87" spans="1:41" s="16" customFormat="1" ht="18" x14ac:dyDescent="0.45">
      <c r="A87" s="194">
        <v>2020</v>
      </c>
      <c r="B87" s="196">
        <v>0.91100000000000003</v>
      </c>
      <c r="C87" s="127">
        <v>2.0510000000000002</v>
      </c>
      <c r="D87" s="127">
        <v>14.407999999999999</v>
      </c>
      <c r="E87" s="127">
        <v>9.7449999999999992</v>
      </c>
      <c r="F87" s="308">
        <v>1.1599999999999999</v>
      </c>
      <c r="G87" s="290">
        <f t="shared" si="5"/>
        <v>0</v>
      </c>
      <c r="H87" s="286">
        <f t="shared" si="6"/>
        <v>0</v>
      </c>
      <c r="I87" s="286">
        <f t="shared" si="7"/>
        <v>0</v>
      </c>
      <c r="J87" s="286">
        <f t="shared" si="8"/>
        <v>0</v>
      </c>
      <c r="K87" s="291">
        <f t="shared" si="9"/>
        <v>0</v>
      </c>
    </row>
    <row r="88" spans="1:41" s="16" customFormat="1" ht="18" x14ac:dyDescent="0.45">
      <c r="A88" s="194">
        <v>2021</v>
      </c>
      <c r="B88" s="196">
        <v>0.92600000000000005</v>
      </c>
      <c r="C88" s="127">
        <v>2.028</v>
      </c>
      <c r="D88" s="127">
        <v>14.411</v>
      </c>
      <c r="E88" s="127">
        <v>9.5429999999999993</v>
      </c>
      <c r="F88" s="308">
        <v>1.18</v>
      </c>
      <c r="G88" s="290">
        <f t="shared" si="5"/>
        <v>0</v>
      </c>
      <c r="H88" s="286">
        <f t="shared" si="6"/>
        <v>0</v>
      </c>
      <c r="I88" s="286">
        <f t="shared" si="7"/>
        <v>0</v>
      </c>
      <c r="J88" s="286">
        <f t="shared" si="8"/>
        <v>0</v>
      </c>
      <c r="K88" s="291">
        <f t="shared" si="9"/>
        <v>0</v>
      </c>
    </row>
    <row r="89" spans="1:41" s="16" customFormat="1" ht="18" x14ac:dyDescent="0.45">
      <c r="A89" s="194">
        <v>2022</v>
      </c>
      <c r="B89" s="196">
        <v>0.93600000000000005</v>
      </c>
      <c r="C89" s="127">
        <v>2.0649999999999999</v>
      </c>
      <c r="D89" s="127">
        <v>14.568</v>
      </c>
      <c r="E89" s="127">
        <v>9.4440000000000008</v>
      </c>
      <c r="F89" s="308">
        <v>1.1910000000000001</v>
      </c>
      <c r="G89" s="290">
        <f t="shared" si="5"/>
        <v>0</v>
      </c>
      <c r="H89" s="286">
        <f t="shared" si="6"/>
        <v>0</v>
      </c>
      <c r="I89" s="286">
        <f t="shared" si="7"/>
        <v>0</v>
      </c>
      <c r="J89" s="286">
        <f t="shared" si="8"/>
        <v>0</v>
      </c>
      <c r="K89" s="291">
        <f t="shared" si="9"/>
        <v>0</v>
      </c>
    </row>
    <row r="90" spans="1:41" s="16" customFormat="1" ht="18.399999999999999" thickBot="1" x14ac:dyDescent="0.5">
      <c r="A90" s="194">
        <v>2023</v>
      </c>
      <c r="B90" s="197">
        <v>0.94399999999999995</v>
      </c>
      <c r="C90" s="163">
        <v>2.0880000000000001</v>
      </c>
      <c r="D90" s="163">
        <v>14.752000000000001</v>
      </c>
      <c r="E90" s="163">
        <v>9.4390000000000001</v>
      </c>
      <c r="F90" s="309">
        <v>1.196</v>
      </c>
      <c r="G90" s="290">
        <f t="shared" si="5"/>
        <v>0</v>
      </c>
      <c r="H90" s="286">
        <f t="shared" si="6"/>
        <v>0</v>
      </c>
      <c r="I90" s="286">
        <f t="shared" si="7"/>
        <v>0</v>
      </c>
      <c r="J90" s="286">
        <f t="shared" si="8"/>
        <v>0</v>
      </c>
      <c r="K90" s="291">
        <f t="shared" si="9"/>
        <v>0</v>
      </c>
    </row>
    <row r="91" spans="1:41" s="16" customFormat="1" x14ac:dyDescent="0.45"/>
    <row r="92" spans="1:41" s="16" customFormat="1" x14ac:dyDescent="0.45"/>
    <row r="93" spans="1:41" s="16" customFormat="1" x14ac:dyDescent="0.45"/>
    <row r="94" spans="1:41" s="16" customFormat="1" ht="14.65" thickBot="1" x14ac:dyDescent="0.5">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row>
    <row r="95" spans="1:41" s="16" customFormat="1" ht="27.4" thickTop="1" thickBot="1" x14ac:dyDescent="0.9">
      <c r="B95" s="432" t="s">
        <v>460</v>
      </c>
      <c r="C95" s="433"/>
      <c r="D95" s="433"/>
      <c r="E95" s="433"/>
      <c r="F95" s="433"/>
      <c r="G95" s="433"/>
      <c r="H95" s="434"/>
    </row>
    <row r="96" spans="1:41" s="43" customFormat="1" ht="21.4" thickBot="1" x14ac:dyDescent="0.7">
      <c r="A96" s="16"/>
      <c r="B96" s="141"/>
      <c r="C96" s="142"/>
      <c r="D96" s="142"/>
      <c r="E96" s="142"/>
      <c r="F96" s="143"/>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row>
    <row r="97" spans="1:41" s="16" customFormat="1" ht="57.75" customHeight="1" thickBot="1" x14ac:dyDescent="0.7">
      <c r="A97" s="44"/>
      <c r="B97" s="168" t="s">
        <v>1</v>
      </c>
      <c r="C97" s="169"/>
      <c r="D97" s="169"/>
      <c r="E97" s="169"/>
      <c r="F97" s="170"/>
      <c r="G97" s="171" t="s">
        <v>2</v>
      </c>
      <c r="H97" s="169"/>
      <c r="I97" s="169"/>
      <c r="J97" s="169"/>
      <c r="K97" s="170"/>
      <c r="L97" s="168" t="s">
        <v>3</v>
      </c>
      <c r="M97" s="169"/>
      <c r="N97" s="169"/>
      <c r="O97" s="169"/>
      <c r="P97" s="170"/>
      <c r="Q97" s="168" t="s">
        <v>4</v>
      </c>
      <c r="R97" s="169"/>
      <c r="S97" s="169"/>
      <c r="T97" s="169"/>
      <c r="U97" s="170"/>
      <c r="V97" s="168" t="s">
        <v>5</v>
      </c>
      <c r="W97" s="169"/>
      <c r="X97" s="169"/>
      <c r="Y97" s="169"/>
      <c r="Z97" s="170"/>
      <c r="AA97" s="43"/>
      <c r="AB97" s="43"/>
      <c r="AC97" s="43"/>
      <c r="AD97" s="43"/>
      <c r="AE97" s="43"/>
      <c r="AF97" s="43"/>
      <c r="AG97" s="43"/>
      <c r="AH97" s="43"/>
      <c r="AI97" s="43"/>
      <c r="AJ97" s="43"/>
      <c r="AK97" s="43"/>
      <c r="AL97" s="43"/>
      <c r="AM97" s="43"/>
      <c r="AN97" s="43"/>
      <c r="AO97" s="43"/>
    </row>
    <row r="98" spans="1:41" s="16" customFormat="1" ht="18.399999999999999" thickBot="1" x14ac:dyDescent="0.5">
      <c r="A98" s="172" t="s">
        <v>382</v>
      </c>
      <c r="B98" s="181" t="s">
        <v>355</v>
      </c>
      <c r="C98" s="182" t="s">
        <v>378</v>
      </c>
      <c r="D98" s="182" t="s">
        <v>379</v>
      </c>
      <c r="E98" s="182" t="s">
        <v>380</v>
      </c>
      <c r="F98" s="183" t="s">
        <v>359</v>
      </c>
      <c r="G98" s="181" t="s">
        <v>355</v>
      </c>
      <c r="H98" s="182" t="s">
        <v>378</v>
      </c>
      <c r="I98" s="182" t="s">
        <v>379</v>
      </c>
      <c r="J98" s="182" t="s">
        <v>380</v>
      </c>
      <c r="K98" s="183" t="s">
        <v>359</v>
      </c>
      <c r="L98" s="190" t="s">
        <v>355</v>
      </c>
      <c r="M98" s="187" t="s">
        <v>378</v>
      </c>
      <c r="N98" s="187" t="s">
        <v>379</v>
      </c>
      <c r="O98" s="187" t="s">
        <v>380</v>
      </c>
      <c r="P98" s="188" t="s">
        <v>359</v>
      </c>
      <c r="Q98" s="181" t="s">
        <v>355</v>
      </c>
      <c r="R98" s="182" t="s">
        <v>378</v>
      </c>
      <c r="S98" s="182" t="s">
        <v>379</v>
      </c>
      <c r="T98" s="182" t="s">
        <v>380</v>
      </c>
      <c r="U98" s="183" t="s">
        <v>359</v>
      </c>
      <c r="V98" s="173" t="s">
        <v>355</v>
      </c>
      <c r="W98" s="174" t="s">
        <v>378</v>
      </c>
      <c r="X98" s="174" t="s">
        <v>379</v>
      </c>
      <c r="Y98" s="174" t="s">
        <v>380</v>
      </c>
      <c r="Z98" s="175" t="s">
        <v>359</v>
      </c>
    </row>
    <row r="99" spans="1:41" s="16" customFormat="1" ht="18" x14ac:dyDescent="0.45">
      <c r="A99" s="194">
        <v>2001</v>
      </c>
      <c r="B99" s="208">
        <v>254857903</v>
      </c>
      <c r="C99" s="209">
        <v>9599673</v>
      </c>
      <c r="D99" s="209">
        <v>9418474</v>
      </c>
      <c r="E99" s="209">
        <v>8295608</v>
      </c>
      <c r="F99" s="210">
        <v>227544148</v>
      </c>
      <c r="G99" s="120">
        <v>48074276</v>
      </c>
      <c r="H99" s="80">
        <v>1916411</v>
      </c>
      <c r="I99" s="80">
        <v>1842616</v>
      </c>
      <c r="J99" s="80">
        <v>1558331</v>
      </c>
      <c r="K99" s="81">
        <v>42756918</v>
      </c>
      <c r="L99" s="79">
        <v>56950898</v>
      </c>
      <c r="M99" s="80">
        <v>2252059</v>
      </c>
      <c r="N99" s="80">
        <v>1979580</v>
      </c>
      <c r="O99" s="80">
        <v>1729731</v>
      </c>
      <c r="P99" s="81">
        <v>50989528</v>
      </c>
      <c r="Q99" s="79">
        <v>39378695</v>
      </c>
      <c r="R99" s="80">
        <v>1416368</v>
      </c>
      <c r="S99" s="80">
        <v>1085562</v>
      </c>
      <c r="T99" s="80">
        <v>1253465</v>
      </c>
      <c r="U99" s="81">
        <v>35623300</v>
      </c>
      <c r="V99" s="79">
        <v>430232034</v>
      </c>
      <c r="W99" s="80">
        <v>14896070</v>
      </c>
      <c r="X99" s="80">
        <v>9548137</v>
      </c>
      <c r="Y99" s="80">
        <v>12638785</v>
      </c>
      <c r="Z99" s="81">
        <v>393149042</v>
      </c>
    </row>
    <row r="100" spans="1:41" s="16" customFormat="1" ht="18" x14ac:dyDescent="0.45">
      <c r="A100" s="194">
        <v>2002</v>
      </c>
      <c r="B100" s="211">
        <v>256428532</v>
      </c>
      <c r="C100" s="80">
        <v>10513076</v>
      </c>
      <c r="D100" s="80">
        <v>9406085</v>
      </c>
      <c r="E100" s="80">
        <v>8999921</v>
      </c>
      <c r="F100" s="212">
        <v>227509451</v>
      </c>
      <c r="G100" s="120">
        <v>48256690</v>
      </c>
      <c r="H100" s="80">
        <v>2107393</v>
      </c>
      <c r="I100" s="80">
        <v>1845237</v>
      </c>
      <c r="J100" s="80">
        <v>1652826</v>
      </c>
      <c r="K100" s="81">
        <v>42651234</v>
      </c>
      <c r="L100" s="79">
        <v>57513685</v>
      </c>
      <c r="M100" s="80">
        <v>2546247</v>
      </c>
      <c r="N100" s="80">
        <v>1967603</v>
      </c>
      <c r="O100" s="80">
        <v>1841420</v>
      </c>
      <c r="P100" s="81">
        <v>51158415</v>
      </c>
      <c r="Q100" s="79">
        <v>39560503</v>
      </c>
      <c r="R100" s="80">
        <v>1520577</v>
      </c>
      <c r="S100" s="80">
        <v>1107342</v>
      </c>
      <c r="T100" s="80">
        <v>1276459</v>
      </c>
      <c r="U100" s="81">
        <v>35656124</v>
      </c>
      <c r="V100" s="79">
        <v>433034917</v>
      </c>
      <c r="W100" s="80">
        <v>16073120</v>
      </c>
      <c r="X100" s="80">
        <v>9529427</v>
      </c>
      <c r="Y100" s="80">
        <v>13135605</v>
      </c>
      <c r="Z100" s="81">
        <v>394296765</v>
      </c>
    </row>
    <row r="101" spans="1:41" s="16" customFormat="1" ht="18" x14ac:dyDescent="0.45">
      <c r="A101" s="194">
        <v>2003</v>
      </c>
      <c r="B101" s="211">
        <v>259297429</v>
      </c>
      <c r="C101" s="80">
        <v>11342603</v>
      </c>
      <c r="D101" s="80">
        <v>9904273</v>
      </c>
      <c r="E101" s="80">
        <v>10606201</v>
      </c>
      <c r="F101" s="212">
        <v>227444352</v>
      </c>
      <c r="G101" s="120">
        <v>48899177</v>
      </c>
      <c r="H101" s="80">
        <v>2284662</v>
      </c>
      <c r="I101" s="80">
        <v>1971141</v>
      </c>
      <c r="J101" s="80">
        <v>1949936</v>
      </c>
      <c r="K101" s="81">
        <v>42693439</v>
      </c>
      <c r="L101" s="79">
        <v>58016347</v>
      </c>
      <c r="M101" s="80">
        <v>2682476</v>
      </c>
      <c r="N101" s="80">
        <v>2077382</v>
      </c>
      <c r="O101" s="80">
        <v>2174884</v>
      </c>
      <c r="P101" s="81">
        <v>51081605</v>
      </c>
      <c r="Q101" s="79">
        <v>39674401</v>
      </c>
      <c r="R101" s="80">
        <v>1601480</v>
      </c>
      <c r="S101" s="80">
        <v>1155226</v>
      </c>
      <c r="T101" s="80">
        <v>1512406</v>
      </c>
      <c r="U101" s="81">
        <v>35405290</v>
      </c>
      <c r="V101" s="79">
        <v>433160097</v>
      </c>
      <c r="W101" s="80">
        <v>16870967</v>
      </c>
      <c r="X101" s="80">
        <v>10058230</v>
      </c>
      <c r="Y101" s="80">
        <v>15568263</v>
      </c>
      <c r="Z101" s="81">
        <v>390662636</v>
      </c>
    </row>
    <row r="102" spans="1:41" s="16" customFormat="1" ht="18" x14ac:dyDescent="0.45">
      <c r="A102" s="194">
        <v>2004</v>
      </c>
      <c r="B102" s="211">
        <v>264085744</v>
      </c>
      <c r="C102" s="80">
        <v>12165172</v>
      </c>
      <c r="D102" s="80">
        <v>10127829</v>
      </c>
      <c r="E102" s="80">
        <v>11199098</v>
      </c>
      <c r="F102" s="212">
        <v>230593645</v>
      </c>
      <c r="G102" s="120">
        <v>49863383</v>
      </c>
      <c r="H102" s="80">
        <v>2435906</v>
      </c>
      <c r="I102" s="80">
        <v>2012735</v>
      </c>
      <c r="J102" s="80">
        <v>2052707</v>
      </c>
      <c r="K102" s="81">
        <v>43362036</v>
      </c>
      <c r="L102" s="79">
        <v>59376794</v>
      </c>
      <c r="M102" s="80">
        <v>2823515</v>
      </c>
      <c r="N102" s="80">
        <v>2125562</v>
      </c>
      <c r="O102" s="80">
        <v>2361444</v>
      </c>
      <c r="P102" s="81">
        <v>52066273</v>
      </c>
      <c r="Q102" s="79">
        <v>39912286</v>
      </c>
      <c r="R102" s="80">
        <v>1649675</v>
      </c>
      <c r="S102" s="80">
        <v>1171188</v>
      </c>
      <c r="T102" s="80">
        <v>1565865</v>
      </c>
      <c r="U102" s="81">
        <v>35525559</v>
      </c>
      <c r="V102" s="79">
        <v>435779942</v>
      </c>
      <c r="W102" s="80">
        <v>17368750</v>
      </c>
      <c r="X102" s="80">
        <v>10144604</v>
      </c>
      <c r="Y102" s="80">
        <v>16691522</v>
      </c>
      <c r="Z102" s="81">
        <v>391575066</v>
      </c>
    </row>
    <row r="103" spans="1:41" s="16" customFormat="1" ht="18" x14ac:dyDescent="0.45">
      <c r="A103" s="194">
        <v>2005</v>
      </c>
      <c r="B103" s="211">
        <v>265591645</v>
      </c>
      <c r="C103" s="80">
        <v>13556813</v>
      </c>
      <c r="D103" s="80">
        <v>9934685</v>
      </c>
      <c r="E103" s="80">
        <v>11565614</v>
      </c>
      <c r="F103" s="212">
        <v>230534533</v>
      </c>
      <c r="G103" s="120">
        <v>50187731</v>
      </c>
      <c r="H103" s="80">
        <v>2692789</v>
      </c>
      <c r="I103" s="80">
        <v>1955937</v>
      </c>
      <c r="J103" s="80">
        <v>2113307</v>
      </c>
      <c r="K103" s="81">
        <v>43425698</v>
      </c>
      <c r="L103" s="79">
        <v>59826353</v>
      </c>
      <c r="M103" s="80">
        <v>3090713</v>
      </c>
      <c r="N103" s="80">
        <v>2082287</v>
      </c>
      <c r="O103" s="80">
        <v>2443838</v>
      </c>
      <c r="P103" s="81">
        <v>52209515</v>
      </c>
      <c r="Q103" s="79">
        <v>39969075</v>
      </c>
      <c r="R103" s="80">
        <v>1726513</v>
      </c>
      <c r="S103" s="80">
        <v>1145073</v>
      </c>
      <c r="T103" s="80">
        <v>1626584</v>
      </c>
      <c r="U103" s="81">
        <v>35470905</v>
      </c>
      <c r="V103" s="79">
        <v>436354408</v>
      </c>
      <c r="W103" s="80">
        <v>18344007</v>
      </c>
      <c r="X103" s="80">
        <v>9937462</v>
      </c>
      <c r="Y103" s="80">
        <v>17304426</v>
      </c>
      <c r="Z103" s="81">
        <v>390768513</v>
      </c>
    </row>
    <row r="104" spans="1:41" s="16" customFormat="1" ht="18" x14ac:dyDescent="0.45">
      <c r="A104" s="194">
        <v>2006</v>
      </c>
      <c r="B104" s="211">
        <v>269926207</v>
      </c>
      <c r="C104" s="80">
        <v>14583891</v>
      </c>
      <c r="D104" s="80">
        <v>9938828</v>
      </c>
      <c r="E104" s="80">
        <v>12061549</v>
      </c>
      <c r="F104" s="212">
        <v>233341939</v>
      </c>
      <c r="G104" s="120">
        <v>51057553</v>
      </c>
      <c r="H104" s="80">
        <v>2900102</v>
      </c>
      <c r="I104" s="80">
        <v>1964187</v>
      </c>
      <c r="J104" s="80">
        <v>2196939</v>
      </c>
      <c r="K104" s="81">
        <v>43996325</v>
      </c>
      <c r="L104" s="79">
        <v>60481900</v>
      </c>
      <c r="M104" s="80">
        <v>3333881</v>
      </c>
      <c r="N104" s="80">
        <v>2081276</v>
      </c>
      <c r="O104" s="80">
        <v>2516874</v>
      </c>
      <c r="P104" s="81">
        <v>52549869</v>
      </c>
      <c r="Q104" s="79">
        <v>40187183</v>
      </c>
      <c r="R104" s="80">
        <v>1791971</v>
      </c>
      <c r="S104" s="80">
        <v>1154314</v>
      </c>
      <c r="T104" s="80">
        <v>1651881</v>
      </c>
      <c r="U104" s="81">
        <v>35589016</v>
      </c>
      <c r="V104" s="79">
        <v>437133086</v>
      </c>
      <c r="W104" s="80">
        <v>19220538</v>
      </c>
      <c r="X104" s="80">
        <v>9945677</v>
      </c>
      <c r="Y104" s="80">
        <v>17737181</v>
      </c>
      <c r="Z104" s="81">
        <v>390229690</v>
      </c>
    </row>
    <row r="105" spans="1:41" s="16" customFormat="1" ht="18" x14ac:dyDescent="0.45">
      <c r="A105" s="194">
        <v>2007</v>
      </c>
      <c r="B105" s="211">
        <v>275834710</v>
      </c>
      <c r="C105" s="80">
        <v>14945964</v>
      </c>
      <c r="D105" s="80">
        <v>10029964</v>
      </c>
      <c r="E105" s="80">
        <v>12667873</v>
      </c>
      <c r="F105" s="212">
        <v>238190908</v>
      </c>
      <c r="G105" s="120">
        <v>52269985</v>
      </c>
      <c r="H105" s="80">
        <v>2978487</v>
      </c>
      <c r="I105" s="80">
        <v>1978202</v>
      </c>
      <c r="J105" s="80">
        <v>2309326</v>
      </c>
      <c r="K105" s="81">
        <v>45003970</v>
      </c>
      <c r="L105" s="79">
        <v>61156164</v>
      </c>
      <c r="M105" s="80">
        <v>3350832</v>
      </c>
      <c r="N105" s="80">
        <v>2076922</v>
      </c>
      <c r="O105" s="80">
        <v>2611450</v>
      </c>
      <c r="P105" s="81">
        <v>53116961</v>
      </c>
      <c r="Q105" s="79">
        <v>40389562</v>
      </c>
      <c r="R105" s="80">
        <v>1796807</v>
      </c>
      <c r="S105" s="80">
        <v>1140791</v>
      </c>
      <c r="T105" s="80">
        <v>1644975</v>
      </c>
      <c r="U105" s="81">
        <v>35806989</v>
      </c>
      <c r="V105" s="79">
        <v>437692953</v>
      </c>
      <c r="W105" s="80">
        <v>19178058</v>
      </c>
      <c r="X105" s="80">
        <v>9699591</v>
      </c>
      <c r="Y105" s="80">
        <v>17805973</v>
      </c>
      <c r="Z105" s="81">
        <v>391009332</v>
      </c>
    </row>
    <row r="106" spans="1:41" s="16" customFormat="1" ht="18" x14ac:dyDescent="0.45">
      <c r="A106" s="194">
        <v>2008</v>
      </c>
      <c r="B106" s="211">
        <v>278373866</v>
      </c>
      <c r="C106" s="80">
        <v>15315127</v>
      </c>
      <c r="D106" s="80">
        <v>10255278</v>
      </c>
      <c r="E106" s="80">
        <v>13091008</v>
      </c>
      <c r="F106" s="212">
        <v>239712453</v>
      </c>
      <c r="G106" s="120">
        <v>52810406</v>
      </c>
      <c r="H106" s="80">
        <v>3055999</v>
      </c>
      <c r="I106" s="80">
        <v>2030350</v>
      </c>
      <c r="J106" s="80">
        <v>2390504</v>
      </c>
      <c r="K106" s="81">
        <v>45333553</v>
      </c>
      <c r="L106" s="79">
        <v>61529610</v>
      </c>
      <c r="M106" s="80">
        <v>3411390</v>
      </c>
      <c r="N106" s="80">
        <v>2112443</v>
      </c>
      <c r="O106" s="80">
        <v>2649228</v>
      </c>
      <c r="P106" s="81">
        <v>53356548</v>
      </c>
      <c r="Q106" s="79">
        <v>40498216</v>
      </c>
      <c r="R106" s="80">
        <v>1807595</v>
      </c>
      <c r="S106" s="80">
        <v>1141760</v>
      </c>
      <c r="T106" s="80">
        <v>1721821</v>
      </c>
      <c r="U106" s="81">
        <v>35827040</v>
      </c>
      <c r="V106" s="79">
        <v>437655633</v>
      </c>
      <c r="W106" s="80">
        <v>19129654</v>
      </c>
      <c r="X106" s="80">
        <v>9686623</v>
      </c>
      <c r="Y106" s="80">
        <v>18579539</v>
      </c>
      <c r="Z106" s="81">
        <v>390259817</v>
      </c>
    </row>
    <row r="107" spans="1:41" s="16" customFormat="1" ht="18" x14ac:dyDescent="0.45">
      <c r="A107" s="194">
        <v>2009</v>
      </c>
      <c r="B107" s="211">
        <v>282775355</v>
      </c>
      <c r="C107" s="80">
        <v>15814594</v>
      </c>
      <c r="D107" s="80">
        <v>10382234</v>
      </c>
      <c r="E107" s="80">
        <v>13442086</v>
      </c>
      <c r="F107" s="212">
        <v>243136442</v>
      </c>
      <c r="G107" s="120">
        <v>53764154</v>
      </c>
      <c r="H107" s="80">
        <v>3164361</v>
      </c>
      <c r="I107" s="80">
        <v>2057972</v>
      </c>
      <c r="J107" s="80">
        <v>2474893</v>
      </c>
      <c r="K107" s="81">
        <v>46066926</v>
      </c>
      <c r="L107" s="79">
        <v>61989823</v>
      </c>
      <c r="M107" s="80">
        <v>3512660</v>
      </c>
      <c r="N107" s="80">
        <v>2165805</v>
      </c>
      <c r="O107" s="80">
        <v>2786256</v>
      </c>
      <c r="P107" s="81">
        <v>53525102</v>
      </c>
      <c r="Q107" s="79">
        <v>40674585</v>
      </c>
      <c r="R107" s="80">
        <v>1841194</v>
      </c>
      <c r="S107" s="80">
        <v>1132688</v>
      </c>
      <c r="T107" s="80">
        <v>1778246</v>
      </c>
      <c r="U107" s="81">
        <v>35922458</v>
      </c>
      <c r="V107" s="79">
        <v>438551825</v>
      </c>
      <c r="W107" s="80">
        <v>19277912</v>
      </c>
      <c r="X107" s="80">
        <v>9678987</v>
      </c>
      <c r="Y107" s="80">
        <v>19000078</v>
      </c>
      <c r="Z107" s="81">
        <v>390594848</v>
      </c>
    </row>
    <row r="108" spans="1:41" s="16" customFormat="1" ht="18" x14ac:dyDescent="0.45">
      <c r="A108" s="194">
        <v>2010</v>
      </c>
      <c r="B108" s="211">
        <v>287360266</v>
      </c>
      <c r="C108" s="80">
        <v>16060293</v>
      </c>
      <c r="D108" s="80">
        <v>10557228</v>
      </c>
      <c r="E108" s="80">
        <v>13808459</v>
      </c>
      <c r="F108" s="212">
        <v>246934286</v>
      </c>
      <c r="G108" s="120">
        <v>54720128</v>
      </c>
      <c r="H108" s="80">
        <v>3219293</v>
      </c>
      <c r="I108" s="80">
        <v>2095110</v>
      </c>
      <c r="J108" s="80">
        <v>2564485</v>
      </c>
      <c r="K108" s="81">
        <v>46841240</v>
      </c>
      <c r="L108" s="79">
        <v>62905664</v>
      </c>
      <c r="M108" s="80">
        <v>3604064</v>
      </c>
      <c r="N108" s="80">
        <v>2253169</v>
      </c>
      <c r="O108" s="80">
        <v>2833417</v>
      </c>
      <c r="P108" s="81">
        <v>54215013</v>
      </c>
      <c r="Q108" s="79">
        <v>40669731</v>
      </c>
      <c r="R108" s="80">
        <v>1848583</v>
      </c>
      <c r="S108" s="80">
        <v>1129545</v>
      </c>
      <c r="T108" s="80">
        <v>1812001</v>
      </c>
      <c r="U108" s="81">
        <v>35879601</v>
      </c>
      <c r="V108" s="79">
        <v>438552994</v>
      </c>
      <c r="W108" s="80">
        <v>19359740</v>
      </c>
      <c r="X108" s="80">
        <v>9969473</v>
      </c>
      <c r="Y108" s="80">
        <v>19500550</v>
      </c>
      <c r="Z108" s="81">
        <v>389723232</v>
      </c>
    </row>
    <row r="109" spans="1:41" s="16" customFormat="1" ht="18" x14ac:dyDescent="0.45">
      <c r="A109" s="194">
        <v>2011</v>
      </c>
      <c r="B109" s="211">
        <v>291078550</v>
      </c>
      <c r="C109" s="80">
        <v>16199384</v>
      </c>
      <c r="D109" s="80">
        <v>10527568</v>
      </c>
      <c r="E109" s="80">
        <v>14637055</v>
      </c>
      <c r="F109" s="212">
        <v>249714543</v>
      </c>
      <c r="G109" s="120">
        <v>55490657</v>
      </c>
      <c r="H109" s="80">
        <v>3256221</v>
      </c>
      <c r="I109" s="80">
        <v>2090424</v>
      </c>
      <c r="J109" s="80">
        <v>2730105</v>
      </c>
      <c r="K109" s="81">
        <v>47413908</v>
      </c>
      <c r="L109" s="79">
        <v>63540078</v>
      </c>
      <c r="M109" s="80">
        <v>3581454</v>
      </c>
      <c r="N109" s="80">
        <v>2273441</v>
      </c>
      <c r="O109" s="80">
        <v>2985899</v>
      </c>
      <c r="P109" s="81">
        <v>54699283</v>
      </c>
      <c r="Q109" s="79">
        <v>40792618</v>
      </c>
      <c r="R109" s="80">
        <v>1848137</v>
      </c>
      <c r="S109" s="80">
        <v>1120387</v>
      </c>
      <c r="T109" s="80">
        <v>1869929</v>
      </c>
      <c r="U109" s="81">
        <v>35954165</v>
      </c>
      <c r="V109" s="79">
        <v>438800680</v>
      </c>
      <c r="W109" s="80">
        <v>19301495</v>
      </c>
      <c r="X109" s="80">
        <v>9936900</v>
      </c>
      <c r="Y109" s="80">
        <v>20055188</v>
      </c>
      <c r="Z109" s="81">
        <v>389507097</v>
      </c>
    </row>
    <row r="110" spans="1:41" s="16" customFormat="1" ht="18" x14ac:dyDescent="0.45">
      <c r="A110" s="194">
        <v>2012</v>
      </c>
      <c r="B110" s="211">
        <v>294125141</v>
      </c>
      <c r="C110" s="80">
        <v>16374184</v>
      </c>
      <c r="D110" s="80">
        <v>10302313</v>
      </c>
      <c r="E110" s="80">
        <v>14547757</v>
      </c>
      <c r="F110" s="212">
        <v>252900887</v>
      </c>
      <c r="G110" s="120">
        <v>56221835</v>
      </c>
      <c r="H110" s="80">
        <v>3299102</v>
      </c>
      <c r="I110" s="80">
        <v>2077603</v>
      </c>
      <c r="J110" s="80">
        <v>2730969</v>
      </c>
      <c r="K110" s="81">
        <v>48114162</v>
      </c>
      <c r="L110" s="79">
        <v>63906616</v>
      </c>
      <c r="M110" s="80">
        <v>3662455</v>
      </c>
      <c r="N110" s="80">
        <v>2272538</v>
      </c>
      <c r="O110" s="80">
        <v>2974536</v>
      </c>
      <c r="P110" s="81">
        <v>54997087</v>
      </c>
      <c r="Q110" s="79">
        <v>40745971</v>
      </c>
      <c r="R110" s="80">
        <v>1842039</v>
      </c>
      <c r="S110" s="80">
        <v>1105129</v>
      </c>
      <c r="T110" s="80">
        <v>1870079</v>
      </c>
      <c r="U110" s="81">
        <v>35928724</v>
      </c>
      <c r="V110" s="79">
        <v>436441894</v>
      </c>
      <c r="W110" s="80">
        <v>19196331</v>
      </c>
      <c r="X110" s="80">
        <v>9814648</v>
      </c>
      <c r="Y110" s="80">
        <v>20050308</v>
      </c>
      <c r="Z110" s="81">
        <v>387380607</v>
      </c>
    </row>
    <row r="111" spans="1:41" s="16" customFormat="1" ht="18" x14ac:dyDescent="0.45">
      <c r="A111" s="194">
        <v>2013</v>
      </c>
      <c r="B111" s="211">
        <v>301090830</v>
      </c>
      <c r="C111" s="80">
        <v>16633632</v>
      </c>
      <c r="D111" s="80">
        <v>10307585</v>
      </c>
      <c r="E111" s="80">
        <v>14581239</v>
      </c>
      <c r="F111" s="212">
        <v>259568373</v>
      </c>
      <c r="G111" s="120">
        <v>57634951</v>
      </c>
      <c r="H111" s="80">
        <v>3354847</v>
      </c>
      <c r="I111" s="80">
        <v>2080617</v>
      </c>
      <c r="J111" s="80">
        <v>2749585</v>
      </c>
      <c r="K111" s="81">
        <v>49449902</v>
      </c>
      <c r="L111" s="79">
        <v>65335138</v>
      </c>
      <c r="M111" s="80">
        <v>3756199</v>
      </c>
      <c r="N111" s="80">
        <v>2294639</v>
      </c>
      <c r="O111" s="80">
        <v>3038343</v>
      </c>
      <c r="P111" s="81">
        <v>56245957</v>
      </c>
      <c r="Q111" s="79">
        <v>40846799</v>
      </c>
      <c r="R111" s="80">
        <v>1845268</v>
      </c>
      <c r="S111" s="80">
        <v>1111266</v>
      </c>
      <c r="T111" s="80">
        <v>1839132</v>
      </c>
      <c r="U111" s="81">
        <v>36051133</v>
      </c>
      <c r="V111" s="79">
        <v>436082622</v>
      </c>
      <c r="W111" s="80">
        <v>19192865</v>
      </c>
      <c r="X111" s="80">
        <v>9853174</v>
      </c>
      <c r="Y111" s="80">
        <v>19570480</v>
      </c>
      <c r="Z111" s="81">
        <v>387466103</v>
      </c>
    </row>
    <row r="112" spans="1:41" s="16" customFormat="1" ht="18" x14ac:dyDescent="0.45">
      <c r="A112" s="194">
        <v>2014</v>
      </c>
      <c r="B112" s="211">
        <v>302686572</v>
      </c>
      <c r="C112" s="80">
        <v>18212673</v>
      </c>
      <c r="D112" s="80">
        <v>10432888</v>
      </c>
      <c r="E112" s="80">
        <v>14909546</v>
      </c>
      <c r="F112" s="212">
        <v>259131466</v>
      </c>
      <c r="G112" s="120">
        <v>58113202</v>
      </c>
      <c r="H112" s="80">
        <v>3705378</v>
      </c>
      <c r="I112" s="80">
        <v>2106815</v>
      </c>
      <c r="J112" s="80">
        <v>2812378</v>
      </c>
      <c r="K112" s="81">
        <v>49488632</v>
      </c>
      <c r="L112" s="79">
        <v>65799792</v>
      </c>
      <c r="M112" s="80">
        <v>4082441</v>
      </c>
      <c r="N112" s="80">
        <v>2317422</v>
      </c>
      <c r="O112" s="80">
        <v>3029280</v>
      </c>
      <c r="P112" s="81">
        <v>56370650</v>
      </c>
      <c r="Q112" s="79">
        <v>40591248</v>
      </c>
      <c r="R112" s="80">
        <v>1926399</v>
      </c>
      <c r="S112" s="80">
        <v>1119204</v>
      </c>
      <c r="T112" s="80">
        <v>1850129</v>
      </c>
      <c r="U112" s="81">
        <v>35695516</v>
      </c>
      <c r="V112" s="79">
        <v>433066207</v>
      </c>
      <c r="W112" s="80">
        <v>19716187</v>
      </c>
      <c r="X112" s="80">
        <v>9879331</v>
      </c>
      <c r="Y112" s="80">
        <v>19608849</v>
      </c>
      <c r="Z112" s="81">
        <v>383861840</v>
      </c>
    </row>
    <row r="113" spans="1:26" s="16" customFormat="1" ht="18" x14ac:dyDescent="0.45">
      <c r="A113" s="194">
        <v>2015</v>
      </c>
      <c r="B113" s="211">
        <v>304699804</v>
      </c>
      <c r="C113" s="80">
        <v>18421723</v>
      </c>
      <c r="D113" s="80">
        <v>10463678</v>
      </c>
      <c r="E113" s="80">
        <v>15731354</v>
      </c>
      <c r="F113" s="212">
        <v>260083049</v>
      </c>
      <c r="G113" s="120">
        <v>58555406</v>
      </c>
      <c r="H113" s="80">
        <v>3771694</v>
      </c>
      <c r="I113" s="80">
        <v>2114440</v>
      </c>
      <c r="J113" s="80">
        <v>2971274</v>
      </c>
      <c r="K113" s="81">
        <v>49697998</v>
      </c>
      <c r="L113" s="79">
        <v>65934205</v>
      </c>
      <c r="M113" s="80">
        <v>4117677</v>
      </c>
      <c r="N113" s="80">
        <v>2277004</v>
      </c>
      <c r="O113" s="80">
        <v>3176064</v>
      </c>
      <c r="P113" s="81">
        <v>56363460</v>
      </c>
      <c r="Q113" s="79">
        <v>40448012</v>
      </c>
      <c r="R113" s="80">
        <v>1926745</v>
      </c>
      <c r="S113" s="80">
        <v>1122574</v>
      </c>
      <c r="T113" s="80">
        <v>1914856</v>
      </c>
      <c r="U113" s="81">
        <v>35483837</v>
      </c>
      <c r="V113" s="79">
        <v>431895039</v>
      </c>
      <c r="W113" s="80">
        <v>19617929</v>
      </c>
      <c r="X113" s="80">
        <v>9916189</v>
      </c>
      <c r="Y113" s="80">
        <v>20316978</v>
      </c>
      <c r="Z113" s="81">
        <v>382043943</v>
      </c>
    </row>
    <row r="114" spans="1:26" s="16" customFormat="1" ht="18" x14ac:dyDescent="0.45">
      <c r="A114" s="194">
        <v>2016</v>
      </c>
      <c r="B114" s="211">
        <v>307400588</v>
      </c>
      <c r="C114" s="80">
        <v>18708514</v>
      </c>
      <c r="D114" s="80">
        <v>10615253</v>
      </c>
      <c r="E114" s="80">
        <v>16645467</v>
      </c>
      <c r="F114" s="212">
        <v>261431355</v>
      </c>
      <c r="G114" s="120">
        <v>59174154</v>
      </c>
      <c r="H114" s="80">
        <v>3808089</v>
      </c>
      <c r="I114" s="80">
        <v>2148159</v>
      </c>
      <c r="J114" s="80">
        <v>3134420</v>
      </c>
      <c r="K114" s="81">
        <v>50083487</v>
      </c>
      <c r="L114" s="79">
        <v>66731576</v>
      </c>
      <c r="M114" s="80">
        <v>4186856</v>
      </c>
      <c r="N114" s="80">
        <v>2347208</v>
      </c>
      <c r="O114" s="80">
        <v>3411581</v>
      </c>
      <c r="P114" s="81">
        <v>56785931</v>
      </c>
      <c r="Q114" s="79">
        <v>40428988</v>
      </c>
      <c r="R114" s="80">
        <v>1927869</v>
      </c>
      <c r="S114" s="80">
        <v>1132327</v>
      </c>
      <c r="T114" s="80">
        <v>1963215</v>
      </c>
      <c r="U114" s="81">
        <v>35405576</v>
      </c>
      <c r="V114" s="79">
        <v>431387123</v>
      </c>
      <c r="W114" s="80">
        <v>19628079</v>
      </c>
      <c r="X114" s="80">
        <v>10011976</v>
      </c>
      <c r="Y114" s="80">
        <v>20990677</v>
      </c>
      <c r="Z114" s="81">
        <v>380756391</v>
      </c>
    </row>
    <row r="115" spans="1:26" s="16" customFormat="1" ht="18" x14ac:dyDescent="0.45">
      <c r="A115" s="194">
        <v>2017</v>
      </c>
      <c r="B115" s="211">
        <v>308106272</v>
      </c>
      <c r="C115" s="80">
        <v>18988862</v>
      </c>
      <c r="D115" s="80">
        <v>10489713</v>
      </c>
      <c r="E115" s="80">
        <v>17630956</v>
      </c>
      <c r="F115" s="212">
        <v>260996742</v>
      </c>
      <c r="G115" s="120">
        <v>59400523</v>
      </c>
      <c r="H115" s="80">
        <v>3874596</v>
      </c>
      <c r="I115" s="80">
        <v>2127675</v>
      </c>
      <c r="J115" s="80">
        <v>3321534</v>
      </c>
      <c r="K115" s="81">
        <v>50076717</v>
      </c>
      <c r="L115" s="79">
        <v>67235522</v>
      </c>
      <c r="M115" s="80">
        <v>4258328</v>
      </c>
      <c r="N115" s="80">
        <v>2303869</v>
      </c>
      <c r="O115" s="80">
        <v>3651225</v>
      </c>
      <c r="P115" s="81">
        <v>57022100</v>
      </c>
      <c r="Q115" s="79">
        <v>40322038</v>
      </c>
      <c r="R115" s="80">
        <v>1938816</v>
      </c>
      <c r="S115" s="80">
        <v>1147574</v>
      </c>
      <c r="T115" s="80">
        <v>2061720</v>
      </c>
      <c r="U115" s="81">
        <v>35173928</v>
      </c>
      <c r="V115" s="79">
        <v>429928250</v>
      </c>
      <c r="W115" s="80">
        <v>19617055</v>
      </c>
      <c r="X115" s="80">
        <v>10083907</v>
      </c>
      <c r="Y115" s="80">
        <v>22003219</v>
      </c>
      <c r="Z115" s="81">
        <v>378224069</v>
      </c>
    </row>
    <row r="116" spans="1:26" s="16" customFormat="1" ht="18" x14ac:dyDescent="0.45">
      <c r="A116" s="194">
        <v>2018</v>
      </c>
      <c r="B116" s="211">
        <v>311284074</v>
      </c>
      <c r="C116" s="80">
        <v>19309822</v>
      </c>
      <c r="D116" s="80">
        <v>10227627</v>
      </c>
      <c r="E116" s="80">
        <v>18388109</v>
      </c>
      <c r="F116" s="212">
        <v>263358516</v>
      </c>
      <c r="G116" s="120">
        <v>60193118</v>
      </c>
      <c r="H116" s="80">
        <v>3953141</v>
      </c>
      <c r="I116" s="80">
        <v>2075588</v>
      </c>
      <c r="J116" s="80">
        <v>3471624</v>
      </c>
      <c r="K116" s="81">
        <v>50692766</v>
      </c>
      <c r="L116" s="79">
        <v>68135702</v>
      </c>
      <c r="M116" s="80">
        <v>4313245</v>
      </c>
      <c r="N116" s="80">
        <v>2268846</v>
      </c>
      <c r="O116" s="80">
        <v>3755682</v>
      </c>
      <c r="P116" s="81">
        <v>57797929</v>
      </c>
      <c r="Q116" s="79">
        <v>40355031</v>
      </c>
      <c r="R116" s="80">
        <v>1945548</v>
      </c>
      <c r="S116" s="80">
        <v>1120570</v>
      </c>
      <c r="T116" s="80">
        <v>2124528</v>
      </c>
      <c r="U116" s="81">
        <v>35164384</v>
      </c>
      <c r="V116" s="79">
        <v>430054471</v>
      </c>
      <c r="W116" s="80">
        <v>19602578</v>
      </c>
      <c r="X116" s="80">
        <v>9514486</v>
      </c>
      <c r="Y116" s="80">
        <v>22770596</v>
      </c>
      <c r="Z116" s="81">
        <v>378166811</v>
      </c>
    </row>
    <row r="117" spans="1:26" s="16" customFormat="1" ht="18" x14ac:dyDescent="0.45">
      <c r="A117" s="194">
        <v>2019</v>
      </c>
      <c r="B117" s="211">
        <v>313058580</v>
      </c>
      <c r="C117" s="80">
        <v>19699400</v>
      </c>
      <c r="D117" s="80">
        <v>9919995</v>
      </c>
      <c r="E117" s="80">
        <v>18845387</v>
      </c>
      <c r="F117" s="212">
        <v>264593798</v>
      </c>
      <c r="G117" s="120">
        <v>60676261</v>
      </c>
      <c r="H117" s="80">
        <v>4038040</v>
      </c>
      <c r="I117" s="80">
        <v>2021461</v>
      </c>
      <c r="J117" s="80">
        <v>3590297</v>
      </c>
      <c r="K117" s="81">
        <v>51026463</v>
      </c>
      <c r="L117" s="79">
        <v>68867333</v>
      </c>
      <c r="M117" s="80">
        <v>4426129</v>
      </c>
      <c r="N117" s="80">
        <v>2220114</v>
      </c>
      <c r="O117" s="80">
        <v>3817839</v>
      </c>
      <c r="P117" s="81">
        <v>58403250</v>
      </c>
      <c r="Q117" s="79">
        <v>40395366</v>
      </c>
      <c r="R117" s="80">
        <v>1949034</v>
      </c>
      <c r="S117" s="80">
        <v>1098092</v>
      </c>
      <c r="T117" s="80">
        <v>2136998</v>
      </c>
      <c r="U117" s="81">
        <v>35211242</v>
      </c>
      <c r="V117" s="79">
        <v>430117506</v>
      </c>
      <c r="W117" s="80">
        <v>19622755</v>
      </c>
      <c r="X117" s="80">
        <v>9320784</v>
      </c>
      <c r="Y117" s="80">
        <v>22869698</v>
      </c>
      <c r="Z117" s="81">
        <v>378304269</v>
      </c>
    </row>
    <row r="118" spans="1:26" s="16" customFormat="1" ht="18" x14ac:dyDescent="0.45">
      <c r="A118" s="194">
        <v>2020</v>
      </c>
      <c r="B118" s="211">
        <v>317952078</v>
      </c>
      <c r="C118" s="80">
        <v>20239160</v>
      </c>
      <c r="D118" s="80">
        <v>9924704</v>
      </c>
      <c r="E118" s="80">
        <v>19570625</v>
      </c>
      <c r="F118" s="212">
        <v>268217589</v>
      </c>
      <c r="G118" s="120">
        <v>61798252</v>
      </c>
      <c r="H118" s="80">
        <v>4156075</v>
      </c>
      <c r="I118" s="80">
        <v>2016888</v>
      </c>
      <c r="J118" s="80">
        <v>3727080</v>
      </c>
      <c r="K118" s="81">
        <v>51898209</v>
      </c>
      <c r="L118" s="79">
        <v>70342270</v>
      </c>
      <c r="M118" s="80">
        <v>4576666</v>
      </c>
      <c r="N118" s="80">
        <v>2229828</v>
      </c>
      <c r="O118" s="80">
        <v>4000554</v>
      </c>
      <c r="P118" s="81">
        <v>59535223</v>
      </c>
      <c r="Q118" s="79">
        <v>40571630</v>
      </c>
      <c r="R118" s="80">
        <v>1962111</v>
      </c>
      <c r="S118" s="80">
        <v>1094508</v>
      </c>
      <c r="T118" s="80">
        <v>2166066</v>
      </c>
      <c r="U118" s="81">
        <v>35348946</v>
      </c>
      <c r="V118" s="79">
        <v>429817029</v>
      </c>
      <c r="W118" s="80">
        <v>19670112</v>
      </c>
      <c r="X118" s="80">
        <v>9302196</v>
      </c>
      <c r="Y118" s="80">
        <v>23203639</v>
      </c>
      <c r="Z118" s="81">
        <v>377641082</v>
      </c>
    </row>
    <row r="119" spans="1:26" s="16" customFormat="1" ht="18" x14ac:dyDescent="0.45">
      <c r="A119" s="194">
        <v>2021</v>
      </c>
      <c r="B119" s="211">
        <v>322779447</v>
      </c>
      <c r="C119" s="80">
        <v>20765556</v>
      </c>
      <c r="D119" s="80">
        <v>9940919</v>
      </c>
      <c r="E119" s="80">
        <v>20791324</v>
      </c>
      <c r="F119" s="212">
        <v>271281648</v>
      </c>
      <c r="G119" s="120">
        <v>62841238</v>
      </c>
      <c r="H119" s="80">
        <v>4267735</v>
      </c>
      <c r="I119" s="80">
        <v>2021004</v>
      </c>
      <c r="J119" s="80">
        <v>3961054</v>
      </c>
      <c r="K119" s="81">
        <v>52591445</v>
      </c>
      <c r="L119" s="79">
        <v>71294795</v>
      </c>
      <c r="M119" s="80">
        <v>4652274</v>
      </c>
      <c r="N119" s="80">
        <v>2149814</v>
      </c>
      <c r="O119" s="80">
        <v>4268591</v>
      </c>
      <c r="P119" s="81">
        <v>60224116</v>
      </c>
      <c r="Q119" s="79">
        <v>40557519</v>
      </c>
      <c r="R119" s="80">
        <v>1976301</v>
      </c>
      <c r="S119" s="80">
        <v>1094825</v>
      </c>
      <c r="T119" s="80">
        <v>2256534</v>
      </c>
      <c r="U119" s="81">
        <v>35229858</v>
      </c>
      <c r="V119" s="79">
        <v>428845155</v>
      </c>
      <c r="W119" s="80">
        <v>19727662</v>
      </c>
      <c r="X119" s="80">
        <v>9265391</v>
      </c>
      <c r="Y119" s="80">
        <v>24009349</v>
      </c>
      <c r="Z119" s="81">
        <v>375842753</v>
      </c>
    </row>
    <row r="120" spans="1:26" s="16" customFormat="1" ht="18" x14ac:dyDescent="0.45">
      <c r="A120" s="194">
        <v>2022</v>
      </c>
      <c r="B120" s="211">
        <v>325922568</v>
      </c>
      <c r="C120" s="80">
        <v>20919562</v>
      </c>
      <c r="D120" s="80">
        <v>9883110</v>
      </c>
      <c r="E120" s="80">
        <v>21320747</v>
      </c>
      <c r="F120" s="212">
        <v>273799149</v>
      </c>
      <c r="G120" s="120">
        <v>63493785</v>
      </c>
      <c r="H120" s="80">
        <v>4303904</v>
      </c>
      <c r="I120" s="80">
        <v>2008560</v>
      </c>
      <c r="J120" s="80">
        <v>4058559</v>
      </c>
      <c r="K120" s="81">
        <v>53122761</v>
      </c>
      <c r="L120" s="79">
        <v>72134311</v>
      </c>
      <c r="M120" s="80">
        <v>4712931</v>
      </c>
      <c r="N120" s="80">
        <v>2149099</v>
      </c>
      <c r="O120" s="80">
        <v>4353348</v>
      </c>
      <c r="P120" s="81">
        <v>60918934</v>
      </c>
      <c r="Q120" s="79">
        <v>40528383</v>
      </c>
      <c r="R120" s="80">
        <v>1979045</v>
      </c>
      <c r="S120" s="80">
        <v>1072569</v>
      </c>
      <c r="T120" s="80">
        <v>2290637</v>
      </c>
      <c r="U120" s="81">
        <v>35186131</v>
      </c>
      <c r="V120" s="79">
        <v>429406128</v>
      </c>
      <c r="W120" s="80">
        <v>19730523</v>
      </c>
      <c r="X120" s="80">
        <v>9123064</v>
      </c>
      <c r="Y120" s="80">
        <v>24598895</v>
      </c>
      <c r="Z120" s="81">
        <v>375953647</v>
      </c>
    </row>
    <row r="121" spans="1:26" s="16" customFormat="1" ht="18.399999999999999" thickBot="1" x14ac:dyDescent="0.5">
      <c r="A121" s="194">
        <v>2023</v>
      </c>
      <c r="B121" s="213">
        <v>329372472</v>
      </c>
      <c r="C121" s="214">
        <v>21015176</v>
      </c>
      <c r="D121" s="214">
        <v>9692931</v>
      </c>
      <c r="E121" s="214">
        <v>21335683</v>
      </c>
      <c r="F121" s="215">
        <v>277328683</v>
      </c>
      <c r="G121" s="121">
        <v>64241028</v>
      </c>
      <c r="H121" s="83">
        <v>4326167</v>
      </c>
      <c r="I121" s="83">
        <v>1967438</v>
      </c>
      <c r="J121" s="83">
        <v>4073395</v>
      </c>
      <c r="K121" s="84">
        <v>53874028</v>
      </c>
      <c r="L121" s="82">
        <v>72987458</v>
      </c>
      <c r="M121" s="83">
        <v>4795153</v>
      </c>
      <c r="N121" s="83">
        <v>2035583</v>
      </c>
      <c r="O121" s="83">
        <v>4473640</v>
      </c>
      <c r="P121" s="84">
        <v>61683083</v>
      </c>
      <c r="Q121" s="82">
        <v>40617721</v>
      </c>
      <c r="R121" s="83">
        <v>1977307</v>
      </c>
      <c r="S121" s="83">
        <v>1057116</v>
      </c>
      <c r="T121" s="83">
        <v>2291383</v>
      </c>
      <c r="U121" s="84">
        <v>35291915</v>
      </c>
      <c r="V121" s="82">
        <v>429896985</v>
      </c>
      <c r="W121" s="83">
        <v>19732285</v>
      </c>
      <c r="X121" s="83">
        <v>8978630</v>
      </c>
      <c r="Y121" s="83">
        <v>24377848</v>
      </c>
      <c r="Z121" s="84">
        <v>376808222</v>
      </c>
    </row>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s="16" customFormat="1" x14ac:dyDescent="0.45"/>
    <row r="185" spans="1:41" s="16" customFormat="1" x14ac:dyDescent="0.45"/>
    <row r="186" spans="1:41" s="16" customFormat="1" x14ac:dyDescent="0.45"/>
    <row r="187" spans="1:41" s="16" customFormat="1" x14ac:dyDescent="0.45"/>
    <row r="188" spans="1:41" x14ac:dyDescent="0.4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row>
  </sheetData>
  <sheetProtection algorithmName="SHA-512" hashValue="l5VeXXm/BDQWVSwweZWPLrXmqfQfvbN/ippq2Wx7z16vFe3yD4zA/E1ZYHygU7umJmBprmG71b3Yp1qaBfUkcg==" saltValue="sRk/AfzW1eyARIxVz6ZFlg==" spinCount="100000" sheet="1" objects="1" scenarios="1"/>
  <mergeCells count="5">
    <mergeCell ref="A1:K1"/>
    <mergeCell ref="A3:F3"/>
    <mergeCell ref="G3:K3"/>
    <mergeCell ref="B66:F66"/>
    <mergeCell ref="B95:H95"/>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F8C8-99B3-46E6-9F3F-DA4743269E0C}">
  <dimension ref="A1:AO183"/>
  <sheetViews>
    <sheetView topLeftCell="A4" zoomScale="55" zoomScaleNormal="55" workbookViewId="0">
      <selection activeCell="AB39" sqref="AB39"/>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461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104603342</v>
      </c>
      <c r="C6" s="150">
        <v>65288305</v>
      </c>
      <c r="D6" s="150">
        <v>1098708</v>
      </c>
      <c r="E6" s="150">
        <v>4327323</v>
      </c>
      <c r="F6" s="152">
        <v>33889006</v>
      </c>
      <c r="G6" s="207">
        <f>B6*2*B66/100</f>
        <v>9698821.870240001</v>
      </c>
      <c r="H6" s="49">
        <f>C6*2*C66/100</f>
        <v>4332531.9198000003</v>
      </c>
      <c r="I6" s="49">
        <f>D6*2*D66/100</f>
        <v>1741869.6890400001</v>
      </c>
      <c r="J6" s="49">
        <f>E6*2*E66/100</f>
        <v>3513699.7295399997</v>
      </c>
      <c r="K6" s="50">
        <f>F6*2*F66/100</f>
        <v>8032372.2021200005</v>
      </c>
    </row>
    <row r="7" spans="1:11" s="16" customFormat="1" ht="18" x14ac:dyDescent="0.55000000000000004">
      <c r="A7" s="206">
        <v>2004</v>
      </c>
      <c r="B7" s="131">
        <v>105380511</v>
      </c>
      <c r="C7" s="122">
        <v>65499353</v>
      </c>
      <c r="D7" s="122">
        <v>862526</v>
      </c>
      <c r="E7" s="122">
        <v>3020772</v>
      </c>
      <c r="F7" s="132">
        <v>35997860</v>
      </c>
      <c r="G7" s="92">
        <f t="shared" ref="G7:K22" si="0">B7*2*B67/100</f>
        <v>8177527.6535999998</v>
      </c>
      <c r="H7" s="52">
        <f t="shared" si="0"/>
        <v>3698093.4703799998</v>
      </c>
      <c r="I7" s="52">
        <f t="shared" si="0"/>
        <v>1325581.70836</v>
      </c>
      <c r="J7" s="52">
        <f t="shared" si="0"/>
        <v>2531709.0131999999</v>
      </c>
      <c r="K7" s="53">
        <f t="shared" si="0"/>
        <v>6905829.4624000005</v>
      </c>
    </row>
    <row r="8" spans="1:11" s="16" customFormat="1" ht="18" x14ac:dyDescent="0.55000000000000004">
      <c r="A8" s="206">
        <v>2005</v>
      </c>
      <c r="B8" s="131">
        <v>109372192</v>
      </c>
      <c r="C8" s="122">
        <v>66126349</v>
      </c>
      <c r="D8" s="122">
        <v>2046126</v>
      </c>
      <c r="E8" s="122">
        <v>3586188</v>
      </c>
      <c r="F8" s="132">
        <v>37613529</v>
      </c>
      <c r="G8" s="92">
        <f t="shared" si="0"/>
        <v>7636366.4454399999</v>
      </c>
      <c r="H8" s="52">
        <f t="shared" si="0"/>
        <v>3303672.3960400005</v>
      </c>
      <c r="I8" s="52">
        <f t="shared" si="0"/>
        <v>1737733.88928</v>
      </c>
      <c r="J8" s="52">
        <f t="shared" si="0"/>
        <v>2417879.6733599999</v>
      </c>
      <c r="K8" s="53">
        <f t="shared" si="0"/>
        <v>6488333.7525000004</v>
      </c>
    </row>
    <row r="9" spans="1:11" s="16" customFormat="1" ht="18" x14ac:dyDescent="0.55000000000000004">
      <c r="A9" s="206">
        <v>2006</v>
      </c>
      <c r="B9" s="131">
        <v>113154129</v>
      </c>
      <c r="C9" s="122">
        <v>65767840</v>
      </c>
      <c r="D9" s="122">
        <v>2065324</v>
      </c>
      <c r="E9" s="122">
        <v>3999924</v>
      </c>
      <c r="F9" s="132">
        <v>41321041</v>
      </c>
      <c r="G9" s="92">
        <f t="shared" si="0"/>
        <v>6859403.2999800006</v>
      </c>
      <c r="H9" s="52">
        <f t="shared" si="0"/>
        <v>3143702.7519999999</v>
      </c>
      <c r="I9" s="52">
        <f t="shared" si="0"/>
        <v>1816039.3932000003</v>
      </c>
      <c r="J9" s="52">
        <f t="shared" si="0"/>
        <v>2570751.1547999997</v>
      </c>
      <c r="K9" s="53">
        <f t="shared" si="0"/>
        <v>5912214.5462800004</v>
      </c>
    </row>
    <row r="10" spans="1:11" s="16" customFormat="1" ht="18" x14ac:dyDescent="0.55000000000000004">
      <c r="A10" s="206">
        <v>2007</v>
      </c>
      <c r="B10" s="131">
        <v>116439076</v>
      </c>
      <c r="C10" s="122">
        <v>66228187</v>
      </c>
      <c r="D10" s="122">
        <v>2073504</v>
      </c>
      <c r="E10" s="122">
        <v>4018744</v>
      </c>
      <c r="F10" s="132">
        <v>44118641</v>
      </c>
      <c r="G10" s="92">
        <f t="shared" si="0"/>
        <v>6946755.2741600005</v>
      </c>
      <c r="H10" s="52">
        <f t="shared" si="0"/>
        <v>3172330.1573000001</v>
      </c>
      <c r="I10" s="52">
        <f t="shared" si="0"/>
        <v>1821324.44352</v>
      </c>
      <c r="J10" s="52">
        <f t="shared" si="0"/>
        <v>2403289.28688</v>
      </c>
      <c r="K10" s="53">
        <f t="shared" si="0"/>
        <v>6077783.9841600005</v>
      </c>
    </row>
    <row r="11" spans="1:11" s="16" customFormat="1" ht="18" x14ac:dyDescent="0.55000000000000004">
      <c r="A11" s="206">
        <v>2008</v>
      </c>
      <c r="B11" s="218">
        <v>120048640</v>
      </c>
      <c r="C11" s="145">
        <v>67365879</v>
      </c>
      <c r="D11" s="145">
        <v>1508523</v>
      </c>
      <c r="E11" s="145">
        <v>4633158</v>
      </c>
      <c r="F11" s="219">
        <v>46541079</v>
      </c>
      <c r="G11" s="92">
        <f t="shared" si="0"/>
        <v>7020444.4671999998</v>
      </c>
      <c r="H11" s="52">
        <f t="shared" si="0"/>
        <v>2978919.1693799999</v>
      </c>
      <c r="I11" s="52">
        <f t="shared" si="0"/>
        <v>1578065.9103000001</v>
      </c>
      <c r="J11" s="52">
        <f t="shared" si="0"/>
        <v>2557410.55284</v>
      </c>
      <c r="K11" s="53">
        <f t="shared" si="0"/>
        <v>5900477.9956200002</v>
      </c>
    </row>
    <row r="12" spans="1:11" s="16" customFormat="1" ht="18" x14ac:dyDescent="0.55000000000000004">
      <c r="A12" s="206">
        <v>2009</v>
      </c>
      <c r="B12" s="211">
        <v>121468451</v>
      </c>
      <c r="C12" s="80">
        <v>66945698</v>
      </c>
      <c r="D12" s="80">
        <v>1709293</v>
      </c>
      <c r="E12" s="80">
        <v>4789904</v>
      </c>
      <c r="F12" s="212">
        <v>48023557</v>
      </c>
      <c r="G12" s="92">
        <f t="shared" si="0"/>
        <v>7088898.8003599998</v>
      </c>
      <c r="H12" s="52">
        <f t="shared" si="0"/>
        <v>3104941.4732400002</v>
      </c>
      <c r="I12" s="52">
        <f t="shared" si="0"/>
        <v>1537816.7262400002</v>
      </c>
      <c r="J12" s="52">
        <f t="shared" si="0"/>
        <v>2582907.8329600003</v>
      </c>
      <c r="K12" s="53">
        <f t="shared" si="0"/>
        <v>5904016.0975799998</v>
      </c>
    </row>
    <row r="13" spans="1:11" s="16" customFormat="1" ht="18" x14ac:dyDescent="0.55000000000000004">
      <c r="A13" s="206">
        <v>2010</v>
      </c>
      <c r="B13" s="211">
        <v>121436150</v>
      </c>
      <c r="C13" s="80">
        <v>66453450</v>
      </c>
      <c r="D13" s="80">
        <v>1163979</v>
      </c>
      <c r="E13" s="80">
        <v>5042597</v>
      </c>
      <c r="F13" s="212">
        <v>48776124</v>
      </c>
      <c r="G13" s="92">
        <f t="shared" si="0"/>
        <v>7118587.1130000008</v>
      </c>
      <c r="H13" s="52">
        <f t="shared" si="0"/>
        <v>3026290.1129999999</v>
      </c>
      <c r="I13" s="52">
        <f t="shared" si="0"/>
        <v>1492290.91674</v>
      </c>
      <c r="J13" s="52">
        <f t="shared" si="0"/>
        <v>2620637.6609</v>
      </c>
      <c r="K13" s="53">
        <f t="shared" si="0"/>
        <v>5888253.6892799996</v>
      </c>
    </row>
    <row r="14" spans="1:11" s="16" customFormat="1" ht="18" x14ac:dyDescent="0.55000000000000004">
      <c r="A14" s="206">
        <v>2011</v>
      </c>
      <c r="B14" s="211">
        <v>122824905</v>
      </c>
      <c r="C14" s="80">
        <v>66248908</v>
      </c>
      <c r="D14" s="80">
        <v>1163979</v>
      </c>
      <c r="E14" s="80">
        <v>5063982</v>
      </c>
      <c r="F14" s="212">
        <v>50348036</v>
      </c>
      <c r="G14" s="92">
        <f t="shared" si="0"/>
        <v>7202452.4291999992</v>
      </c>
      <c r="H14" s="52">
        <f t="shared" si="0"/>
        <v>3072624.3530400004</v>
      </c>
      <c r="I14" s="52">
        <f t="shared" si="0"/>
        <v>1492290.91674</v>
      </c>
      <c r="J14" s="52">
        <f t="shared" si="0"/>
        <v>2615647.9826400001</v>
      </c>
      <c r="K14" s="53">
        <f t="shared" si="0"/>
        <v>5977318.8339199992</v>
      </c>
    </row>
    <row r="15" spans="1:11" s="16" customFormat="1" ht="18" x14ac:dyDescent="0.55000000000000004">
      <c r="A15" s="206">
        <v>2012</v>
      </c>
      <c r="B15" s="211">
        <v>121703670</v>
      </c>
      <c r="C15" s="80">
        <v>65351333</v>
      </c>
      <c r="D15" s="80">
        <v>1163979</v>
      </c>
      <c r="E15" s="80">
        <v>5292329</v>
      </c>
      <c r="F15" s="212">
        <v>49896029</v>
      </c>
      <c r="G15" s="92">
        <f t="shared" si="0"/>
        <v>7204857.2639999995</v>
      </c>
      <c r="H15" s="52">
        <f t="shared" si="0"/>
        <v>3095039.1308800001</v>
      </c>
      <c r="I15" s="52">
        <f t="shared" si="0"/>
        <v>1492290.91674</v>
      </c>
      <c r="J15" s="52">
        <f t="shared" si="0"/>
        <v>2703745.0395200001</v>
      </c>
      <c r="K15" s="53">
        <f t="shared" si="0"/>
        <v>5938625.37158</v>
      </c>
    </row>
    <row r="16" spans="1:11" s="16" customFormat="1" ht="18" x14ac:dyDescent="0.55000000000000004">
      <c r="A16" s="206">
        <v>2013</v>
      </c>
      <c r="B16" s="211">
        <v>123013698</v>
      </c>
      <c r="C16" s="80">
        <v>65138588</v>
      </c>
      <c r="D16" s="80">
        <v>1091852</v>
      </c>
      <c r="E16" s="80">
        <v>4942560</v>
      </c>
      <c r="F16" s="212">
        <v>51840699</v>
      </c>
      <c r="G16" s="92">
        <f t="shared" si="0"/>
        <v>7223364.3465600004</v>
      </c>
      <c r="H16" s="52">
        <f t="shared" si="0"/>
        <v>3100596.7887999997</v>
      </c>
      <c r="I16" s="52">
        <f t="shared" si="0"/>
        <v>1342169.9895200001</v>
      </c>
      <c r="J16" s="52">
        <f t="shared" si="0"/>
        <v>2481362.8223999999</v>
      </c>
      <c r="K16" s="53">
        <f t="shared" si="0"/>
        <v>6054993.6431999989</v>
      </c>
    </row>
    <row r="17" spans="1:11" s="16" customFormat="1" ht="18" x14ac:dyDescent="0.55000000000000004">
      <c r="A17" s="206">
        <v>2014</v>
      </c>
      <c r="B17" s="211">
        <v>124117583</v>
      </c>
      <c r="C17" s="80">
        <v>66790779</v>
      </c>
      <c r="D17" s="80">
        <v>1316095</v>
      </c>
      <c r="E17" s="80">
        <v>5341584</v>
      </c>
      <c r="F17" s="212">
        <v>50669124</v>
      </c>
      <c r="G17" s="92">
        <f t="shared" si="0"/>
        <v>6985337.5712400004</v>
      </c>
      <c r="H17" s="52">
        <f t="shared" si="0"/>
        <v>3012264.1328999996</v>
      </c>
      <c r="I17" s="52">
        <f t="shared" si="0"/>
        <v>1599766.1162999999</v>
      </c>
      <c r="J17" s="52">
        <f t="shared" si="0"/>
        <v>2501570.61888</v>
      </c>
      <c r="K17" s="53">
        <f t="shared" si="0"/>
        <v>5820868.9651199998</v>
      </c>
    </row>
    <row r="18" spans="1:11" s="16" customFormat="1" ht="18" x14ac:dyDescent="0.55000000000000004">
      <c r="A18" s="206">
        <v>2015</v>
      </c>
      <c r="B18" s="211">
        <v>124096384</v>
      </c>
      <c r="C18" s="80">
        <v>66594928</v>
      </c>
      <c r="D18" s="80">
        <v>1470158</v>
      </c>
      <c r="E18" s="80">
        <v>5461259</v>
      </c>
      <c r="F18" s="212">
        <v>50570039</v>
      </c>
      <c r="G18" s="92">
        <f t="shared" si="0"/>
        <v>6951879.4316799995</v>
      </c>
      <c r="H18" s="52">
        <f t="shared" si="0"/>
        <v>3006095.0499200006</v>
      </c>
      <c r="I18" s="52">
        <f t="shared" si="0"/>
        <v>1540284.5366</v>
      </c>
      <c r="J18" s="52">
        <f t="shared" si="0"/>
        <v>2548004.9990399997</v>
      </c>
      <c r="K18" s="53">
        <f t="shared" si="0"/>
        <v>5789258.0647200001</v>
      </c>
    </row>
    <row r="19" spans="1:11" s="16" customFormat="1" ht="18" x14ac:dyDescent="0.55000000000000004">
      <c r="A19" s="206">
        <v>2016</v>
      </c>
      <c r="B19" s="211">
        <v>125074045</v>
      </c>
      <c r="C19" s="80">
        <v>66503871</v>
      </c>
      <c r="D19" s="80">
        <v>1712558</v>
      </c>
      <c r="E19" s="80">
        <v>5367466</v>
      </c>
      <c r="F19" s="212">
        <v>51490150</v>
      </c>
      <c r="G19" s="92">
        <f t="shared" si="0"/>
        <v>7236784.2437000005</v>
      </c>
      <c r="H19" s="52">
        <f t="shared" si="0"/>
        <v>3008635.1240399997</v>
      </c>
      <c r="I19" s="52">
        <f t="shared" si="0"/>
        <v>1591343.1447599998</v>
      </c>
      <c r="J19" s="52">
        <f t="shared" si="0"/>
        <v>2572841.1524399999</v>
      </c>
      <c r="K19" s="53">
        <f t="shared" si="0"/>
        <v>6127327.8499999996</v>
      </c>
    </row>
    <row r="20" spans="1:11" s="16" customFormat="1" ht="18" x14ac:dyDescent="0.55000000000000004">
      <c r="A20" s="206">
        <v>2017</v>
      </c>
      <c r="B20" s="211">
        <v>124335403</v>
      </c>
      <c r="C20" s="80">
        <v>64671870</v>
      </c>
      <c r="D20" s="80">
        <v>1785738</v>
      </c>
      <c r="E20" s="80">
        <v>5680540</v>
      </c>
      <c r="F20" s="212">
        <v>52197255</v>
      </c>
      <c r="G20" s="92">
        <f t="shared" si="0"/>
        <v>6950349.0276999995</v>
      </c>
      <c r="H20" s="52">
        <f t="shared" si="0"/>
        <v>2413554.1883999999</v>
      </c>
      <c r="I20" s="52">
        <f t="shared" si="0"/>
        <v>1619307.2184000001</v>
      </c>
      <c r="J20" s="52">
        <f t="shared" si="0"/>
        <v>2614525.3404000001</v>
      </c>
      <c r="K20" s="53">
        <f t="shared" si="0"/>
        <v>6025651.1172000002</v>
      </c>
    </row>
    <row r="21" spans="1:11" s="16" customFormat="1" ht="18" x14ac:dyDescent="0.55000000000000004">
      <c r="A21" s="206">
        <v>2018</v>
      </c>
      <c r="B21" s="211">
        <v>124628327</v>
      </c>
      <c r="C21" s="80">
        <v>64653363</v>
      </c>
      <c r="D21" s="80">
        <v>1703431</v>
      </c>
      <c r="E21" s="80">
        <v>5269072</v>
      </c>
      <c r="F21" s="212">
        <v>53002461</v>
      </c>
      <c r="G21" s="92">
        <f t="shared" si="0"/>
        <v>6779780.9888000004</v>
      </c>
      <c r="H21" s="52">
        <f t="shared" si="0"/>
        <v>2346917.0768999998</v>
      </c>
      <c r="I21" s="52">
        <f t="shared" si="0"/>
        <v>1584122.69276</v>
      </c>
      <c r="J21" s="52">
        <f t="shared" si="0"/>
        <v>2534002.1062399996</v>
      </c>
      <c r="K21" s="53">
        <f t="shared" si="0"/>
        <v>5958536.6656200001</v>
      </c>
    </row>
    <row r="22" spans="1:11" s="16" customFormat="1" ht="18" x14ac:dyDescent="0.55000000000000004">
      <c r="A22" s="206">
        <v>2019</v>
      </c>
      <c r="B22" s="211">
        <v>120289428</v>
      </c>
      <c r="C22" s="80">
        <v>63538667</v>
      </c>
      <c r="D22" s="80">
        <v>2358602</v>
      </c>
      <c r="E22" s="80">
        <v>6226577</v>
      </c>
      <c r="F22" s="212">
        <v>48165582</v>
      </c>
      <c r="G22" s="92">
        <f t="shared" si="0"/>
        <v>7027308.3837599996</v>
      </c>
      <c r="H22" s="52">
        <f t="shared" si="0"/>
        <v>2504694.2531400002</v>
      </c>
      <c r="I22" s="52">
        <f t="shared" si="0"/>
        <v>1939667.1127599999</v>
      </c>
      <c r="J22" s="52">
        <f t="shared" si="0"/>
        <v>2701960.82338</v>
      </c>
      <c r="K22" s="53">
        <f t="shared" si="0"/>
        <v>6133405.2118799994</v>
      </c>
    </row>
    <row r="23" spans="1:11" s="16" customFormat="1" ht="18" x14ac:dyDescent="0.55000000000000004">
      <c r="A23" s="206">
        <v>2020</v>
      </c>
      <c r="B23" s="211">
        <v>120367177</v>
      </c>
      <c r="C23" s="80">
        <v>63291155</v>
      </c>
      <c r="D23" s="80">
        <v>2373532</v>
      </c>
      <c r="E23" s="80">
        <v>6335553</v>
      </c>
      <c r="F23" s="212">
        <v>48366937</v>
      </c>
      <c r="G23" s="92">
        <f t="shared" ref="G23:K27" si="1">B23*2*B83/100</f>
        <v>7065553.2899000002</v>
      </c>
      <c r="H23" s="52">
        <f t="shared" si="1"/>
        <v>2488608.2146000001</v>
      </c>
      <c r="I23" s="52">
        <f t="shared" si="1"/>
        <v>1953606.71856</v>
      </c>
      <c r="J23" s="52">
        <f t="shared" si="1"/>
        <v>2731130.1872399999</v>
      </c>
      <c r="K23" s="53">
        <f t="shared" si="1"/>
        <v>6175490.5161600001</v>
      </c>
    </row>
    <row r="24" spans="1:11" s="16" customFormat="1" ht="18" x14ac:dyDescent="0.55000000000000004">
      <c r="A24" s="206">
        <v>2021</v>
      </c>
      <c r="B24" s="211">
        <v>120389445</v>
      </c>
      <c r="C24" s="80">
        <v>62626840</v>
      </c>
      <c r="D24" s="80">
        <v>2373532</v>
      </c>
      <c r="E24" s="80">
        <v>6716385</v>
      </c>
      <c r="F24" s="212">
        <v>48672688</v>
      </c>
      <c r="G24" s="92">
        <f t="shared" si="1"/>
        <v>7098161.6772000007</v>
      </c>
      <c r="H24" s="52">
        <f t="shared" si="1"/>
        <v>2313435.4696</v>
      </c>
      <c r="I24" s="52">
        <f t="shared" si="1"/>
        <v>1953606.71856</v>
      </c>
      <c r="J24" s="52">
        <f t="shared" si="1"/>
        <v>2847612.9123</v>
      </c>
      <c r="K24" s="53">
        <f t="shared" si="1"/>
        <v>6198953.5436800001</v>
      </c>
    </row>
    <row r="25" spans="1:11" s="16" customFormat="1" ht="18" x14ac:dyDescent="0.55000000000000004">
      <c r="A25" s="206">
        <v>2022</v>
      </c>
      <c r="B25" s="211">
        <v>123486480</v>
      </c>
      <c r="C25" s="80">
        <v>63352329</v>
      </c>
      <c r="D25" s="80">
        <v>1457211</v>
      </c>
      <c r="E25" s="80">
        <v>4978777</v>
      </c>
      <c r="F25" s="212">
        <v>53698163</v>
      </c>
      <c r="G25" s="92">
        <f t="shared" si="1"/>
        <v>6752240.7264</v>
      </c>
      <c r="H25" s="52">
        <f t="shared" si="1"/>
        <v>2222399.70132</v>
      </c>
      <c r="I25" s="52">
        <f t="shared" si="1"/>
        <v>1463098.1324399998</v>
      </c>
      <c r="J25" s="52">
        <f t="shared" si="1"/>
        <v>2475149.19778</v>
      </c>
      <c r="K25" s="53">
        <f t="shared" si="1"/>
        <v>5945460.6073599998</v>
      </c>
    </row>
    <row r="26" spans="1:11" s="16" customFormat="1" ht="18" x14ac:dyDescent="0.55000000000000004">
      <c r="A26" s="206">
        <v>2023</v>
      </c>
      <c r="B26" s="211">
        <v>123088875</v>
      </c>
      <c r="C26" s="80">
        <v>63521895</v>
      </c>
      <c r="D26" s="80">
        <v>1637258</v>
      </c>
      <c r="E26" s="80">
        <v>4918392</v>
      </c>
      <c r="F26" s="212">
        <v>53011330</v>
      </c>
      <c r="G26" s="92">
        <f t="shared" si="1"/>
        <v>6681264.1349999998</v>
      </c>
      <c r="H26" s="52">
        <f t="shared" si="1"/>
        <v>2213102.8218</v>
      </c>
      <c r="I26" s="52">
        <f t="shared" si="1"/>
        <v>1524581.90444</v>
      </c>
      <c r="J26" s="52">
        <f t="shared" si="1"/>
        <v>2416897.8287999998</v>
      </c>
      <c r="K26" s="53">
        <f t="shared" si="1"/>
        <v>5913943.9748</v>
      </c>
    </row>
    <row r="27" spans="1:11" s="16" customFormat="1" ht="24.75" customHeight="1" thickBot="1" x14ac:dyDescent="0.6">
      <c r="A27" s="206">
        <v>2024</v>
      </c>
      <c r="B27" s="213">
        <v>125137555</v>
      </c>
      <c r="C27" s="214">
        <v>64449910</v>
      </c>
      <c r="D27" s="214">
        <v>1637258</v>
      </c>
      <c r="E27" s="214">
        <v>5121954</v>
      </c>
      <c r="F27" s="215">
        <v>53928433</v>
      </c>
      <c r="G27" s="112">
        <f t="shared" si="1"/>
        <v>6804980.2408999987</v>
      </c>
      <c r="H27" s="55">
        <f t="shared" si="1"/>
        <v>2345976.7239999999</v>
      </c>
      <c r="I27" s="55">
        <f t="shared" si="1"/>
        <v>1524581.90444</v>
      </c>
      <c r="J27" s="55">
        <f t="shared" si="1"/>
        <v>2454030.60048</v>
      </c>
      <c r="K27" s="56">
        <f t="shared" si="1"/>
        <v>5996841.7495999988</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123121175.33333333</v>
      </c>
      <c r="C29" s="42">
        <f>_xlfn.FORECAST.LINEAR($A29,C$13:C28,$A$13:$A28)</f>
        <v>62910884.628571451</v>
      </c>
      <c r="D29" s="42">
        <f>_xlfn.FORECAST.LINEAR($A29,D$13:D28,A$13:A28)</f>
        <v>2132579.7238095254</v>
      </c>
      <c r="E29" s="42">
        <f>_xlfn.FORECAST.LINEAR($A29,$E$13:E28,$A$13:$A28)</f>
        <v>5725563.1714285612</v>
      </c>
      <c r="F29" s="42">
        <f>_xlfn.FORECAST.LINEAR($A29,F$13:F28,$A$13:A28)</f>
        <v>52352147.780952394</v>
      </c>
      <c r="G29" s="39"/>
      <c r="H29" s="39"/>
      <c r="I29" s="39"/>
      <c r="J29" s="39"/>
      <c r="K29" s="39"/>
    </row>
    <row r="30" spans="1:11" s="16" customFormat="1" ht="18" x14ac:dyDescent="0.45">
      <c r="A30" s="60">
        <v>2026</v>
      </c>
      <c r="B30" s="42">
        <f>_xlfn.FORECAST.LINEAR($A30,B$13:B29,$A$13:$A29)</f>
        <v>123144746.20833333</v>
      </c>
      <c r="C30" s="42">
        <f>_xlfn.FORECAST.LINEAR($A30,C$13:C29,$A$13:$A29)</f>
        <v>62664846.157142878</v>
      </c>
      <c r="D30" s="42">
        <f>_xlfn.FORECAST.LINEAR($A30,D$13:D29,A$13:A29)</f>
        <v>2195742.5059523731</v>
      </c>
      <c r="E30" s="42">
        <f>_xlfn.FORECAST.LINEAR($A30,$E$13:E29,$A$13:$A29)</f>
        <v>5759933.3428571299</v>
      </c>
      <c r="F30" s="42">
        <f>_xlfn.FORECAST.LINEAR($A30,F$13:F29,$A$13:A29)</f>
        <v>52524224.170238137</v>
      </c>
      <c r="G30" s="39"/>
      <c r="H30" s="39"/>
      <c r="I30" s="39"/>
      <c r="J30" s="39"/>
      <c r="K30" s="39"/>
    </row>
    <row r="31" spans="1:11" s="16" customFormat="1" ht="18" x14ac:dyDescent="0.45">
      <c r="A31" s="60">
        <v>2027</v>
      </c>
      <c r="B31" s="42">
        <f>_xlfn.FORECAST.LINEAR($A31,B$13:B30,$A$13:$A30)</f>
        <v>123168317.08333334</v>
      </c>
      <c r="C31" s="42">
        <f>_xlfn.FORECAST.LINEAR($A31,C$13:C30,$A$13:$A30)</f>
        <v>62418807.685714304</v>
      </c>
      <c r="D31" s="42">
        <f>_xlfn.FORECAST.LINEAR($A31,D$13:D30,A$13:A30)</f>
        <v>2258905.2880952358</v>
      </c>
      <c r="E31" s="42">
        <f>_xlfn.FORECAST.LINEAR($A31,$E$13:E30,$A$13:$A30)</f>
        <v>5794303.5142857134</v>
      </c>
      <c r="F31" s="42">
        <f>_xlfn.FORECAST.LINEAR($A31,F$13:F30,$A$13:A30)</f>
        <v>52696300.559523821</v>
      </c>
      <c r="G31" s="39"/>
      <c r="H31" s="39"/>
      <c r="I31" s="39"/>
      <c r="J31" s="39"/>
      <c r="K31" s="39"/>
    </row>
    <row r="32" spans="1:11" s="16" customFormat="1" ht="18" x14ac:dyDescent="0.45">
      <c r="A32" s="60">
        <v>2028</v>
      </c>
      <c r="B32" s="42">
        <f>_xlfn.FORECAST.LINEAR($A32,B$13:B31,$A$13:$A31)</f>
        <v>123191887.95833333</v>
      </c>
      <c r="C32" s="42">
        <f>_xlfn.FORECAST.LINEAR($A32,C$13:C31,$A$13:$A31)</f>
        <v>62172769.214285731</v>
      </c>
      <c r="D32" s="42">
        <f>_xlfn.FORECAST.LINEAR($A32,D$13:D31,A$13:A31)</f>
        <v>2322068.0702380985</v>
      </c>
      <c r="E32" s="42">
        <f>_xlfn.FORECAST.LINEAR($A32,$E$13:E31,$A$13:$A31)</f>
        <v>5828673.6857142895</v>
      </c>
      <c r="F32" s="42">
        <f>_xlfn.FORECAST.LINEAR($A32,F$13:F31,$A$13:A31)</f>
        <v>52868376.948809564</v>
      </c>
      <c r="G32" s="39"/>
      <c r="H32" s="39"/>
      <c r="I32" s="39"/>
      <c r="J32" s="39"/>
      <c r="K32" s="39"/>
    </row>
    <row r="33" spans="1:11" s="16" customFormat="1" ht="18" x14ac:dyDescent="0.45">
      <c r="A33" s="60">
        <v>2029</v>
      </c>
      <c r="B33" s="42">
        <f>_xlfn.FORECAST.LINEAR($A33,B$13:B32,$A$13:$A32)</f>
        <v>123215458.83333334</v>
      </c>
      <c r="C33" s="42">
        <f>_xlfn.FORECAST.LINEAR($A33,C$13:C32,$A$13:$A32)</f>
        <v>61926730.742857099</v>
      </c>
      <c r="D33" s="42">
        <f>_xlfn.FORECAST.LINEAR($A33,D$13:D32,A$13:A32)</f>
        <v>2385230.8523809463</v>
      </c>
      <c r="E33" s="42">
        <f>_xlfn.FORECAST.LINEAR($A33,$E$13:E32,$A$13:$A32)</f>
        <v>5863043.8571428433</v>
      </c>
      <c r="F33" s="42">
        <f>_xlfn.FORECAST.LINEAR($A33,F$13:F32,$A$13:A32)</f>
        <v>53040453.338095307</v>
      </c>
      <c r="G33" s="39"/>
      <c r="H33" s="39"/>
      <c r="I33" s="39"/>
      <c r="J33" s="39"/>
      <c r="K33" s="39"/>
    </row>
    <row r="34" spans="1:11" s="16" customFormat="1" ht="18" x14ac:dyDescent="0.45">
      <c r="A34" s="60">
        <v>2030</v>
      </c>
      <c r="B34" s="42">
        <f>_xlfn.FORECAST.LINEAR($A34,B$13:B33,$A$13:$A33)</f>
        <v>123239029.70833334</v>
      </c>
      <c r="C34" s="42">
        <f>_xlfn.FORECAST.LINEAR($A34,C$13:C33,$A$13:$A33)</f>
        <v>61680692.271428466</v>
      </c>
      <c r="D34" s="42">
        <f>_xlfn.FORECAST.LINEAR($A34,D$13:D33,A$13:A33)</f>
        <v>2448393.634523809</v>
      </c>
      <c r="E34" s="42">
        <f>_xlfn.FORECAST.LINEAR($A34,$E$13:E33,$A$13:$A33)</f>
        <v>5897414.0285714269</v>
      </c>
      <c r="F34" s="42">
        <f>_xlfn.FORECAST.LINEAR($A34,F$13:F33,$A$13:A33)</f>
        <v>53212529.727380991</v>
      </c>
      <c r="G34" s="39"/>
      <c r="H34" s="39"/>
      <c r="I34" s="39"/>
      <c r="J34" s="39"/>
      <c r="K34" s="39"/>
    </row>
    <row r="35" spans="1:11" s="16" customFormat="1" ht="18" x14ac:dyDescent="0.45">
      <c r="A35" s="60">
        <v>2031</v>
      </c>
      <c r="B35" s="42">
        <f>_xlfn.FORECAST.LINEAR($A35,B$13:B34,$A$13:$A34)</f>
        <v>123262600.58333337</v>
      </c>
      <c r="C35" s="42">
        <f>_xlfn.FORECAST.LINEAR($A35,C$13:C34,$A$13:$A34)</f>
        <v>61434653.799999952</v>
      </c>
      <c r="D35" s="42">
        <f>_xlfn.FORECAST.LINEAR($A35,D$13:D34,A$13:A34)</f>
        <v>2511556.4166666567</v>
      </c>
      <c r="E35" s="42">
        <f>_xlfn.FORECAST.LINEAR($A35,$E$13:E34,$A$13:$A34)</f>
        <v>5931784.200000003</v>
      </c>
      <c r="F35" s="42">
        <f>_xlfn.FORECAST.LINEAR($A35,F$13:F34,$A$13:A34)</f>
        <v>53384606.116666675</v>
      </c>
      <c r="G35" s="39"/>
      <c r="H35" s="39"/>
      <c r="I35" s="39"/>
      <c r="J35" s="39"/>
      <c r="K35" s="39"/>
    </row>
    <row r="36" spans="1:11" s="16" customFormat="1" ht="18" x14ac:dyDescent="0.45">
      <c r="A36" s="60">
        <v>2032</v>
      </c>
      <c r="B36" s="42">
        <f>_xlfn.FORECAST.LINEAR($A36,B$13:B35,$A$13:$A35)</f>
        <v>123286171.45833337</v>
      </c>
      <c r="C36" s="42">
        <f>_xlfn.FORECAST.LINEAR($A36,C$13:C35,$A$13:$A35)</f>
        <v>61188615.328571379</v>
      </c>
      <c r="D36" s="42">
        <f>_xlfn.FORECAST.LINEAR($A36,D$13:D35,A$13:A35)</f>
        <v>2574719.1988095194</v>
      </c>
      <c r="E36" s="42">
        <f>_xlfn.FORECAST.LINEAR($A36,$E$13:E35,$A$13:$A35)</f>
        <v>5966154.3714285567</v>
      </c>
      <c r="F36" s="42">
        <f>_xlfn.FORECAST.LINEAR($A36,F$13:F35,$A$13:A35)</f>
        <v>53556682.505952418</v>
      </c>
      <c r="G36" s="39"/>
      <c r="H36" s="39"/>
      <c r="I36" s="39"/>
      <c r="J36" s="39"/>
      <c r="K36" s="39"/>
    </row>
    <row r="37" spans="1:11" s="16" customFormat="1" ht="18" x14ac:dyDescent="0.45">
      <c r="A37" s="60">
        <v>2033</v>
      </c>
      <c r="B37" s="42">
        <f>_xlfn.FORECAST.LINEAR($A37,B$13:B36,$A$13:$A36)</f>
        <v>123309742.33333337</v>
      </c>
      <c r="C37" s="42">
        <f>_xlfn.FORECAST.LINEAR($A37,C$13:C36,$A$13:$A36)</f>
        <v>60942576.857142866</v>
      </c>
      <c r="D37" s="42">
        <f>_xlfn.FORECAST.LINEAR($A37,D$13:D36,A$13:A36)</f>
        <v>2637881.9809523821</v>
      </c>
      <c r="E37" s="42">
        <f>_xlfn.FORECAST.LINEAR($A37,$E$13:E36,$A$13:$A36)</f>
        <v>6000524.5428571403</v>
      </c>
      <c r="F37" s="42">
        <f>_xlfn.FORECAST.LINEAR($A37,F$13:F36,$A$13:A36)</f>
        <v>53728758.895238161</v>
      </c>
      <c r="G37" s="39"/>
      <c r="H37" s="39"/>
      <c r="I37" s="39"/>
      <c r="J37" s="39"/>
      <c r="K37" s="39"/>
    </row>
    <row r="38" spans="1:11" s="16" customFormat="1" ht="18" x14ac:dyDescent="0.45">
      <c r="A38" s="60">
        <v>2034</v>
      </c>
      <c r="B38" s="42">
        <f>_xlfn.FORECAST.LINEAR($A38,B$13:B37,$A$13:$A37)</f>
        <v>123333313.2083334</v>
      </c>
      <c r="C38" s="42">
        <f>_xlfn.FORECAST.LINEAR($A38,C$13:C37,$A$13:$A37)</f>
        <v>60696538.385714233</v>
      </c>
      <c r="D38" s="42">
        <f>_xlfn.FORECAST.LINEAR($A38,D$13:D37,A$13:A37)</f>
        <v>2701044.7630952299</v>
      </c>
      <c r="E38" s="42">
        <f>_xlfn.FORECAST.LINEAR($A38,$E$13:E37,$A$13:$A37)</f>
        <v>6034894.7142857164</v>
      </c>
      <c r="F38" s="42">
        <f>_xlfn.FORECAST.LINEAR($A38,F$13:F37,$A$13:A37)</f>
        <v>53900835.284523845</v>
      </c>
      <c r="G38" s="39"/>
      <c r="H38" s="39"/>
      <c r="I38" s="39"/>
      <c r="J38" s="39"/>
      <c r="K38" s="39"/>
    </row>
    <row r="39" spans="1:11" s="16" customFormat="1" ht="18" x14ac:dyDescent="0.45">
      <c r="A39" s="60">
        <v>2035</v>
      </c>
      <c r="B39" s="42">
        <f>_xlfn.FORECAST.LINEAR($A39,B$13:B38,$A$13:$A38)</f>
        <v>123356884.08333339</v>
      </c>
      <c r="C39" s="42">
        <f>_xlfn.FORECAST.LINEAR($A39,C$13:C38,$A$13:$A38)</f>
        <v>60450499.91428566</v>
      </c>
      <c r="D39" s="42">
        <f>_xlfn.FORECAST.LINEAR($A39,D$13:D38,A$13:A38)</f>
        <v>2764207.5452380925</v>
      </c>
      <c r="E39" s="42">
        <f>_xlfn.FORECAST.LINEAR($A39,$E$13:E38,$A$13:$A38)</f>
        <v>6069264.8857142702</v>
      </c>
      <c r="F39" s="42">
        <f>_xlfn.FORECAST.LINEAR($A39,F$13:F38,$A$13:A38)</f>
        <v>54072911.673809528</v>
      </c>
      <c r="G39" s="39"/>
      <c r="H39" s="39"/>
      <c r="I39" s="39"/>
      <c r="J39" s="39"/>
      <c r="K39" s="39"/>
    </row>
    <row r="40" spans="1:11" s="16" customFormat="1" ht="18" x14ac:dyDescent="0.45">
      <c r="A40" s="60">
        <v>2036</v>
      </c>
      <c r="B40" s="42">
        <f>_xlfn.FORECAST.LINEAR($A40,B$13:B39,$A$13:$A39)</f>
        <v>123380454.9583334</v>
      </c>
      <c r="C40" s="42">
        <f>_xlfn.FORECAST.LINEAR($A40,C$13:C39,$A$13:$A39)</f>
        <v>60204461.442857087</v>
      </c>
      <c r="D40" s="42">
        <f>_xlfn.FORECAST.LINEAR($A40,D$13:D39,A$13:A39)</f>
        <v>2827370.3273809552</v>
      </c>
      <c r="E40" s="42">
        <f>_xlfn.FORECAST.LINEAR($A40,$E$13:E39,$A$13:$A39)</f>
        <v>6103635.0571428537</v>
      </c>
      <c r="F40" s="42">
        <f>_xlfn.FORECAST.LINEAR($A40,F$13:F39,$A$13:A39)</f>
        <v>54244988.063095272</v>
      </c>
      <c r="G40" s="39"/>
      <c r="H40" s="39"/>
      <c r="I40" s="39"/>
      <c r="J40" s="39"/>
      <c r="K40" s="39"/>
    </row>
    <row r="41" spans="1:11" s="16" customFormat="1" ht="18" x14ac:dyDescent="0.45">
      <c r="A41" s="60">
        <v>2037</v>
      </c>
      <c r="B41" s="42">
        <f>_xlfn.FORECAST.LINEAR($A41,B$13:B40,$A$13:$A40)</f>
        <v>123404025.83333343</v>
      </c>
      <c r="C41" s="42">
        <f>_xlfn.FORECAST.LINEAR($A41,C$13:C40,$A$13:$A40)</f>
        <v>59958422.971428514</v>
      </c>
      <c r="D41" s="42">
        <f>_xlfn.FORECAST.LINEAR($A41,D$13:D40,A$13:A40)</f>
        <v>2890533.109523803</v>
      </c>
      <c r="E41" s="42">
        <f>_xlfn.FORECAST.LINEAR($A41,$E$13:E40,$A$13:$A40)</f>
        <v>6138005.2285714298</v>
      </c>
      <c r="F41" s="42">
        <f>_xlfn.FORECAST.LINEAR($A41,F$13:F40,$A$13:A40)</f>
        <v>54417064.452381015</v>
      </c>
      <c r="G41" s="39"/>
      <c r="H41" s="39"/>
      <c r="I41" s="39"/>
      <c r="J41" s="39"/>
      <c r="K41" s="39"/>
    </row>
    <row r="42" spans="1:11" s="16" customFormat="1" ht="18" x14ac:dyDescent="0.45">
      <c r="A42" s="60">
        <v>2038</v>
      </c>
      <c r="B42" s="42">
        <f>_xlfn.FORECAST.LINEAR($A42,B$13:B41,$A$13:$A41)</f>
        <v>123427596.70833343</v>
      </c>
      <c r="C42" s="42">
        <f>_xlfn.FORECAST.LINEAR($A42,C$13:C41,$A$13:$A41)</f>
        <v>59712384.49999994</v>
      </c>
      <c r="D42" s="42">
        <f>_xlfn.FORECAST.LINEAR($A42,D$13:D41,A$13:A41)</f>
        <v>2953695.8916666657</v>
      </c>
      <c r="E42" s="42">
        <f>_xlfn.FORECAST.LINEAR($A42,$E$13:E41,$A$13:$A41)</f>
        <v>6172375.3999999836</v>
      </c>
      <c r="F42" s="42">
        <f>_xlfn.FORECAST.LINEAR($A42,F$13:F41,$A$13:A41)</f>
        <v>54589140.841666698</v>
      </c>
      <c r="G42" s="39"/>
      <c r="H42" s="39"/>
      <c r="I42" s="39"/>
      <c r="J42" s="39"/>
      <c r="K42" s="39"/>
    </row>
    <row r="43" spans="1:11" s="16" customFormat="1" ht="18" x14ac:dyDescent="0.45">
      <c r="A43" s="60">
        <v>2039</v>
      </c>
      <c r="B43" s="42">
        <f>_xlfn.FORECAST.LINEAR($A43,B$13:B42,$A$13:$A42)</f>
        <v>123451167.58333343</v>
      </c>
      <c r="C43" s="42">
        <f>_xlfn.FORECAST.LINEAR($A43,C$13:C42,$A$13:$A42)</f>
        <v>59466346.028571367</v>
      </c>
      <c r="D43" s="42">
        <f>_xlfn.FORECAST.LINEAR($A43,D$13:D42,A$13:A42)</f>
        <v>3016858.6738095134</v>
      </c>
      <c r="E43" s="42">
        <f>_xlfn.FORECAST.LINEAR($A43,$E$13:E42,$A$13:$A42)</f>
        <v>6206745.5714285672</v>
      </c>
      <c r="F43" s="42">
        <f>_xlfn.FORECAST.LINEAR($A43,F$13:F42,$A$13:A42)</f>
        <v>54761217.230952382</v>
      </c>
      <c r="G43" s="39"/>
      <c r="H43" s="39"/>
      <c r="I43" s="39"/>
      <c r="J43" s="39"/>
      <c r="K43" s="39"/>
    </row>
    <row r="44" spans="1:11" s="16" customFormat="1" ht="18" x14ac:dyDescent="0.45">
      <c r="A44" s="60">
        <v>2040</v>
      </c>
      <c r="B44" s="42">
        <f>_xlfn.FORECAST.LINEAR($A44,B$13:B43,$A$13:$A43)</f>
        <v>123474738.45833346</v>
      </c>
      <c r="C44" s="42">
        <f>_xlfn.FORECAST.LINEAR($A44,C$13:C43,$A$13:$A43)</f>
        <v>59220307.557142794</v>
      </c>
      <c r="D44" s="42">
        <f>_xlfn.FORECAST.LINEAR($A44,D$13:D43,A$13:A43)</f>
        <v>3080021.4559523612</v>
      </c>
      <c r="E44" s="42">
        <f>_xlfn.FORECAST.LINEAR($A44,$E$13:E43,$A$13:$A43)</f>
        <v>6241115.7428571433</v>
      </c>
      <c r="F44" s="42">
        <f>_xlfn.FORECAST.LINEAR($A44,F$13:F43,$A$13:A43)</f>
        <v>54933293.620238185</v>
      </c>
      <c r="G44" s="39"/>
      <c r="H44" s="39"/>
      <c r="I44" s="39"/>
      <c r="J44" s="39"/>
      <c r="K44" s="39"/>
    </row>
    <row r="45" spans="1:11" s="16" customFormat="1" ht="18" x14ac:dyDescent="0.45">
      <c r="A45" s="60">
        <v>2041</v>
      </c>
      <c r="B45" s="42">
        <f>_xlfn.FORECAST.LINEAR($A45,B$13:B44,$A$13:$A44)</f>
        <v>123498309.33333346</v>
      </c>
      <c r="C45" s="42">
        <f>_xlfn.FORECAST.LINEAR($A45,C$13:C44,$A$13:$A44)</f>
        <v>58974269.085714281</v>
      </c>
      <c r="D45" s="42">
        <f>_xlfn.FORECAST.LINEAR($A45,D$13:D44,A$13:A44)</f>
        <v>3143184.2380952388</v>
      </c>
      <c r="E45" s="42">
        <f>_xlfn.FORECAST.LINEAR($A45,$E$13:E44,$A$13:$A44)</f>
        <v>6275485.914285697</v>
      </c>
      <c r="F45" s="42">
        <f>_xlfn.FORECAST.LINEAR($A45,F$13:F44,$A$13:A44)</f>
        <v>55105370.009523869</v>
      </c>
      <c r="G45" s="39"/>
      <c r="H45" s="39"/>
      <c r="I45" s="39"/>
      <c r="J45" s="39"/>
      <c r="K45" s="39"/>
    </row>
    <row r="46" spans="1:11" s="16" customFormat="1" ht="18" x14ac:dyDescent="0.45">
      <c r="A46" s="60">
        <v>2042</v>
      </c>
      <c r="B46" s="42">
        <f>_xlfn.FORECAST.LINEAR($A46,B$13:B45,$A$13:$A45)</f>
        <v>123521880.20833346</v>
      </c>
      <c r="C46" s="42">
        <f>_xlfn.FORECAST.LINEAR($A46,C$13:C45,$A$13:$A45)</f>
        <v>58728230.614285648</v>
      </c>
      <c r="D46" s="42">
        <f>_xlfn.FORECAST.LINEAR($A46,D$13:D45,A$13:A45)</f>
        <v>3206347.0202380866</v>
      </c>
      <c r="E46" s="42">
        <f>_xlfn.FORECAST.LINEAR($A46,$E$13:E45,$A$13:$A45)</f>
        <v>6309856.0857142806</v>
      </c>
      <c r="F46" s="42">
        <f>_xlfn.FORECAST.LINEAR($A46,F$13:F45,$A$13:A45)</f>
        <v>55277446.398809552</v>
      </c>
      <c r="G46" s="39"/>
      <c r="H46" s="39"/>
      <c r="I46" s="39"/>
      <c r="J46" s="39"/>
      <c r="K46" s="39"/>
    </row>
    <row r="47" spans="1:11" s="16" customFormat="1" ht="18" x14ac:dyDescent="0.45">
      <c r="A47" s="60">
        <v>2043</v>
      </c>
      <c r="B47" s="42">
        <f>_xlfn.FORECAST.LINEAR($A47,B$13:B46,$A$13:$A46)</f>
        <v>123545451.08333346</v>
      </c>
      <c r="C47" s="42">
        <f>_xlfn.FORECAST.LINEAR($A47,C$13:C46,$A$13:$A46)</f>
        <v>58482192.142857134</v>
      </c>
      <c r="D47" s="42">
        <f>_xlfn.FORECAST.LINEAR($A47,D$13:D46,A$13:A46)</f>
        <v>3269509.8023809344</v>
      </c>
      <c r="E47" s="42">
        <f>_xlfn.FORECAST.LINEAR($A47,$E$13:E46,$A$13:$A46)</f>
        <v>6344226.2571428567</v>
      </c>
      <c r="F47" s="42">
        <f>_xlfn.FORECAST.LINEAR($A47,F$13:F46,$A$13:A46)</f>
        <v>55449522.788095295</v>
      </c>
      <c r="G47" s="39"/>
      <c r="H47" s="39"/>
      <c r="I47" s="39"/>
      <c r="J47" s="39"/>
      <c r="K47" s="39"/>
    </row>
    <row r="48" spans="1:11" s="16" customFormat="1" ht="18" x14ac:dyDescent="0.45">
      <c r="A48" s="60">
        <v>2044</v>
      </c>
      <c r="B48" s="42">
        <f>_xlfn.FORECAST.LINEAR($A48,B$13:B47,$A$13:$A47)</f>
        <v>123569021.95833348</v>
      </c>
      <c r="C48" s="42">
        <f>_xlfn.FORECAST.LINEAR($A48,C$13:C47,$A$13:$A47)</f>
        <v>58236153.671428442</v>
      </c>
      <c r="D48" s="42">
        <f>_xlfn.FORECAST.LINEAR($A48,D$13:D47,A$13:A47)</f>
        <v>3332672.5845238119</v>
      </c>
      <c r="E48" s="42">
        <f>_xlfn.FORECAST.LINEAR($A48,$E$13:E47,$A$13:$A47)</f>
        <v>6378596.4285714105</v>
      </c>
      <c r="F48" s="42">
        <f>_xlfn.FORECAST.LINEAR($A48,F$13:F47,$A$13:A47)</f>
        <v>55621599.177381039</v>
      </c>
      <c r="G48" s="39"/>
      <c r="H48" s="39"/>
      <c r="I48" s="39"/>
      <c r="J48" s="39"/>
      <c r="K48" s="39"/>
    </row>
    <row r="49" spans="1:11" s="16" customFormat="1" ht="18" x14ac:dyDescent="0.45">
      <c r="A49" s="60">
        <v>2045</v>
      </c>
      <c r="B49" s="42">
        <f>_xlfn.FORECAST.LINEAR($A49,B$13:B48,$A$13:$A48)</f>
        <v>123592592.83333346</v>
      </c>
      <c r="C49" s="42">
        <f>_xlfn.FORECAST.LINEAR($A49,C$13:C48,$A$13:$A48)</f>
        <v>57990115.199999928</v>
      </c>
      <c r="D49" s="42">
        <f>_xlfn.FORECAST.LINEAR($A49,D$13:D48,A$13:A48)</f>
        <v>3395835.3666666597</v>
      </c>
      <c r="E49" s="42">
        <f>_xlfn.FORECAST.LINEAR($A49,$E$13:E48,$A$13:$A48)</f>
        <v>6412966.599999994</v>
      </c>
      <c r="F49" s="42">
        <f>_xlfn.FORECAST.LINEAR($A49,F$13:F48,$A$13:A48)</f>
        <v>55793675.566666722</v>
      </c>
      <c r="G49" s="39"/>
      <c r="H49" s="39"/>
      <c r="I49" s="39"/>
      <c r="J49" s="39"/>
      <c r="K49" s="39"/>
    </row>
    <row r="50" spans="1:11" s="16" customFormat="1" ht="18" x14ac:dyDescent="0.45">
      <c r="A50" s="60">
        <v>2046</v>
      </c>
      <c r="B50" s="42">
        <f>_xlfn.FORECAST.LINEAR($A50,B$13:B49,$A$13:$A49)</f>
        <v>123616163.70833346</v>
      </c>
      <c r="C50" s="42">
        <f>_xlfn.FORECAST.LINEAR($A50,C$13:C49,$A$13:$A49)</f>
        <v>57744076.728571296</v>
      </c>
      <c r="D50" s="42">
        <f>_xlfn.FORECAST.LINEAR($A50,D$13:D49,A$13:A49)</f>
        <v>3458998.1488095224</v>
      </c>
      <c r="E50" s="42">
        <f>_xlfn.FORECAST.LINEAR($A50,$E$13:E49,$A$13:$A49)</f>
        <v>6447336.7714285702</v>
      </c>
      <c r="F50" s="42">
        <f>_xlfn.FORECAST.LINEAR($A50,F$13:F49,$A$13:A49)</f>
        <v>55965751.955952406</v>
      </c>
      <c r="G50" s="39"/>
      <c r="H50" s="39"/>
      <c r="I50" s="39"/>
      <c r="J50" s="39"/>
      <c r="K50" s="39"/>
    </row>
    <row r="51" spans="1:11" s="16" customFormat="1" ht="18" x14ac:dyDescent="0.45">
      <c r="A51" s="60">
        <v>2047</v>
      </c>
      <c r="B51" s="42">
        <f>_xlfn.FORECAST.LINEAR($A51,B$13:B50,$A$13:$A50)</f>
        <v>123639734.58333346</v>
      </c>
      <c r="C51" s="42">
        <f>_xlfn.FORECAST.LINEAR($A51,C$13:C50,$A$13:$A50)</f>
        <v>57498038.257142842</v>
      </c>
      <c r="D51" s="42">
        <f>_xlfn.FORECAST.LINEAR($A51,D$13:D50,A$13:A50)</f>
        <v>3522160.9309523702</v>
      </c>
      <c r="E51" s="42">
        <f>_xlfn.FORECAST.LINEAR($A51,$E$13:E50,$A$13:$A50)</f>
        <v>6481706.9428571239</v>
      </c>
      <c r="F51" s="42">
        <f>_xlfn.FORECAST.LINEAR($A51,F$13:F50,$A$13:A50)</f>
        <v>56137828.345238149</v>
      </c>
      <c r="G51" s="39"/>
      <c r="H51" s="39"/>
      <c r="I51" s="39"/>
      <c r="J51" s="39"/>
      <c r="K51" s="39"/>
    </row>
    <row r="52" spans="1:11" s="16" customFormat="1" ht="18" x14ac:dyDescent="0.45">
      <c r="A52" s="60">
        <v>2048</v>
      </c>
      <c r="B52" s="42">
        <f>_xlfn.FORECAST.LINEAR($A52,B$13:B51,$A$13:$A51)</f>
        <v>123663305.45833346</v>
      </c>
      <c r="C52" s="42">
        <f>_xlfn.FORECAST.LINEAR($A52,C$13:C51,$A$13:$A51)</f>
        <v>57251999.785714209</v>
      </c>
      <c r="D52" s="42">
        <f>_xlfn.FORECAST.LINEAR($A52,D$13:D51,A$13:A51)</f>
        <v>3585323.7130952328</v>
      </c>
      <c r="E52" s="42">
        <f>_xlfn.FORECAST.LINEAR($A52,$E$13:E51,$A$13:$A51)</f>
        <v>6516077.1142857075</v>
      </c>
      <c r="F52" s="42">
        <f>_xlfn.FORECAST.LINEAR($A52,F$13:F51,$A$13:A51)</f>
        <v>56309904.734523892</v>
      </c>
      <c r="G52" s="39"/>
      <c r="H52" s="39"/>
      <c r="I52" s="39"/>
      <c r="J52" s="39"/>
      <c r="K52" s="39"/>
    </row>
    <row r="53" spans="1:11" s="16" customFormat="1" ht="18" x14ac:dyDescent="0.45">
      <c r="A53" s="60">
        <v>2049</v>
      </c>
      <c r="B53" s="42">
        <f>_xlfn.FORECAST.LINEAR($A53,B$13:B52,$A$13:$A52)</f>
        <v>123686876.33333346</v>
      </c>
      <c r="C53" s="42">
        <f>_xlfn.FORECAST.LINEAR($A53,C$13:C52,$A$13:$A52)</f>
        <v>57005961.314285636</v>
      </c>
      <c r="D53" s="42">
        <f>_xlfn.FORECAST.LINEAR($A53,D$13:D52,A$13:A52)</f>
        <v>3648486.4952380955</v>
      </c>
      <c r="E53" s="42">
        <f>_xlfn.FORECAST.LINEAR($A53,$E$13:E52,$A$13:$A52)</f>
        <v>6550447.2857142836</v>
      </c>
      <c r="F53" s="42">
        <f>_xlfn.FORECAST.LINEAR($A53,F$13:F52,$A$13:A52)</f>
        <v>56481981.123809576</v>
      </c>
      <c r="G53" s="39"/>
      <c r="H53" s="39"/>
      <c r="I53" s="39"/>
      <c r="J53" s="39"/>
      <c r="K53" s="39"/>
    </row>
    <row r="54" spans="1:11" s="16" customFormat="1" ht="18" x14ac:dyDescent="0.45">
      <c r="A54" s="60">
        <v>2050</v>
      </c>
      <c r="B54" s="42">
        <f>_xlfn.FORECAST.LINEAR($A54,B$13:B53,$A$13:$A53)</f>
        <v>123710447.20833343</v>
      </c>
      <c r="C54" s="42">
        <f>_xlfn.FORECAST.LINEAR($A54,C$13:C53,$A$13:$A53)</f>
        <v>56759922.842857003</v>
      </c>
      <c r="D54" s="42">
        <f>_xlfn.FORECAST.LINEAR($A54,D$13:D53,A$13:A53)</f>
        <v>3711649.2773809433</v>
      </c>
      <c r="E54" s="42">
        <f>_xlfn.FORECAST.LINEAR($A54,$E$13:E53,$A$13:$A53)</f>
        <v>6584817.4571428373</v>
      </c>
      <c r="F54" s="42">
        <f>_xlfn.FORECAST.LINEAR($A54,F$13:F53,$A$13:A53)</f>
        <v>56654057.51309526</v>
      </c>
      <c r="G54" s="39"/>
      <c r="H54" s="39"/>
      <c r="I54" s="39"/>
      <c r="J54" s="39"/>
      <c r="K54" s="39"/>
    </row>
    <row r="55" spans="1:11" s="16" customFormat="1" ht="18" x14ac:dyDescent="0.45">
      <c r="A55" s="60">
        <v>2051</v>
      </c>
      <c r="B55" s="42">
        <f>_xlfn.FORECAST.LINEAR($A55,B$13:B54,$A$13:$A54)</f>
        <v>123734018.08333343</v>
      </c>
      <c r="C55" s="42">
        <f>_xlfn.FORECAST.LINEAR($A55,C$13:C54,$A$13:$A54)</f>
        <v>56513884.37142849</v>
      </c>
      <c r="D55" s="42">
        <f>_xlfn.FORECAST.LINEAR($A55,D$13:D54,A$13:A54)</f>
        <v>3774812.059523806</v>
      </c>
      <c r="E55" s="42">
        <f>_xlfn.FORECAST.LINEAR($A55,$E$13:E54,$A$13:$A54)</f>
        <v>6619187.6285714209</v>
      </c>
      <c r="F55" s="42">
        <f>_xlfn.FORECAST.LINEAR($A55,F$13:F54,$A$13:A54)</f>
        <v>56826133.902381063</v>
      </c>
      <c r="G55" s="39"/>
      <c r="H55" s="39"/>
      <c r="I55" s="39"/>
      <c r="J55" s="39"/>
      <c r="K55" s="39"/>
    </row>
    <row r="56" spans="1:11" s="16" customFormat="1" ht="18" x14ac:dyDescent="0.45">
      <c r="A56" s="60">
        <v>2052</v>
      </c>
      <c r="B56" s="42">
        <f>_xlfn.FORECAST.LINEAR($A56,B$13:B55,$A$13:$A55)</f>
        <v>123757588.9583334</v>
      </c>
      <c r="C56" s="42">
        <f>_xlfn.FORECAST.LINEAR($A56,C$13:C55,$A$13:$A55)</f>
        <v>56267845.899999917</v>
      </c>
      <c r="D56" s="42">
        <f>_xlfn.FORECAST.LINEAR($A56,D$13:D55,A$13:A55)</f>
        <v>3837974.8416666538</v>
      </c>
      <c r="E56" s="42">
        <f>_xlfn.FORECAST.LINEAR($A56,$E$13:E55,$A$13:$A55)</f>
        <v>6653557.799999997</v>
      </c>
      <c r="F56" s="42">
        <f>_xlfn.FORECAST.LINEAR($A56,F$13:F55,$A$13:A55)</f>
        <v>56998210.291666746</v>
      </c>
      <c r="G56" s="39"/>
      <c r="H56" s="39"/>
      <c r="I56" s="39"/>
      <c r="J56" s="39"/>
      <c r="K56" s="39"/>
    </row>
    <row r="57" spans="1:11" s="16" customFormat="1" ht="18" x14ac:dyDescent="0.45">
      <c r="A57" s="60">
        <v>2053</v>
      </c>
      <c r="B57" s="42">
        <f>_xlfn.FORECAST.LINEAR($A57,B$13:B56,$A$13:$A56)</f>
        <v>123781159.83333343</v>
      </c>
      <c r="C57" s="42">
        <f>_xlfn.FORECAST.LINEAR($A57,C$13:C56,$A$13:$A56)</f>
        <v>56021807.428571403</v>
      </c>
      <c r="D57" s="42">
        <f>_xlfn.FORECAST.LINEAR($A57,D$13:D56,A$13:A56)</f>
        <v>3901137.6238095015</v>
      </c>
      <c r="E57" s="42">
        <f>_xlfn.FORECAST.LINEAR($A57,$E$13:E56,$A$13:$A56)</f>
        <v>6687927.9714285508</v>
      </c>
      <c r="F57" s="42">
        <f>_xlfn.FORECAST.LINEAR($A57,F$13:F56,$A$13:A56)</f>
        <v>57170286.68095243</v>
      </c>
      <c r="G57" s="39"/>
      <c r="H57" s="39"/>
      <c r="I57" s="39"/>
      <c r="J57" s="39"/>
      <c r="K57" s="39"/>
    </row>
    <row r="58" spans="1:11" s="16" customFormat="1" ht="18" x14ac:dyDescent="0.45">
      <c r="A58" s="60">
        <v>2054</v>
      </c>
      <c r="B58" s="42">
        <f>_xlfn.FORECAST.LINEAR($A58,B$13:B57,$A$13:$A57)</f>
        <v>123804730.7083334</v>
      </c>
      <c r="C58" s="42">
        <f>_xlfn.FORECAST.LINEAR($A58,C$13:C57,$A$13:$A57)</f>
        <v>55775768.957142711</v>
      </c>
      <c r="D58" s="42">
        <f>_xlfn.FORECAST.LINEAR($A58,D$13:D57,A$13:A57)</f>
        <v>3964300.4059523791</v>
      </c>
      <c r="E58" s="42">
        <f>_xlfn.FORECAST.LINEAR($A58,$E$13:E57,$A$13:$A57)</f>
        <v>6722298.1428571343</v>
      </c>
      <c r="F58" s="42">
        <f>_xlfn.FORECAST.LINEAR($A58,F$13:F57,$A$13:A57)</f>
        <v>57342363.070238173</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4.6360000000000001</v>
      </c>
      <c r="C66" s="245">
        <v>3.3180000000000001</v>
      </c>
      <c r="D66" s="245">
        <v>79.269000000000005</v>
      </c>
      <c r="E66" s="245">
        <v>40.598999999999997</v>
      </c>
      <c r="F66" s="313">
        <v>11.851000000000001</v>
      </c>
      <c r="G66" s="303"/>
      <c r="H66" s="304"/>
      <c r="I66" s="304"/>
      <c r="J66" s="304"/>
      <c r="K66" s="305"/>
    </row>
    <row r="67" spans="1:11" s="16" customFormat="1" ht="18" x14ac:dyDescent="0.45">
      <c r="A67" s="194">
        <v>2004</v>
      </c>
      <c r="B67" s="232">
        <v>3.88</v>
      </c>
      <c r="C67" s="147">
        <v>2.823</v>
      </c>
      <c r="D67" s="147">
        <v>76.843000000000004</v>
      </c>
      <c r="E67" s="147">
        <v>41.905000000000001</v>
      </c>
      <c r="F67" s="311">
        <v>9.5920000000000005</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3.4910000000000001</v>
      </c>
      <c r="C68" s="147">
        <v>2.4980000000000002</v>
      </c>
      <c r="D68" s="147">
        <v>42.463999999999999</v>
      </c>
      <c r="E68" s="147">
        <v>33.710999999999999</v>
      </c>
      <c r="F68" s="311">
        <v>8.625</v>
      </c>
      <c r="G68" s="290">
        <f t="shared" ref="G68:G87" si="2">IF(ABS(B8 - B7) &gt; SQRT(G8^2 + G7^2), 1, 0)</f>
        <v>0</v>
      </c>
      <c r="H68" s="286">
        <f t="shared" ref="H68:H87" si="3">IF(ABS(C8 - C7) &gt; SQRT(H8^2 + H7^2), 1, 0)</f>
        <v>0</v>
      </c>
      <c r="I68" s="286">
        <f t="shared" ref="I68:I87" si="4">IF(ABS(D8 - D7) &gt; SQRT(I8^2 + I7^2), 1, 0)</f>
        <v>0</v>
      </c>
      <c r="J68" s="286">
        <f t="shared" ref="J68:J87" si="5">IF(ABS(E8 - E7) &gt; SQRT(J8^2 + J7^2), 1, 0)</f>
        <v>0</v>
      </c>
      <c r="K68" s="291">
        <f t="shared" ref="K68:K87" si="6">IF(ABS(F8 - F7) &gt; SQRT(K8^2 + K7^2), 1, 0)</f>
        <v>0</v>
      </c>
    </row>
    <row r="69" spans="1:11" s="16" customFormat="1" ht="18" x14ac:dyDescent="0.45">
      <c r="A69" s="194">
        <v>2006</v>
      </c>
      <c r="B69" s="232">
        <v>3.0310000000000001</v>
      </c>
      <c r="C69" s="147">
        <v>2.39</v>
      </c>
      <c r="D69" s="147">
        <v>43.965000000000003</v>
      </c>
      <c r="E69" s="147">
        <v>32.134999999999998</v>
      </c>
      <c r="F69" s="311">
        <v>7.1539999999999999</v>
      </c>
      <c r="G69" s="290">
        <f t="shared" si="2"/>
        <v>0</v>
      </c>
      <c r="H69" s="286">
        <f t="shared" si="3"/>
        <v>0</v>
      </c>
      <c r="I69" s="286">
        <f t="shared" si="4"/>
        <v>0</v>
      </c>
      <c r="J69" s="286">
        <f t="shared" si="5"/>
        <v>0</v>
      </c>
      <c r="K69" s="291">
        <f t="shared" si="6"/>
        <v>0</v>
      </c>
    </row>
    <row r="70" spans="1:11" s="16" customFormat="1" ht="18" x14ac:dyDescent="0.45">
      <c r="A70" s="194">
        <v>2007</v>
      </c>
      <c r="B70" s="234">
        <v>2.9830000000000001</v>
      </c>
      <c r="C70" s="71">
        <v>2.395</v>
      </c>
      <c r="D70" s="71">
        <v>43.918999999999997</v>
      </c>
      <c r="E70" s="71">
        <v>29.901</v>
      </c>
      <c r="F70" s="295">
        <v>6.8879999999999999</v>
      </c>
      <c r="G70" s="290">
        <f t="shared" si="2"/>
        <v>0</v>
      </c>
      <c r="H70" s="286">
        <f t="shared" si="3"/>
        <v>0</v>
      </c>
      <c r="I70" s="286">
        <f t="shared" si="4"/>
        <v>0</v>
      </c>
      <c r="J70" s="286">
        <f t="shared" si="5"/>
        <v>0</v>
      </c>
      <c r="K70" s="291">
        <f t="shared" si="6"/>
        <v>0</v>
      </c>
    </row>
    <row r="71" spans="1:11" s="16" customFormat="1" ht="18" x14ac:dyDescent="0.45">
      <c r="A71" s="194">
        <v>2008</v>
      </c>
      <c r="B71" s="234">
        <v>2.9239999999999999</v>
      </c>
      <c r="C71" s="71">
        <v>2.2109999999999999</v>
      </c>
      <c r="D71" s="71">
        <v>52.305</v>
      </c>
      <c r="E71" s="71">
        <v>27.599</v>
      </c>
      <c r="F71" s="295">
        <v>6.3390000000000004</v>
      </c>
      <c r="G71" s="290">
        <f t="shared" si="2"/>
        <v>0</v>
      </c>
      <c r="H71" s="286">
        <f t="shared" si="3"/>
        <v>0</v>
      </c>
      <c r="I71" s="286">
        <f t="shared" si="4"/>
        <v>0</v>
      </c>
      <c r="J71" s="286">
        <f t="shared" si="5"/>
        <v>0</v>
      </c>
      <c r="K71" s="291">
        <f t="shared" si="6"/>
        <v>0</v>
      </c>
    </row>
    <row r="72" spans="1:11" s="16" customFormat="1" ht="18" x14ac:dyDescent="0.45">
      <c r="A72" s="194">
        <v>2009</v>
      </c>
      <c r="B72" s="234">
        <v>2.9180000000000001</v>
      </c>
      <c r="C72" s="71">
        <v>2.319</v>
      </c>
      <c r="D72" s="71">
        <v>44.984000000000002</v>
      </c>
      <c r="E72" s="71">
        <v>26.962</v>
      </c>
      <c r="F72" s="295">
        <v>6.1470000000000002</v>
      </c>
      <c r="G72" s="290">
        <f t="shared" si="2"/>
        <v>0</v>
      </c>
      <c r="H72" s="286">
        <f t="shared" si="3"/>
        <v>0</v>
      </c>
      <c r="I72" s="286">
        <f t="shared" si="4"/>
        <v>0</v>
      </c>
      <c r="J72" s="286">
        <f t="shared" si="5"/>
        <v>0</v>
      </c>
      <c r="K72" s="291">
        <f t="shared" si="6"/>
        <v>0</v>
      </c>
    </row>
    <row r="73" spans="1:11" s="16" customFormat="1" ht="18" x14ac:dyDescent="0.45">
      <c r="A73" s="194">
        <v>2010</v>
      </c>
      <c r="B73" s="234">
        <v>2.931</v>
      </c>
      <c r="C73" s="71">
        <v>2.2770000000000001</v>
      </c>
      <c r="D73" s="71">
        <v>64.102999999999994</v>
      </c>
      <c r="E73" s="71">
        <v>25.984999999999999</v>
      </c>
      <c r="F73" s="295">
        <v>6.0359999999999996</v>
      </c>
      <c r="G73" s="290">
        <f t="shared" si="2"/>
        <v>0</v>
      </c>
      <c r="H73" s="286">
        <f t="shared" si="3"/>
        <v>0</v>
      </c>
      <c r="I73" s="286">
        <f t="shared" si="4"/>
        <v>0</v>
      </c>
      <c r="J73" s="286">
        <f t="shared" si="5"/>
        <v>0</v>
      </c>
      <c r="K73" s="291">
        <f t="shared" si="6"/>
        <v>0</v>
      </c>
    </row>
    <row r="74" spans="1:11" s="16" customFormat="1" ht="18" x14ac:dyDescent="0.45">
      <c r="A74" s="194">
        <v>2011</v>
      </c>
      <c r="B74" s="234">
        <v>2.9319999999999999</v>
      </c>
      <c r="C74" s="71">
        <v>2.319</v>
      </c>
      <c r="D74" s="71">
        <v>64.102999999999994</v>
      </c>
      <c r="E74" s="71">
        <v>25.826000000000001</v>
      </c>
      <c r="F74" s="295">
        <v>5.9359999999999999</v>
      </c>
      <c r="G74" s="290">
        <f t="shared" si="2"/>
        <v>0</v>
      </c>
      <c r="H74" s="286">
        <f t="shared" si="3"/>
        <v>0</v>
      </c>
      <c r="I74" s="286">
        <f t="shared" si="4"/>
        <v>0</v>
      </c>
      <c r="J74" s="286">
        <f t="shared" si="5"/>
        <v>0</v>
      </c>
      <c r="K74" s="291">
        <f t="shared" si="6"/>
        <v>0</v>
      </c>
    </row>
    <row r="75" spans="1:11" s="16" customFormat="1" ht="18" x14ac:dyDescent="0.45">
      <c r="A75" s="194">
        <v>2012</v>
      </c>
      <c r="B75" s="234">
        <v>2.96</v>
      </c>
      <c r="C75" s="71">
        <v>2.3679999999999999</v>
      </c>
      <c r="D75" s="71">
        <v>64.102999999999994</v>
      </c>
      <c r="E75" s="71">
        <v>25.544</v>
      </c>
      <c r="F75" s="295">
        <v>5.9509999999999996</v>
      </c>
      <c r="G75" s="290">
        <f t="shared" si="2"/>
        <v>0</v>
      </c>
      <c r="H75" s="286">
        <f t="shared" si="3"/>
        <v>0</v>
      </c>
      <c r="I75" s="286">
        <f t="shared" si="4"/>
        <v>0</v>
      </c>
      <c r="J75" s="286">
        <f t="shared" si="5"/>
        <v>0</v>
      </c>
      <c r="K75" s="291">
        <f t="shared" si="6"/>
        <v>0</v>
      </c>
    </row>
    <row r="76" spans="1:11" s="16" customFormat="1" ht="18" x14ac:dyDescent="0.45">
      <c r="A76" s="194">
        <v>2013</v>
      </c>
      <c r="B76" s="234">
        <v>2.9359999999999999</v>
      </c>
      <c r="C76" s="71">
        <v>2.38</v>
      </c>
      <c r="D76" s="71">
        <v>61.463000000000001</v>
      </c>
      <c r="E76" s="71">
        <v>25.102</v>
      </c>
      <c r="F76" s="295">
        <v>5.84</v>
      </c>
      <c r="G76" s="290">
        <f t="shared" si="2"/>
        <v>0</v>
      </c>
      <c r="H76" s="286">
        <f t="shared" si="3"/>
        <v>0</v>
      </c>
      <c r="I76" s="286">
        <f t="shared" si="4"/>
        <v>0</v>
      </c>
      <c r="J76" s="286">
        <f t="shared" si="5"/>
        <v>0</v>
      </c>
      <c r="K76" s="291">
        <f t="shared" si="6"/>
        <v>0</v>
      </c>
    </row>
    <row r="77" spans="1:11" s="16" customFormat="1" ht="18" x14ac:dyDescent="0.45">
      <c r="A77" s="194">
        <v>2014</v>
      </c>
      <c r="B77" s="234">
        <v>2.8140000000000001</v>
      </c>
      <c r="C77" s="71">
        <v>2.2549999999999999</v>
      </c>
      <c r="D77" s="71">
        <v>60.777000000000001</v>
      </c>
      <c r="E77" s="71">
        <v>23.416</v>
      </c>
      <c r="F77" s="295">
        <v>5.7439999999999998</v>
      </c>
      <c r="G77" s="290">
        <f t="shared" si="2"/>
        <v>0</v>
      </c>
      <c r="H77" s="286">
        <f t="shared" si="3"/>
        <v>0</v>
      </c>
      <c r="I77" s="286">
        <f t="shared" si="4"/>
        <v>0</v>
      </c>
      <c r="J77" s="286">
        <f t="shared" si="5"/>
        <v>0</v>
      </c>
      <c r="K77" s="291">
        <f t="shared" si="6"/>
        <v>0</v>
      </c>
    </row>
    <row r="78" spans="1:11" s="16" customFormat="1" ht="18" x14ac:dyDescent="0.45">
      <c r="A78" s="194">
        <v>2015</v>
      </c>
      <c r="B78" s="234">
        <v>2.8010000000000002</v>
      </c>
      <c r="C78" s="71">
        <v>2.2570000000000001</v>
      </c>
      <c r="D78" s="71">
        <v>52.384999999999998</v>
      </c>
      <c r="E78" s="71">
        <v>23.327999999999999</v>
      </c>
      <c r="F78" s="295">
        <v>5.7240000000000002</v>
      </c>
      <c r="G78" s="290">
        <f t="shared" si="2"/>
        <v>0</v>
      </c>
      <c r="H78" s="286">
        <f t="shared" si="3"/>
        <v>0</v>
      </c>
      <c r="I78" s="286">
        <f t="shared" si="4"/>
        <v>0</v>
      </c>
      <c r="J78" s="286">
        <f t="shared" si="5"/>
        <v>0</v>
      </c>
      <c r="K78" s="291">
        <f t="shared" si="6"/>
        <v>0</v>
      </c>
    </row>
    <row r="79" spans="1:11" s="16" customFormat="1" ht="18" x14ac:dyDescent="0.45">
      <c r="A79" s="194">
        <v>2016</v>
      </c>
      <c r="B79" s="234">
        <v>2.8929999999999998</v>
      </c>
      <c r="C79" s="71">
        <v>2.262</v>
      </c>
      <c r="D79" s="71">
        <v>46.460999999999999</v>
      </c>
      <c r="E79" s="71">
        <v>23.966999999999999</v>
      </c>
      <c r="F79" s="295">
        <v>5.95</v>
      </c>
      <c r="G79" s="290">
        <f t="shared" si="2"/>
        <v>0</v>
      </c>
      <c r="H79" s="286">
        <f t="shared" si="3"/>
        <v>0</v>
      </c>
      <c r="I79" s="286">
        <f t="shared" si="4"/>
        <v>0</v>
      </c>
      <c r="J79" s="286">
        <f t="shared" si="5"/>
        <v>0</v>
      </c>
      <c r="K79" s="291">
        <f t="shared" si="6"/>
        <v>0</v>
      </c>
    </row>
    <row r="80" spans="1:11" s="16" customFormat="1" ht="18" x14ac:dyDescent="0.45">
      <c r="A80" s="194">
        <v>2017</v>
      </c>
      <c r="B80" s="234">
        <v>2.7949999999999999</v>
      </c>
      <c r="C80" s="71">
        <v>1.8660000000000001</v>
      </c>
      <c r="D80" s="71">
        <v>45.34</v>
      </c>
      <c r="E80" s="71">
        <v>23.013000000000002</v>
      </c>
      <c r="F80" s="295">
        <v>5.7720000000000002</v>
      </c>
      <c r="G80" s="290">
        <f t="shared" si="2"/>
        <v>0</v>
      </c>
      <c r="H80" s="286">
        <f t="shared" si="3"/>
        <v>0</v>
      </c>
      <c r="I80" s="286">
        <f t="shared" si="4"/>
        <v>0</v>
      </c>
      <c r="J80" s="286">
        <f t="shared" si="5"/>
        <v>0</v>
      </c>
      <c r="K80" s="291">
        <f t="shared" si="6"/>
        <v>0</v>
      </c>
    </row>
    <row r="81" spans="1:41" s="16" customFormat="1" ht="18" x14ac:dyDescent="0.45">
      <c r="A81" s="194">
        <v>2018</v>
      </c>
      <c r="B81" s="234">
        <v>2.72</v>
      </c>
      <c r="C81" s="71">
        <v>1.8149999999999999</v>
      </c>
      <c r="D81" s="71">
        <v>46.497999999999998</v>
      </c>
      <c r="E81" s="71">
        <v>24.045999999999999</v>
      </c>
      <c r="F81" s="295">
        <v>5.6210000000000004</v>
      </c>
      <c r="G81" s="290">
        <f t="shared" si="2"/>
        <v>0</v>
      </c>
      <c r="H81" s="286">
        <f t="shared" si="3"/>
        <v>0</v>
      </c>
      <c r="I81" s="286">
        <f t="shared" si="4"/>
        <v>0</v>
      </c>
      <c r="J81" s="286">
        <f t="shared" si="5"/>
        <v>0</v>
      </c>
      <c r="K81" s="291">
        <f t="shared" si="6"/>
        <v>0</v>
      </c>
    </row>
    <row r="82" spans="1:41" s="16" customFormat="1" ht="18" x14ac:dyDescent="0.45">
      <c r="A82" s="194">
        <v>2019</v>
      </c>
      <c r="B82" s="234">
        <v>2.9209999999999998</v>
      </c>
      <c r="C82" s="71">
        <v>1.9710000000000001</v>
      </c>
      <c r="D82" s="71">
        <v>41.119</v>
      </c>
      <c r="E82" s="71">
        <v>21.696999999999999</v>
      </c>
      <c r="F82" s="295">
        <v>6.367</v>
      </c>
      <c r="G82" s="290">
        <f t="shared" si="2"/>
        <v>0</v>
      </c>
      <c r="H82" s="286">
        <f t="shared" si="3"/>
        <v>0</v>
      </c>
      <c r="I82" s="286">
        <f t="shared" si="4"/>
        <v>0</v>
      </c>
      <c r="J82" s="286">
        <f t="shared" si="5"/>
        <v>0</v>
      </c>
      <c r="K82" s="291">
        <f t="shared" si="6"/>
        <v>0</v>
      </c>
    </row>
    <row r="83" spans="1:41" s="16" customFormat="1" ht="18" x14ac:dyDescent="0.45">
      <c r="A83" s="194">
        <v>2020</v>
      </c>
      <c r="B83" s="234">
        <v>2.9350000000000001</v>
      </c>
      <c r="C83" s="71">
        <v>1.966</v>
      </c>
      <c r="D83" s="71">
        <v>41.154000000000003</v>
      </c>
      <c r="E83" s="71">
        <v>21.553999999999998</v>
      </c>
      <c r="F83" s="295">
        <v>6.3840000000000003</v>
      </c>
      <c r="G83" s="290">
        <f t="shared" si="2"/>
        <v>0</v>
      </c>
      <c r="H83" s="286">
        <f t="shared" si="3"/>
        <v>0</v>
      </c>
      <c r="I83" s="286">
        <f t="shared" si="4"/>
        <v>0</v>
      </c>
      <c r="J83" s="286">
        <f t="shared" si="5"/>
        <v>0</v>
      </c>
      <c r="K83" s="291">
        <f t="shared" si="6"/>
        <v>0</v>
      </c>
    </row>
    <row r="84" spans="1:41" s="16" customFormat="1" ht="18" x14ac:dyDescent="0.45">
      <c r="A84" s="194">
        <v>2021</v>
      </c>
      <c r="B84" s="234">
        <v>2.948</v>
      </c>
      <c r="C84" s="71">
        <v>1.847</v>
      </c>
      <c r="D84" s="71">
        <v>41.154000000000003</v>
      </c>
      <c r="E84" s="71">
        <v>21.199000000000002</v>
      </c>
      <c r="F84" s="295">
        <v>6.3680000000000003</v>
      </c>
      <c r="G84" s="290">
        <f t="shared" si="2"/>
        <v>0</v>
      </c>
      <c r="H84" s="286">
        <f t="shared" si="3"/>
        <v>0</v>
      </c>
      <c r="I84" s="286">
        <f t="shared" si="4"/>
        <v>0</v>
      </c>
      <c r="J84" s="286">
        <f t="shared" si="5"/>
        <v>0</v>
      </c>
      <c r="K84" s="291">
        <f t="shared" si="6"/>
        <v>0</v>
      </c>
    </row>
    <row r="85" spans="1:41" s="16" customFormat="1" ht="18" x14ac:dyDescent="0.45">
      <c r="A85" s="194">
        <v>2022</v>
      </c>
      <c r="B85" s="234">
        <v>2.734</v>
      </c>
      <c r="C85" s="71">
        <v>1.754</v>
      </c>
      <c r="D85" s="71">
        <v>50.201999999999998</v>
      </c>
      <c r="E85" s="71">
        <v>24.856999999999999</v>
      </c>
      <c r="F85" s="295">
        <v>5.5359999999999996</v>
      </c>
      <c r="G85" s="290">
        <f t="shared" si="2"/>
        <v>0</v>
      </c>
      <c r="H85" s="286">
        <f t="shared" si="3"/>
        <v>0</v>
      </c>
      <c r="I85" s="286">
        <f t="shared" si="4"/>
        <v>0</v>
      </c>
      <c r="J85" s="286">
        <f t="shared" si="5"/>
        <v>0</v>
      </c>
      <c r="K85" s="291">
        <f t="shared" si="6"/>
        <v>0</v>
      </c>
    </row>
    <row r="86" spans="1:41" s="16" customFormat="1" ht="18" x14ac:dyDescent="0.45">
      <c r="A86" s="194">
        <v>2023</v>
      </c>
      <c r="B86" s="234">
        <v>2.714</v>
      </c>
      <c r="C86" s="71">
        <v>1.742</v>
      </c>
      <c r="D86" s="71">
        <v>46.558999999999997</v>
      </c>
      <c r="E86" s="71">
        <v>24.57</v>
      </c>
      <c r="F86" s="295">
        <v>5.5780000000000003</v>
      </c>
      <c r="G86" s="290">
        <f t="shared" si="2"/>
        <v>0</v>
      </c>
      <c r="H86" s="286">
        <f t="shared" si="3"/>
        <v>0</v>
      </c>
      <c r="I86" s="286">
        <f t="shared" si="4"/>
        <v>0</v>
      </c>
      <c r="J86" s="286">
        <f t="shared" si="5"/>
        <v>0</v>
      </c>
      <c r="K86" s="291">
        <f t="shared" si="6"/>
        <v>0</v>
      </c>
    </row>
    <row r="87" spans="1:41" s="16" customFormat="1" ht="18.399999999999999" thickBot="1" x14ac:dyDescent="0.5">
      <c r="A87" s="194">
        <v>2024</v>
      </c>
      <c r="B87" s="236">
        <v>2.7189999999999999</v>
      </c>
      <c r="C87" s="238">
        <v>1.82</v>
      </c>
      <c r="D87" s="238">
        <v>46.558999999999997</v>
      </c>
      <c r="E87" s="238">
        <v>23.956</v>
      </c>
      <c r="F87" s="314">
        <v>5.56</v>
      </c>
      <c r="G87" s="290">
        <f t="shared" si="2"/>
        <v>0</v>
      </c>
      <c r="H87" s="286">
        <f t="shared" si="3"/>
        <v>0</v>
      </c>
      <c r="I87" s="286">
        <f t="shared" si="4"/>
        <v>0</v>
      </c>
      <c r="J87" s="286">
        <f t="shared" si="5"/>
        <v>0</v>
      </c>
      <c r="K87" s="291">
        <f t="shared" si="6"/>
        <v>0</v>
      </c>
    </row>
    <row r="88" spans="1:41" s="16" customFormat="1" x14ac:dyDescent="0.45"/>
    <row r="89" spans="1:41" s="16" customFormat="1" x14ac:dyDescent="0.45"/>
    <row r="90" spans="1:41" s="16" customFormat="1" ht="14.65" thickBot="1" x14ac:dyDescent="0.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row>
    <row r="91" spans="1:41" s="16" customFormat="1" ht="27.4" thickTop="1" thickBot="1" x14ac:dyDescent="0.9">
      <c r="B91" s="432" t="s">
        <v>462</v>
      </c>
      <c r="C91" s="433"/>
      <c r="D91" s="433"/>
      <c r="E91" s="433"/>
      <c r="F91" s="433"/>
      <c r="G91" s="433"/>
      <c r="H91" s="434"/>
    </row>
    <row r="92" spans="1:41" s="43" customFormat="1" ht="21.4" thickBot="1" x14ac:dyDescent="0.7">
      <c r="A92" s="16"/>
      <c r="B92" s="141"/>
      <c r="C92" s="142"/>
      <c r="D92" s="142"/>
      <c r="E92" s="142"/>
      <c r="F92" s="14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row>
    <row r="93" spans="1:41" s="16" customFormat="1" ht="57.75" customHeight="1" thickBot="1" x14ac:dyDescent="0.7">
      <c r="A93" s="44"/>
      <c r="B93" s="168" t="s">
        <v>1</v>
      </c>
      <c r="C93" s="169"/>
      <c r="D93" s="169"/>
      <c r="E93" s="169"/>
      <c r="F93" s="170"/>
      <c r="G93" s="171" t="s">
        <v>2</v>
      </c>
      <c r="H93" s="169"/>
      <c r="I93" s="169"/>
      <c r="J93" s="169"/>
      <c r="K93" s="170"/>
      <c r="L93" s="168" t="s">
        <v>3</v>
      </c>
      <c r="M93" s="169"/>
      <c r="N93" s="169"/>
      <c r="O93" s="169"/>
      <c r="P93" s="170"/>
      <c r="Q93" s="168" t="s">
        <v>4</v>
      </c>
      <c r="R93" s="169"/>
      <c r="S93" s="169"/>
      <c r="T93" s="169"/>
      <c r="U93" s="170"/>
      <c r="V93" s="168" t="s">
        <v>5</v>
      </c>
      <c r="W93" s="169"/>
      <c r="X93" s="169"/>
      <c r="Y93" s="169"/>
      <c r="Z93" s="170"/>
      <c r="AA93" s="43"/>
      <c r="AB93" s="43"/>
      <c r="AC93" s="43"/>
      <c r="AD93" s="43"/>
      <c r="AE93" s="43"/>
      <c r="AF93" s="43"/>
      <c r="AG93" s="43"/>
      <c r="AH93" s="43"/>
      <c r="AI93" s="43"/>
      <c r="AJ93" s="43"/>
      <c r="AK93" s="43"/>
      <c r="AL93" s="43"/>
      <c r="AM93" s="43"/>
      <c r="AN93" s="43"/>
      <c r="AO93" s="43"/>
    </row>
    <row r="94" spans="1:41" s="16" customFormat="1" ht="18.399999999999999" thickBot="1" x14ac:dyDescent="0.5">
      <c r="A94" s="172" t="s">
        <v>382</v>
      </c>
      <c r="B94" s="181" t="s">
        <v>355</v>
      </c>
      <c r="C94" s="182" t="s">
        <v>378</v>
      </c>
      <c r="D94" s="182" t="s">
        <v>379</v>
      </c>
      <c r="E94" s="182" t="s">
        <v>380</v>
      </c>
      <c r="F94" s="183" t="s">
        <v>359</v>
      </c>
      <c r="G94" s="181" t="s">
        <v>355</v>
      </c>
      <c r="H94" s="182" t="s">
        <v>378</v>
      </c>
      <c r="I94" s="182" t="s">
        <v>379</v>
      </c>
      <c r="J94" s="182" t="s">
        <v>380</v>
      </c>
      <c r="K94" s="183" t="s">
        <v>359</v>
      </c>
      <c r="L94" s="190" t="s">
        <v>355</v>
      </c>
      <c r="M94" s="187" t="s">
        <v>378</v>
      </c>
      <c r="N94" s="187" t="s">
        <v>379</v>
      </c>
      <c r="O94" s="187" t="s">
        <v>380</v>
      </c>
      <c r="P94" s="188" t="s">
        <v>359</v>
      </c>
      <c r="Q94" s="181" t="s">
        <v>355</v>
      </c>
      <c r="R94" s="182" t="s">
        <v>378</v>
      </c>
      <c r="S94" s="182" t="s">
        <v>379</v>
      </c>
      <c r="T94" s="182" t="s">
        <v>380</v>
      </c>
      <c r="U94" s="183" t="s">
        <v>359</v>
      </c>
      <c r="V94" s="173" t="s">
        <v>355</v>
      </c>
      <c r="W94" s="174" t="s">
        <v>378</v>
      </c>
      <c r="X94" s="174" t="s">
        <v>379</v>
      </c>
      <c r="Y94" s="174" t="s">
        <v>380</v>
      </c>
      <c r="Z94" s="175" t="s">
        <v>359</v>
      </c>
    </row>
    <row r="95" spans="1:41" s="16" customFormat="1" ht="18" x14ac:dyDescent="0.45">
      <c r="A95" s="194">
        <v>2003</v>
      </c>
      <c r="B95" s="208">
        <v>21992808</v>
      </c>
      <c r="C95" s="209">
        <v>14538151</v>
      </c>
      <c r="D95" s="209">
        <v>168282</v>
      </c>
      <c r="E95" s="209">
        <v>940845</v>
      </c>
      <c r="F95" s="210">
        <v>6345530</v>
      </c>
      <c r="G95" s="120">
        <v>4045912</v>
      </c>
      <c r="H95" s="80">
        <v>2725614</v>
      </c>
      <c r="I95" s="80">
        <v>28361</v>
      </c>
      <c r="J95" s="80">
        <v>204255</v>
      </c>
      <c r="K95" s="81">
        <v>1087682</v>
      </c>
      <c r="L95" s="79">
        <v>5325868</v>
      </c>
      <c r="M95" s="80">
        <v>3654335</v>
      </c>
      <c r="N95" s="80">
        <v>51417</v>
      </c>
      <c r="O95" s="80">
        <v>354025</v>
      </c>
      <c r="P95" s="81">
        <v>1266091</v>
      </c>
      <c r="Q95" s="79">
        <v>6063257</v>
      </c>
      <c r="R95" s="80">
        <v>4097402</v>
      </c>
      <c r="S95" s="80">
        <v>50235</v>
      </c>
      <c r="T95" s="80">
        <v>204813</v>
      </c>
      <c r="U95" s="81">
        <v>1710807</v>
      </c>
      <c r="V95" s="79">
        <v>67175498</v>
      </c>
      <c r="W95" s="80">
        <v>40272803</v>
      </c>
      <c r="X95" s="80">
        <v>800414</v>
      </c>
      <c r="Y95" s="80">
        <v>2623386</v>
      </c>
      <c r="Z95" s="81">
        <v>23478895</v>
      </c>
    </row>
    <row r="96" spans="1:41" s="16" customFormat="1" ht="18" x14ac:dyDescent="0.45">
      <c r="A96" s="194">
        <v>2004</v>
      </c>
      <c r="B96" s="211">
        <v>21788509</v>
      </c>
      <c r="C96" s="80">
        <v>14280245</v>
      </c>
      <c r="D96" s="80">
        <v>139864</v>
      </c>
      <c r="E96" s="80">
        <v>652256</v>
      </c>
      <c r="F96" s="212">
        <v>6716144</v>
      </c>
      <c r="G96" s="120">
        <v>3973284</v>
      </c>
      <c r="H96" s="80">
        <v>2656813</v>
      </c>
      <c r="I96" s="80">
        <v>23622</v>
      </c>
      <c r="J96" s="80">
        <v>141413</v>
      </c>
      <c r="K96" s="81">
        <v>1151436</v>
      </c>
      <c r="L96" s="79">
        <v>5443527</v>
      </c>
      <c r="M96" s="80">
        <v>3656224</v>
      </c>
      <c r="N96" s="80">
        <v>42784</v>
      </c>
      <c r="O96" s="80">
        <v>242044</v>
      </c>
      <c r="P96" s="81">
        <v>1502476</v>
      </c>
      <c r="Q96" s="79">
        <v>6037540</v>
      </c>
      <c r="R96" s="80">
        <v>4100916</v>
      </c>
      <c r="S96" s="80">
        <v>39688</v>
      </c>
      <c r="T96" s="80">
        <v>143684</v>
      </c>
      <c r="U96" s="81">
        <v>1753252</v>
      </c>
      <c r="V96" s="79">
        <v>68137651</v>
      </c>
      <c r="W96" s="80">
        <v>40805155</v>
      </c>
      <c r="X96" s="80">
        <v>616568</v>
      </c>
      <c r="Y96" s="80">
        <v>1841375</v>
      </c>
      <c r="Z96" s="81">
        <v>24874552</v>
      </c>
    </row>
    <row r="97" spans="1:26" s="16" customFormat="1" ht="18" x14ac:dyDescent="0.45">
      <c r="A97" s="194">
        <v>2005</v>
      </c>
      <c r="B97" s="211">
        <v>22295989</v>
      </c>
      <c r="C97" s="80">
        <v>14231750</v>
      </c>
      <c r="D97" s="80">
        <v>342147</v>
      </c>
      <c r="E97" s="80">
        <v>754835</v>
      </c>
      <c r="F97" s="212">
        <v>6967256</v>
      </c>
      <c r="G97" s="120">
        <v>4003269</v>
      </c>
      <c r="H97" s="80">
        <v>2621760</v>
      </c>
      <c r="I97" s="80">
        <v>58213</v>
      </c>
      <c r="J97" s="80">
        <v>156856</v>
      </c>
      <c r="K97" s="81">
        <v>1166439</v>
      </c>
      <c r="L97" s="79">
        <v>5450119</v>
      </c>
      <c r="M97" s="80">
        <v>3647557</v>
      </c>
      <c r="N97" s="80">
        <v>81229</v>
      </c>
      <c r="O97" s="80">
        <v>240978</v>
      </c>
      <c r="P97" s="81">
        <v>1480354</v>
      </c>
      <c r="Q97" s="79">
        <v>6181510</v>
      </c>
      <c r="R97" s="80">
        <v>4089880</v>
      </c>
      <c r="S97" s="80">
        <v>119691</v>
      </c>
      <c r="T97" s="80">
        <v>166996</v>
      </c>
      <c r="U97" s="81">
        <v>1804942</v>
      </c>
      <c r="V97" s="79">
        <v>71441306</v>
      </c>
      <c r="W97" s="80">
        <v>41535401</v>
      </c>
      <c r="X97" s="80">
        <v>1444846</v>
      </c>
      <c r="Y97" s="80">
        <v>2266522</v>
      </c>
      <c r="Z97" s="81">
        <v>26194537</v>
      </c>
    </row>
    <row r="98" spans="1:26" s="16" customFormat="1" ht="18" x14ac:dyDescent="0.45">
      <c r="A98" s="194">
        <v>2006</v>
      </c>
      <c r="B98" s="211">
        <v>22894939</v>
      </c>
      <c r="C98" s="80">
        <v>14185277</v>
      </c>
      <c r="D98" s="80">
        <v>332449</v>
      </c>
      <c r="E98" s="80">
        <v>858321</v>
      </c>
      <c r="F98" s="212">
        <v>7518892</v>
      </c>
      <c r="G98" s="120">
        <v>4094186</v>
      </c>
      <c r="H98" s="80">
        <v>2615724</v>
      </c>
      <c r="I98" s="80">
        <v>56500</v>
      </c>
      <c r="J98" s="80">
        <v>173994</v>
      </c>
      <c r="K98" s="81">
        <v>1247968</v>
      </c>
      <c r="L98" s="79">
        <v>5630388</v>
      </c>
      <c r="M98" s="80">
        <v>3643505</v>
      </c>
      <c r="N98" s="80">
        <v>77957</v>
      </c>
      <c r="O98" s="80">
        <v>236178</v>
      </c>
      <c r="P98" s="81">
        <v>1672748</v>
      </c>
      <c r="Q98" s="79">
        <v>6352883</v>
      </c>
      <c r="R98" s="80">
        <v>4064234</v>
      </c>
      <c r="S98" s="80">
        <v>120382</v>
      </c>
      <c r="T98" s="80">
        <v>187793</v>
      </c>
      <c r="U98" s="81">
        <v>1980475</v>
      </c>
      <c r="V98" s="79">
        <v>74181732</v>
      </c>
      <c r="W98" s="80">
        <v>41259100</v>
      </c>
      <c r="X98" s="80">
        <v>1478036</v>
      </c>
      <c r="Y98" s="80">
        <v>2543639</v>
      </c>
      <c r="Z98" s="81">
        <v>28900957</v>
      </c>
    </row>
    <row r="99" spans="1:26" s="16" customFormat="1" ht="18" x14ac:dyDescent="0.45">
      <c r="A99" s="194">
        <v>2007</v>
      </c>
      <c r="B99" s="211">
        <v>23474988</v>
      </c>
      <c r="C99" s="80">
        <v>14329404</v>
      </c>
      <c r="D99" s="80">
        <v>331850</v>
      </c>
      <c r="E99" s="80">
        <v>839333</v>
      </c>
      <c r="F99" s="212">
        <v>7974401</v>
      </c>
      <c r="G99" s="120">
        <v>4188561</v>
      </c>
      <c r="H99" s="80">
        <v>2649853</v>
      </c>
      <c r="I99" s="80">
        <v>56384</v>
      </c>
      <c r="J99" s="80">
        <v>168204</v>
      </c>
      <c r="K99" s="81">
        <v>1314120</v>
      </c>
      <c r="L99" s="79">
        <v>5739299</v>
      </c>
      <c r="M99" s="80">
        <v>3660537</v>
      </c>
      <c r="N99" s="80">
        <v>77818</v>
      </c>
      <c r="O99" s="80">
        <v>236719</v>
      </c>
      <c r="P99" s="81">
        <v>1764226</v>
      </c>
      <c r="Q99" s="79">
        <v>6551805</v>
      </c>
      <c r="R99" s="80">
        <v>4113150</v>
      </c>
      <c r="S99" s="80">
        <v>120519</v>
      </c>
      <c r="T99" s="80">
        <v>190900</v>
      </c>
      <c r="U99" s="81">
        <v>2127236</v>
      </c>
      <c r="V99" s="79">
        <v>76484423</v>
      </c>
      <c r="W99" s="80">
        <v>41475244</v>
      </c>
      <c r="X99" s="80">
        <v>1486934</v>
      </c>
      <c r="Y99" s="80">
        <v>2583587</v>
      </c>
      <c r="Z99" s="81">
        <v>30938658</v>
      </c>
    </row>
    <row r="100" spans="1:26" s="16" customFormat="1" ht="18" x14ac:dyDescent="0.45">
      <c r="A100" s="194">
        <v>2008</v>
      </c>
      <c r="B100" s="211">
        <v>23792971</v>
      </c>
      <c r="C100" s="80">
        <v>14422689</v>
      </c>
      <c r="D100" s="80">
        <v>282363</v>
      </c>
      <c r="E100" s="80">
        <v>866998</v>
      </c>
      <c r="F100" s="212">
        <v>8220922</v>
      </c>
      <c r="G100" s="120">
        <v>4237903</v>
      </c>
      <c r="H100" s="80">
        <v>2667336</v>
      </c>
      <c r="I100" s="80">
        <v>48480</v>
      </c>
      <c r="J100" s="80">
        <v>170901</v>
      </c>
      <c r="K100" s="81">
        <v>1351186</v>
      </c>
      <c r="L100" s="79">
        <v>5819989</v>
      </c>
      <c r="M100" s="80">
        <v>3610081</v>
      </c>
      <c r="N100" s="80">
        <v>63333</v>
      </c>
      <c r="O100" s="80">
        <v>245257</v>
      </c>
      <c r="P100" s="81">
        <v>1901318</v>
      </c>
      <c r="Q100" s="79">
        <v>6744846</v>
      </c>
      <c r="R100" s="80">
        <v>4191117</v>
      </c>
      <c r="S100" s="80">
        <v>94163</v>
      </c>
      <c r="T100" s="80">
        <v>221368</v>
      </c>
      <c r="U100" s="81">
        <v>2238199</v>
      </c>
      <c r="V100" s="79">
        <v>79452931</v>
      </c>
      <c r="W100" s="80">
        <v>42474658</v>
      </c>
      <c r="X100" s="80">
        <v>1020184</v>
      </c>
      <c r="Y100" s="80">
        <v>3128634</v>
      </c>
      <c r="Z100" s="81">
        <v>32829454</v>
      </c>
    </row>
    <row r="101" spans="1:26" s="16" customFormat="1" ht="18" x14ac:dyDescent="0.45">
      <c r="A101" s="194">
        <v>2009</v>
      </c>
      <c r="B101" s="211">
        <v>23665885</v>
      </c>
      <c r="C101" s="80">
        <v>14250815</v>
      </c>
      <c r="D101" s="80">
        <v>305191</v>
      </c>
      <c r="E101" s="80">
        <v>860718</v>
      </c>
      <c r="F101" s="212">
        <v>8249162</v>
      </c>
      <c r="G101" s="120">
        <v>4214475</v>
      </c>
      <c r="H101" s="80">
        <v>2643962</v>
      </c>
      <c r="I101" s="80">
        <v>52220</v>
      </c>
      <c r="J101" s="80">
        <v>169780</v>
      </c>
      <c r="K101" s="81">
        <v>1348513</v>
      </c>
      <c r="L101" s="79">
        <v>5691551</v>
      </c>
      <c r="M101" s="80">
        <v>3506979</v>
      </c>
      <c r="N101" s="80">
        <v>68536</v>
      </c>
      <c r="O101" s="80">
        <v>240649</v>
      </c>
      <c r="P101" s="81">
        <v>1875387</v>
      </c>
      <c r="Q101" s="79">
        <v>6799833</v>
      </c>
      <c r="R101" s="80">
        <v>4157295</v>
      </c>
      <c r="S101" s="80">
        <v>102464</v>
      </c>
      <c r="T101" s="80">
        <v>232495</v>
      </c>
      <c r="U101" s="81">
        <v>2307580</v>
      </c>
      <c r="V101" s="79">
        <v>81096707</v>
      </c>
      <c r="W101" s="80">
        <v>42386648</v>
      </c>
      <c r="X101" s="80">
        <v>1180882</v>
      </c>
      <c r="Y101" s="80">
        <v>3286262</v>
      </c>
      <c r="Z101" s="81">
        <v>34242915</v>
      </c>
    </row>
    <row r="102" spans="1:26" s="16" customFormat="1" ht="18" x14ac:dyDescent="0.45">
      <c r="A102" s="194">
        <v>2010</v>
      </c>
      <c r="B102" s="211">
        <v>23773624</v>
      </c>
      <c r="C102" s="80">
        <v>14056957</v>
      </c>
      <c r="D102" s="80">
        <v>260770</v>
      </c>
      <c r="E102" s="80">
        <v>933480</v>
      </c>
      <c r="F102" s="212">
        <v>8522417</v>
      </c>
      <c r="G102" s="120">
        <v>4234508</v>
      </c>
      <c r="H102" s="80">
        <v>2610156</v>
      </c>
      <c r="I102" s="80">
        <v>44427</v>
      </c>
      <c r="J102" s="80">
        <v>182332</v>
      </c>
      <c r="K102" s="81">
        <v>1397593</v>
      </c>
      <c r="L102" s="79">
        <v>5849911</v>
      </c>
      <c r="M102" s="80">
        <v>3480772</v>
      </c>
      <c r="N102" s="80">
        <v>116615</v>
      </c>
      <c r="O102" s="80">
        <v>275966</v>
      </c>
      <c r="P102" s="81">
        <v>1976558</v>
      </c>
      <c r="Q102" s="79">
        <v>6753216</v>
      </c>
      <c r="R102" s="80">
        <v>4130800</v>
      </c>
      <c r="S102" s="80">
        <v>57959</v>
      </c>
      <c r="T102" s="80">
        <v>242439</v>
      </c>
      <c r="U102" s="81">
        <v>2322018</v>
      </c>
      <c r="V102" s="79">
        <v>80824891</v>
      </c>
      <c r="W102" s="80">
        <v>42174765</v>
      </c>
      <c r="X102" s="80">
        <v>684208</v>
      </c>
      <c r="Y102" s="80">
        <v>3408381</v>
      </c>
      <c r="Z102" s="81">
        <v>34557537</v>
      </c>
    </row>
    <row r="103" spans="1:26" s="16" customFormat="1" ht="18" x14ac:dyDescent="0.45">
      <c r="A103" s="194">
        <v>2011</v>
      </c>
      <c r="B103" s="211">
        <v>23962723</v>
      </c>
      <c r="C103" s="80">
        <v>13866258</v>
      </c>
      <c r="D103" s="80">
        <v>260770</v>
      </c>
      <c r="E103" s="80">
        <v>926633</v>
      </c>
      <c r="F103" s="212">
        <v>8909062</v>
      </c>
      <c r="G103" s="120">
        <v>4254288</v>
      </c>
      <c r="H103" s="80">
        <v>2572434</v>
      </c>
      <c r="I103" s="80">
        <v>44427</v>
      </c>
      <c r="J103" s="80">
        <v>179980</v>
      </c>
      <c r="K103" s="81">
        <v>1457447</v>
      </c>
      <c r="L103" s="79">
        <v>5841631</v>
      </c>
      <c r="M103" s="80">
        <v>3428986</v>
      </c>
      <c r="N103" s="80">
        <v>116615</v>
      </c>
      <c r="O103" s="80">
        <v>279692</v>
      </c>
      <c r="P103" s="81">
        <v>2016339</v>
      </c>
      <c r="Q103" s="79">
        <v>6791884</v>
      </c>
      <c r="R103" s="80">
        <v>4122379</v>
      </c>
      <c r="S103" s="80">
        <v>57959</v>
      </c>
      <c r="T103" s="80">
        <v>241456</v>
      </c>
      <c r="U103" s="81">
        <v>2370090</v>
      </c>
      <c r="V103" s="79">
        <v>81974380</v>
      </c>
      <c r="W103" s="80">
        <v>42258850</v>
      </c>
      <c r="X103" s="80">
        <v>684208</v>
      </c>
      <c r="Y103" s="80">
        <v>3436222</v>
      </c>
      <c r="Z103" s="81">
        <v>35595099</v>
      </c>
    </row>
    <row r="104" spans="1:26" s="16" customFormat="1" ht="18" x14ac:dyDescent="0.45">
      <c r="A104" s="194">
        <v>2012</v>
      </c>
      <c r="B104" s="211">
        <v>23470714</v>
      </c>
      <c r="C104" s="80">
        <v>13344989</v>
      </c>
      <c r="D104" s="80">
        <v>260770</v>
      </c>
      <c r="E104" s="80">
        <v>965935</v>
      </c>
      <c r="F104" s="212">
        <v>8899021</v>
      </c>
      <c r="G104" s="120">
        <v>4162807</v>
      </c>
      <c r="H104" s="80">
        <v>2466525</v>
      </c>
      <c r="I104" s="80">
        <v>44427</v>
      </c>
      <c r="J104" s="80">
        <v>186608</v>
      </c>
      <c r="K104" s="81">
        <v>1465247</v>
      </c>
      <c r="L104" s="79">
        <v>5844831</v>
      </c>
      <c r="M104" s="80">
        <v>3390444</v>
      </c>
      <c r="N104" s="80">
        <v>116615</v>
      </c>
      <c r="O104" s="80">
        <v>286006</v>
      </c>
      <c r="P104" s="81">
        <v>2051766</v>
      </c>
      <c r="Q104" s="79">
        <v>6695421</v>
      </c>
      <c r="R104" s="80">
        <v>4044491</v>
      </c>
      <c r="S104" s="80">
        <v>57959</v>
      </c>
      <c r="T104" s="80">
        <v>250157</v>
      </c>
      <c r="U104" s="81">
        <v>2342814</v>
      </c>
      <c r="V104" s="79">
        <v>81529897</v>
      </c>
      <c r="W104" s="80">
        <v>42104884</v>
      </c>
      <c r="X104" s="80">
        <v>684208</v>
      </c>
      <c r="Y104" s="80">
        <v>3603623</v>
      </c>
      <c r="Z104" s="81">
        <v>35137182</v>
      </c>
    </row>
    <row r="105" spans="1:26" s="16" customFormat="1" ht="18" x14ac:dyDescent="0.45">
      <c r="A105" s="194">
        <v>2013</v>
      </c>
      <c r="B105" s="211">
        <v>23426135</v>
      </c>
      <c r="C105" s="80">
        <v>13081548</v>
      </c>
      <c r="D105" s="80">
        <v>242224</v>
      </c>
      <c r="E105" s="80">
        <v>964551</v>
      </c>
      <c r="F105" s="212">
        <v>9137812</v>
      </c>
      <c r="G105" s="120">
        <v>4145112</v>
      </c>
      <c r="H105" s="80">
        <v>2410652</v>
      </c>
      <c r="I105" s="80">
        <v>40864</v>
      </c>
      <c r="J105" s="80">
        <v>185551</v>
      </c>
      <c r="K105" s="81">
        <v>1508046</v>
      </c>
      <c r="L105" s="79">
        <v>5983157</v>
      </c>
      <c r="M105" s="80">
        <v>3516067</v>
      </c>
      <c r="N105" s="80">
        <v>105239</v>
      </c>
      <c r="O105" s="80">
        <v>278058</v>
      </c>
      <c r="P105" s="81">
        <v>2083793</v>
      </c>
      <c r="Q105" s="79">
        <v>6784310</v>
      </c>
      <c r="R105" s="80">
        <v>4040515</v>
      </c>
      <c r="S105" s="80">
        <v>54363</v>
      </c>
      <c r="T105" s="80">
        <v>230927</v>
      </c>
      <c r="U105" s="81">
        <v>2458505</v>
      </c>
      <c r="V105" s="79">
        <v>82674984</v>
      </c>
      <c r="W105" s="80">
        <v>42089806</v>
      </c>
      <c r="X105" s="80">
        <v>649161</v>
      </c>
      <c r="Y105" s="80">
        <v>3283474</v>
      </c>
      <c r="Z105" s="81">
        <v>36652543</v>
      </c>
    </row>
    <row r="106" spans="1:26" s="16" customFormat="1" ht="18" x14ac:dyDescent="0.45">
      <c r="A106" s="194">
        <v>2014</v>
      </c>
      <c r="B106" s="211">
        <v>23949815</v>
      </c>
      <c r="C106" s="80">
        <v>13585727</v>
      </c>
      <c r="D106" s="80">
        <v>291950</v>
      </c>
      <c r="E106" s="80">
        <v>1089984</v>
      </c>
      <c r="F106" s="212">
        <v>8982154</v>
      </c>
      <c r="G106" s="120">
        <v>4260214</v>
      </c>
      <c r="H106" s="80">
        <v>2506471</v>
      </c>
      <c r="I106" s="80">
        <v>49252</v>
      </c>
      <c r="J106" s="80">
        <v>210799</v>
      </c>
      <c r="K106" s="81">
        <v>1493693</v>
      </c>
      <c r="L106" s="79">
        <v>6348270</v>
      </c>
      <c r="M106" s="80">
        <v>3840081</v>
      </c>
      <c r="N106" s="80">
        <v>126857</v>
      </c>
      <c r="O106" s="80">
        <v>319969</v>
      </c>
      <c r="P106" s="81">
        <v>2061363</v>
      </c>
      <c r="Q106" s="79">
        <v>6835317</v>
      </c>
      <c r="R106" s="80">
        <v>4120212</v>
      </c>
      <c r="S106" s="80">
        <v>65530</v>
      </c>
      <c r="T106" s="80">
        <v>245612</v>
      </c>
      <c r="U106" s="81">
        <v>2403964</v>
      </c>
      <c r="V106" s="79">
        <v>82723967</v>
      </c>
      <c r="W106" s="80">
        <v>42738289</v>
      </c>
      <c r="X106" s="80">
        <v>782507</v>
      </c>
      <c r="Y106" s="80">
        <v>3475221</v>
      </c>
      <c r="Z106" s="81">
        <v>35727951</v>
      </c>
    </row>
    <row r="107" spans="1:26" s="16" customFormat="1" ht="18" x14ac:dyDescent="0.45">
      <c r="A107" s="194">
        <v>2015</v>
      </c>
      <c r="B107" s="211">
        <v>23703724</v>
      </c>
      <c r="C107" s="80">
        <v>13413880</v>
      </c>
      <c r="D107" s="80">
        <v>336642</v>
      </c>
      <c r="E107" s="80">
        <v>1080231</v>
      </c>
      <c r="F107" s="212">
        <v>8872971</v>
      </c>
      <c r="G107" s="120">
        <v>4218672</v>
      </c>
      <c r="H107" s="80">
        <v>2469113</v>
      </c>
      <c r="I107" s="80">
        <v>56407</v>
      </c>
      <c r="J107" s="80">
        <v>208931</v>
      </c>
      <c r="K107" s="81">
        <v>1484222</v>
      </c>
      <c r="L107" s="79">
        <v>6403599</v>
      </c>
      <c r="M107" s="80">
        <v>3941971</v>
      </c>
      <c r="N107" s="80">
        <v>86419</v>
      </c>
      <c r="O107" s="80">
        <v>315403</v>
      </c>
      <c r="P107" s="81">
        <v>2059806</v>
      </c>
      <c r="Q107" s="79">
        <v>6834219</v>
      </c>
      <c r="R107" s="80">
        <v>4105853</v>
      </c>
      <c r="S107" s="80">
        <v>74161</v>
      </c>
      <c r="T107" s="80">
        <v>254240</v>
      </c>
      <c r="U107" s="81">
        <v>2399965</v>
      </c>
      <c r="V107" s="79">
        <v>82936170</v>
      </c>
      <c r="W107" s="80">
        <v>42664111</v>
      </c>
      <c r="X107" s="80">
        <v>916529</v>
      </c>
      <c r="Y107" s="80">
        <v>3602455</v>
      </c>
      <c r="Z107" s="81">
        <v>35753076</v>
      </c>
    </row>
    <row r="108" spans="1:26" s="16" customFormat="1" ht="18" x14ac:dyDescent="0.45">
      <c r="A108" s="194">
        <v>2016</v>
      </c>
      <c r="B108" s="211">
        <v>23664201</v>
      </c>
      <c r="C108" s="80">
        <v>13288563</v>
      </c>
      <c r="D108" s="80">
        <v>361664</v>
      </c>
      <c r="E108" s="80">
        <v>1074012</v>
      </c>
      <c r="F108" s="212">
        <v>8939962</v>
      </c>
      <c r="G108" s="120">
        <v>4209087</v>
      </c>
      <c r="H108" s="80">
        <v>2444331</v>
      </c>
      <c r="I108" s="80">
        <v>60227</v>
      </c>
      <c r="J108" s="80">
        <v>207163</v>
      </c>
      <c r="K108" s="81">
        <v>1497366</v>
      </c>
      <c r="L108" s="79">
        <v>6633663</v>
      </c>
      <c r="M108" s="80">
        <v>4028524</v>
      </c>
      <c r="N108" s="80">
        <v>89575</v>
      </c>
      <c r="O108" s="80">
        <v>334196</v>
      </c>
      <c r="P108" s="81">
        <v>2181369</v>
      </c>
      <c r="Q108" s="79">
        <v>6877534</v>
      </c>
      <c r="R108" s="80">
        <v>4093861</v>
      </c>
      <c r="S108" s="80">
        <v>92793</v>
      </c>
      <c r="T108" s="80">
        <v>246933</v>
      </c>
      <c r="U108" s="81">
        <v>2443947</v>
      </c>
      <c r="V108" s="79">
        <v>83689560</v>
      </c>
      <c r="W108" s="80">
        <v>42648592</v>
      </c>
      <c r="X108" s="80">
        <v>1108299</v>
      </c>
      <c r="Y108" s="80">
        <v>3505163</v>
      </c>
      <c r="Z108" s="81">
        <v>36427507</v>
      </c>
    </row>
    <row r="109" spans="1:26" s="16" customFormat="1" ht="18" x14ac:dyDescent="0.45">
      <c r="A109" s="194">
        <v>2017</v>
      </c>
      <c r="B109" s="211">
        <v>22891291</v>
      </c>
      <c r="C109" s="80">
        <v>12351732</v>
      </c>
      <c r="D109" s="80">
        <v>377123</v>
      </c>
      <c r="E109" s="80">
        <v>1139497</v>
      </c>
      <c r="F109" s="212">
        <v>9022939</v>
      </c>
      <c r="G109" s="120">
        <v>4052982</v>
      </c>
      <c r="H109" s="80">
        <v>2262339</v>
      </c>
      <c r="I109" s="80">
        <v>62802</v>
      </c>
      <c r="J109" s="80">
        <v>218590</v>
      </c>
      <c r="K109" s="81">
        <v>1509251</v>
      </c>
      <c r="L109" s="79">
        <v>6768815</v>
      </c>
      <c r="M109" s="80">
        <v>4053075</v>
      </c>
      <c r="N109" s="80">
        <v>93402</v>
      </c>
      <c r="O109" s="80">
        <v>346152</v>
      </c>
      <c r="P109" s="81">
        <v>2276186</v>
      </c>
      <c r="Q109" s="79">
        <v>6764505</v>
      </c>
      <c r="R109" s="80">
        <v>3942836</v>
      </c>
      <c r="S109" s="80">
        <v>96758</v>
      </c>
      <c r="T109" s="80">
        <v>259879</v>
      </c>
      <c r="U109" s="81">
        <v>2465032</v>
      </c>
      <c r="V109" s="79">
        <v>83857810</v>
      </c>
      <c r="W109" s="80">
        <v>42061887</v>
      </c>
      <c r="X109" s="80">
        <v>1155653</v>
      </c>
      <c r="Y109" s="80">
        <v>3716423</v>
      </c>
      <c r="Z109" s="81">
        <v>36923847</v>
      </c>
    </row>
    <row r="110" spans="1:26" s="16" customFormat="1" ht="18" x14ac:dyDescent="0.45">
      <c r="A110" s="194">
        <v>2018</v>
      </c>
      <c r="B110" s="211">
        <v>23173539</v>
      </c>
      <c r="C110" s="80">
        <v>12396620</v>
      </c>
      <c r="D110" s="80">
        <v>359737</v>
      </c>
      <c r="E110" s="80">
        <v>1113892</v>
      </c>
      <c r="F110" s="212">
        <v>9303291</v>
      </c>
      <c r="G110" s="120">
        <v>4097743</v>
      </c>
      <c r="H110" s="80">
        <v>2253418</v>
      </c>
      <c r="I110" s="80">
        <v>59906</v>
      </c>
      <c r="J110" s="80">
        <v>213958</v>
      </c>
      <c r="K110" s="81">
        <v>1570460</v>
      </c>
      <c r="L110" s="79">
        <v>6902750</v>
      </c>
      <c r="M110" s="80">
        <v>4142690</v>
      </c>
      <c r="N110" s="80">
        <v>89097</v>
      </c>
      <c r="O110" s="80">
        <v>326935</v>
      </c>
      <c r="P110" s="81">
        <v>2344027</v>
      </c>
      <c r="Q110" s="79">
        <v>6785426</v>
      </c>
      <c r="R110" s="80">
        <v>3935734</v>
      </c>
      <c r="S110" s="80">
        <v>92299</v>
      </c>
      <c r="T110" s="80">
        <v>245538</v>
      </c>
      <c r="U110" s="81">
        <v>2511855</v>
      </c>
      <c r="V110" s="79">
        <v>83668868</v>
      </c>
      <c r="W110" s="80">
        <v>41924902</v>
      </c>
      <c r="X110" s="80">
        <v>1102391</v>
      </c>
      <c r="Y110" s="80">
        <v>3368747</v>
      </c>
      <c r="Z110" s="81">
        <v>37272828</v>
      </c>
    </row>
    <row r="111" spans="1:26" s="16" customFormat="1" ht="18" x14ac:dyDescent="0.45">
      <c r="A111" s="194">
        <v>2019</v>
      </c>
      <c r="B111" s="211">
        <v>22303261</v>
      </c>
      <c r="C111" s="80">
        <v>11903262</v>
      </c>
      <c r="D111" s="80">
        <v>528078</v>
      </c>
      <c r="E111" s="80">
        <v>1423045</v>
      </c>
      <c r="F111" s="212">
        <v>8448875</v>
      </c>
      <c r="G111" s="120">
        <v>3950363</v>
      </c>
      <c r="H111" s="80">
        <v>2161209</v>
      </c>
      <c r="I111" s="80">
        <v>88202</v>
      </c>
      <c r="J111" s="80">
        <v>277261</v>
      </c>
      <c r="K111" s="81">
        <v>1423690</v>
      </c>
      <c r="L111" s="79">
        <v>6561662</v>
      </c>
      <c r="M111" s="80">
        <v>3995040</v>
      </c>
      <c r="N111" s="80">
        <v>132212</v>
      </c>
      <c r="O111" s="80">
        <v>366205</v>
      </c>
      <c r="P111" s="81">
        <v>2068205</v>
      </c>
      <c r="Q111" s="79">
        <v>6571331</v>
      </c>
      <c r="R111" s="80">
        <v>3879592</v>
      </c>
      <c r="S111" s="80">
        <v>126632</v>
      </c>
      <c r="T111" s="80">
        <v>287333</v>
      </c>
      <c r="U111" s="81">
        <v>2277774</v>
      </c>
      <c r="V111" s="79">
        <v>80902811</v>
      </c>
      <c r="W111" s="80">
        <v>41599563</v>
      </c>
      <c r="X111" s="80">
        <v>1483478</v>
      </c>
      <c r="Y111" s="80">
        <v>3872732</v>
      </c>
      <c r="Z111" s="81">
        <v>33947037</v>
      </c>
    </row>
    <row r="112" spans="1:26" s="16" customFormat="1" ht="18" x14ac:dyDescent="0.45">
      <c r="A112" s="194">
        <v>2020</v>
      </c>
      <c r="B112" s="211">
        <v>22149993</v>
      </c>
      <c r="C112" s="80">
        <v>11729972</v>
      </c>
      <c r="D112" s="80">
        <v>533337</v>
      </c>
      <c r="E112" s="80">
        <v>1446541</v>
      </c>
      <c r="F112" s="212">
        <v>8440143</v>
      </c>
      <c r="G112" s="120">
        <v>3926574</v>
      </c>
      <c r="H112" s="80">
        <v>2133076</v>
      </c>
      <c r="I112" s="80">
        <v>88673</v>
      </c>
      <c r="J112" s="80">
        <v>282843</v>
      </c>
      <c r="K112" s="81">
        <v>1421981</v>
      </c>
      <c r="L112" s="79">
        <v>6482044</v>
      </c>
      <c r="M112" s="80">
        <v>3893025</v>
      </c>
      <c r="N112" s="80">
        <v>141283</v>
      </c>
      <c r="O112" s="80">
        <v>392531</v>
      </c>
      <c r="P112" s="81">
        <v>2055204</v>
      </c>
      <c r="Q112" s="79">
        <v>6564567</v>
      </c>
      <c r="R112" s="80">
        <v>3865062</v>
      </c>
      <c r="S112" s="80">
        <v>126760</v>
      </c>
      <c r="T112" s="80">
        <v>290958</v>
      </c>
      <c r="U112" s="81">
        <v>2281787</v>
      </c>
      <c r="V112" s="79">
        <v>81244000</v>
      </c>
      <c r="W112" s="80">
        <v>41670019</v>
      </c>
      <c r="X112" s="80">
        <v>1483479</v>
      </c>
      <c r="Y112" s="80">
        <v>3922679</v>
      </c>
      <c r="Z112" s="81">
        <v>34167822</v>
      </c>
    </row>
    <row r="113" spans="1:26" s="16" customFormat="1" ht="18" x14ac:dyDescent="0.45">
      <c r="A113" s="194">
        <v>2021</v>
      </c>
      <c r="B113" s="211">
        <v>22075452</v>
      </c>
      <c r="C113" s="80">
        <v>11549622</v>
      </c>
      <c r="D113" s="80">
        <v>533337</v>
      </c>
      <c r="E113" s="80">
        <v>1463541</v>
      </c>
      <c r="F113" s="212">
        <v>8528952</v>
      </c>
      <c r="G113" s="120">
        <v>3900274</v>
      </c>
      <c r="H113" s="80">
        <v>2096628</v>
      </c>
      <c r="I113" s="80">
        <v>88673</v>
      </c>
      <c r="J113" s="80">
        <v>285466</v>
      </c>
      <c r="K113" s="81">
        <v>1429507</v>
      </c>
      <c r="L113" s="79">
        <v>6351681</v>
      </c>
      <c r="M113" s="80">
        <v>3783931</v>
      </c>
      <c r="N113" s="80">
        <v>141283</v>
      </c>
      <c r="O113" s="80">
        <v>395289</v>
      </c>
      <c r="P113" s="81">
        <v>2031178</v>
      </c>
      <c r="Q113" s="79">
        <v>6586299</v>
      </c>
      <c r="R113" s="80">
        <v>3840390</v>
      </c>
      <c r="S113" s="80">
        <v>126760</v>
      </c>
      <c r="T113" s="80">
        <v>319946</v>
      </c>
      <c r="U113" s="81">
        <v>2299203</v>
      </c>
      <c r="V113" s="79">
        <v>81475739</v>
      </c>
      <c r="W113" s="80">
        <v>41356269</v>
      </c>
      <c r="X113" s="80">
        <v>1483479</v>
      </c>
      <c r="Y113" s="80">
        <v>4252143</v>
      </c>
      <c r="Z113" s="81">
        <v>34383848</v>
      </c>
    </row>
    <row r="114" spans="1:26" s="16" customFormat="1" ht="18" x14ac:dyDescent="0.45">
      <c r="A114" s="194">
        <v>2022</v>
      </c>
      <c r="B114" s="211">
        <v>22589836</v>
      </c>
      <c r="C114" s="80">
        <v>11764227</v>
      </c>
      <c r="D114" s="80">
        <v>317550</v>
      </c>
      <c r="E114" s="80">
        <v>1028975</v>
      </c>
      <c r="F114" s="212">
        <v>9479084</v>
      </c>
      <c r="G114" s="120">
        <v>3974846</v>
      </c>
      <c r="H114" s="80">
        <v>2130176</v>
      </c>
      <c r="I114" s="80">
        <v>53264</v>
      </c>
      <c r="J114" s="80">
        <v>197205</v>
      </c>
      <c r="K114" s="81">
        <v>1594201</v>
      </c>
      <c r="L114" s="79">
        <v>6389295</v>
      </c>
      <c r="M114" s="80">
        <v>3806761</v>
      </c>
      <c r="N114" s="80">
        <v>73619</v>
      </c>
      <c r="O114" s="80">
        <v>283723</v>
      </c>
      <c r="P114" s="81">
        <v>2225192</v>
      </c>
      <c r="Q114" s="79">
        <v>6736038</v>
      </c>
      <c r="R114" s="80">
        <v>3882030</v>
      </c>
      <c r="S114" s="80">
        <v>79199</v>
      </c>
      <c r="T114" s="80">
        <v>238330</v>
      </c>
      <c r="U114" s="81">
        <v>2536479</v>
      </c>
      <c r="V114" s="79">
        <v>83796465</v>
      </c>
      <c r="W114" s="80">
        <v>41769134</v>
      </c>
      <c r="X114" s="80">
        <v>933579</v>
      </c>
      <c r="Y114" s="80">
        <v>3230544</v>
      </c>
      <c r="Z114" s="81">
        <v>37863207</v>
      </c>
    </row>
    <row r="115" spans="1:26" s="16" customFormat="1" ht="18" x14ac:dyDescent="0.45">
      <c r="A115" s="194">
        <v>2023</v>
      </c>
      <c r="B115" s="211">
        <v>22559324</v>
      </c>
      <c r="C115" s="80">
        <v>11882494</v>
      </c>
      <c r="D115" s="80">
        <v>344455</v>
      </c>
      <c r="E115" s="80">
        <v>910273</v>
      </c>
      <c r="F115" s="212">
        <v>9422102</v>
      </c>
      <c r="G115" s="120">
        <v>3972715</v>
      </c>
      <c r="H115" s="80">
        <v>2155915</v>
      </c>
      <c r="I115" s="80">
        <v>58052</v>
      </c>
      <c r="J115" s="80">
        <v>171640</v>
      </c>
      <c r="K115" s="81">
        <v>1587108</v>
      </c>
      <c r="L115" s="79">
        <v>6237589</v>
      </c>
      <c r="M115" s="80">
        <v>3652454</v>
      </c>
      <c r="N115" s="80">
        <v>78895</v>
      </c>
      <c r="O115" s="80">
        <v>372946</v>
      </c>
      <c r="P115" s="81">
        <v>2133294</v>
      </c>
      <c r="Q115" s="79">
        <v>6720253</v>
      </c>
      <c r="R115" s="80">
        <v>3893527</v>
      </c>
      <c r="S115" s="80">
        <v>90567</v>
      </c>
      <c r="T115" s="80">
        <v>237066</v>
      </c>
      <c r="U115" s="81">
        <v>2499093</v>
      </c>
      <c r="V115" s="79">
        <v>83598993</v>
      </c>
      <c r="W115" s="80">
        <v>41937505</v>
      </c>
      <c r="X115" s="80">
        <v>1065289</v>
      </c>
      <c r="Y115" s="80">
        <v>3226467</v>
      </c>
      <c r="Z115" s="81">
        <v>37369732</v>
      </c>
    </row>
    <row r="116" spans="1:26" s="16" customFormat="1" ht="18.399999999999999" thickBot="1" x14ac:dyDescent="0.5">
      <c r="A116" s="194">
        <v>2024</v>
      </c>
      <c r="B116" s="213">
        <v>23187748</v>
      </c>
      <c r="C116" s="214">
        <v>12219835</v>
      </c>
      <c r="D116" s="214">
        <v>344455</v>
      </c>
      <c r="E116" s="214">
        <v>938814</v>
      </c>
      <c r="F116" s="215">
        <v>9684644</v>
      </c>
      <c r="G116" s="121">
        <v>4074805</v>
      </c>
      <c r="H116" s="83">
        <v>2207370</v>
      </c>
      <c r="I116" s="83">
        <v>58052</v>
      </c>
      <c r="J116" s="83">
        <v>175411</v>
      </c>
      <c r="K116" s="84">
        <v>1633972</v>
      </c>
      <c r="L116" s="82">
        <v>6174669</v>
      </c>
      <c r="M116" s="83">
        <v>3572189</v>
      </c>
      <c r="N116" s="83">
        <v>78895</v>
      </c>
      <c r="O116" s="83">
        <v>366464</v>
      </c>
      <c r="P116" s="84">
        <v>2157122</v>
      </c>
      <c r="Q116" s="82">
        <v>6849493</v>
      </c>
      <c r="R116" s="83">
        <v>3965359</v>
      </c>
      <c r="S116" s="83">
        <v>90567</v>
      </c>
      <c r="T116" s="83">
        <v>250253</v>
      </c>
      <c r="U116" s="84">
        <v>2543314</v>
      </c>
      <c r="V116" s="82">
        <v>84850839</v>
      </c>
      <c r="W116" s="83">
        <v>42485157</v>
      </c>
      <c r="X116" s="83">
        <v>1065289</v>
      </c>
      <c r="Y116" s="83">
        <v>3391012</v>
      </c>
      <c r="Z116" s="84">
        <v>37909381</v>
      </c>
    </row>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x14ac:dyDescent="0.4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row>
  </sheetData>
  <sheetProtection algorithmName="SHA-512" hashValue="scEaYNubSWbKi7JFFaFnK76HWIfc1SbndS8Lk4P2MSO20AnBvgTb7KZ4PuL6MQCM9IwneaGGMtnZkNDwHops3w==" saltValue="1GeAje78ADuWKykcRCRujw==" spinCount="100000" sheet="1" objects="1" scenarios="1"/>
  <mergeCells count="5">
    <mergeCell ref="A1:K1"/>
    <mergeCell ref="A3:F3"/>
    <mergeCell ref="G3:K3"/>
    <mergeCell ref="B64:F64"/>
    <mergeCell ref="B91:H91"/>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FBBCC-9CAA-49DA-B831-D9C9DFA0BFCB}">
  <dimension ref="A1:AO189"/>
  <sheetViews>
    <sheetView topLeftCell="A10" zoomScale="55" zoomScaleNormal="55" workbookViewId="0">
      <selection activeCell="K70" sqref="K70:K91"/>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463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5">
        <v>2000</v>
      </c>
      <c r="B6" s="208">
        <v>1009162933</v>
      </c>
      <c r="C6" s="209">
        <v>55827881</v>
      </c>
      <c r="D6" s="209">
        <v>25814922</v>
      </c>
      <c r="E6" s="209">
        <v>44598660</v>
      </c>
      <c r="F6" s="262">
        <v>882921470</v>
      </c>
      <c r="G6" s="48">
        <f t="shared" ref="G6:G28" si="0">B6*2*B69/100</f>
        <v>19214462.244319998</v>
      </c>
      <c r="H6" s="49">
        <f t="shared" ref="H6:H28" si="1">C6*2*C69/100</f>
        <v>10392918.326959999</v>
      </c>
      <c r="I6" s="49">
        <f t="shared" ref="I6:I28" si="2">D6*2*D69/100</f>
        <v>6784161.501600001</v>
      </c>
      <c r="J6" s="49">
        <f t="shared" ref="J6:J28" si="3">E6*2*E69/100</f>
        <v>9059771.7924000006</v>
      </c>
      <c r="K6" s="50">
        <f t="shared" ref="K6:K28" si="4">F6*2*F69/100</f>
        <v>21949427.744200002</v>
      </c>
    </row>
    <row r="7" spans="1:11" s="16" customFormat="1" ht="18" x14ac:dyDescent="0.55000000000000004">
      <c r="A7" s="206">
        <v>2001</v>
      </c>
      <c r="B7" s="211">
        <v>1016951223</v>
      </c>
      <c r="C7" s="80">
        <v>56789160</v>
      </c>
      <c r="D7" s="80">
        <v>25426797</v>
      </c>
      <c r="E7" s="80">
        <v>45942958</v>
      </c>
      <c r="F7" s="199">
        <v>888792308</v>
      </c>
      <c r="G7" s="51">
        <f t="shared" si="0"/>
        <v>18996648.84564</v>
      </c>
      <c r="H7" s="52">
        <f t="shared" si="1"/>
        <v>10594585.689599998</v>
      </c>
      <c r="I7" s="52">
        <f t="shared" si="2"/>
        <v>6774715.79268</v>
      </c>
      <c r="J7" s="52">
        <f t="shared" si="3"/>
        <v>9217076.2339600008</v>
      </c>
      <c r="K7" s="53">
        <f t="shared" si="4"/>
        <v>21775411.546000004</v>
      </c>
    </row>
    <row r="8" spans="1:11" s="16" customFormat="1" ht="18" x14ac:dyDescent="0.55000000000000004">
      <c r="A8" s="206">
        <v>2002</v>
      </c>
      <c r="B8" s="211">
        <v>1020469538</v>
      </c>
      <c r="C8" s="80">
        <v>57397909</v>
      </c>
      <c r="D8" s="80">
        <v>26505845</v>
      </c>
      <c r="E8" s="80">
        <v>46051426</v>
      </c>
      <c r="F8" s="199">
        <v>890514358</v>
      </c>
      <c r="G8" s="51">
        <f t="shared" si="0"/>
        <v>19062370.969840001</v>
      </c>
      <c r="H8" s="52">
        <f t="shared" si="1"/>
        <v>10763255.895679999</v>
      </c>
      <c r="I8" s="52">
        <f t="shared" si="2"/>
        <v>6956724.0787000004</v>
      </c>
      <c r="J8" s="52">
        <f t="shared" si="3"/>
        <v>9276599.2534400001</v>
      </c>
      <c r="K8" s="53">
        <f t="shared" si="4"/>
        <v>21817601.771000005</v>
      </c>
    </row>
    <row r="9" spans="1:11" s="16" customFormat="1" ht="18" x14ac:dyDescent="0.55000000000000004">
      <c r="A9" s="206">
        <v>2003</v>
      </c>
      <c r="B9" s="211">
        <v>1026062931</v>
      </c>
      <c r="C9" s="80">
        <v>59788908</v>
      </c>
      <c r="D9" s="80">
        <v>26208218</v>
      </c>
      <c r="E9" s="80">
        <v>47848424</v>
      </c>
      <c r="F9" s="199">
        <v>892217382</v>
      </c>
      <c r="G9" s="51">
        <f t="shared" si="0"/>
        <v>19023206.740740001</v>
      </c>
      <c r="H9" s="52">
        <f t="shared" si="1"/>
        <v>10962894.170879997</v>
      </c>
      <c r="I9" s="52">
        <f t="shared" si="2"/>
        <v>6941508.6194800008</v>
      </c>
      <c r="J9" s="52">
        <f t="shared" si="3"/>
        <v>9422311.6540799998</v>
      </c>
      <c r="K9" s="53">
        <f t="shared" si="4"/>
        <v>21841481.511360001</v>
      </c>
    </row>
    <row r="10" spans="1:11" s="16" customFormat="1" ht="18" x14ac:dyDescent="0.55000000000000004">
      <c r="A10" s="206">
        <v>2004</v>
      </c>
      <c r="B10" s="211">
        <v>1032588778</v>
      </c>
      <c r="C10" s="80">
        <v>62069791</v>
      </c>
      <c r="D10" s="80">
        <v>25530356</v>
      </c>
      <c r="E10" s="80">
        <v>52462496</v>
      </c>
      <c r="F10" s="199">
        <v>892526135</v>
      </c>
      <c r="G10" s="51">
        <f t="shared" si="0"/>
        <v>19082240.61744</v>
      </c>
      <c r="H10" s="52">
        <f t="shared" si="1"/>
        <v>11208562.85878</v>
      </c>
      <c r="I10" s="52">
        <f t="shared" si="2"/>
        <v>6781373.16072</v>
      </c>
      <c r="J10" s="52">
        <f t="shared" si="3"/>
        <v>10009844.2368</v>
      </c>
      <c r="K10" s="53">
        <f t="shared" si="4"/>
        <v>22098947.102599997</v>
      </c>
    </row>
    <row r="11" spans="1:11" s="16" customFormat="1" ht="18" x14ac:dyDescent="0.55000000000000004">
      <c r="A11" s="206">
        <v>2005</v>
      </c>
      <c r="B11" s="216">
        <v>1039331674</v>
      </c>
      <c r="C11" s="117">
        <v>62704347</v>
      </c>
      <c r="D11" s="117">
        <v>25683742</v>
      </c>
      <c r="E11" s="117">
        <v>54613037</v>
      </c>
      <c r="F11" s="204">
        <v>896330549</v>
      </c>
      <c r="G11" s="51">
        <f t="shared" si="0"/>
        <v>19248422.602480002</v>
      </c>
      <c r="H11" s="52">
        <f t="shared" si="1"/>
        <v>11267971.1559</v>
      </c>
      <c r="I11" s="52">
        <f t="shared" si="2"/>
        <v>6886838.5798800001</v>
      </c>
      <c r="J11" s="52">
        <f t="shared" si="3"/>
        <v>10275989.041919999</v>
      </c>
      <c r="K11" s="53">
        <f t="shared" si="4"/>
        <v>22282777.448140003</v>
      </c>
    </row>
    <row r="12" spans="1:11" s="16" customFormat="1" ht="18" x14ac:dyDescent="0.55000000000000004">
      <c r="A12" s="206">
        <v>2006</v>
      </c>
      <c r="B12" s="122">
        <v>1049228614</v>
      </c>
      <c r="C12" s="122">
        <v>65059321</v>
      </c>
      <c r="D12" s="122">
        <v>25231935</v>
      </c>
      <c r="E12" s="122">
        <v>55531736</v>
      </c>
      <c r="F12" s="128">
        <v>903405621</v>
      </c>
      <c r="G12" s="51">
        <f t="shared" si="0"/>
        <v>19368760.214439999</v>
      </c>
      <c r="H12" s="52">
        <f t="shared" si="1"/>
        <v>11492078.461440001</v>
      </c>
      <c r="I12" s="52">
        <f t="shared" si="2"/>
        <v>6892355.364599999</v>
      </c>
      <c r="J12" s="52">
        <f t="shared" si="3"/>
        <v>10409979.230559999</v>
      </c>
      <c r="K12" s="53">
        <f t="shared" si="4"/>
        <v>22458663.738060001</v>
      </c>
    </row>
    <row r="13" spans="1:11" s="16" customFormat="1" ht="18" x14ac:dyDescent="0.55000000000000004">
      <c r="A13" s="206">
        <v>2007</v>
      </c>
      <c r="B13" s="218">
        <v>1053228945</v>
      </c>
      <c r="C13" s="145">
        <v>65992476</v>
      </c>
      <c r="D13" s="145">
        <v>23860567</v>
      </c>
      <c r="E13" s="145">
        <v>60399190</v>
      </c>
      <c r="F13" s="203">
        <v>902976711</v>
      </c>
      <c r="G13" s="51">
        <f t="shared" si="0"/>
        <v>19590058.377</v>
      </c>
      <c r="H13" s="52">
        <f t="shared" si="1"/>
        <v>11539444.353359999</v>
      </c>
      <c r="I13" s="52">
        <f t="shared" si="2"/>
        <v>6702433.2703</v>
      </c>
      <c r="J13" s="52">
        <f t="shared" si="3"/>
        <v>10806623.0748</v>
      </c>
      <c r="K13" s="53">
        <f t="shared" si="4"/>
        <v>22700834.514540002</v>
      </c>
    </row>
    <row r="14" spans="1:11" s="16" customFormat="1" ht="18" x14ac:dyDescent="0.55000000000000004">
      <c r="A14" s="206">
        <v>2008</v>
      </c>
      <c r="B14" s="211">
        <v>1053404611</v>
      </c>
      <c r="C14" s="80">
        <v>66660458</v>
      </c>
      <c r="D14" s="80">
        <v>23914798</v>
      </c>
      <c r="E14" s="80">
        <v>61253543</v>
      </c>
      <c r="F14" s="199">
        <v>901575812</v>
      </c>
      <c r="G14" s="51">
        <f t="shared" si="0"/>
        <v>19825074.77902</v>
      </c>
      <c r="H14" s="52">
        <f t="shared" si="1"/>
        <v>11630916.71184</v>
      </c>
      <c r="I14" s="52">
        <f t="shared" si="2"/>
        <v>6773149.0895599993</v>
      </c>
      <c r="J14" s="52">
        <f t="shared" si="3"/>
        <v>10892105.01626</v>
      </c>
      <c r="K14" s="53">
        <f t="shared" si="4"/>
        <v>22863962.592319999</v>
      </c>
    </row>
    <row r="15" spans="1:11" s="16" customFormat="1" ht="18" x14ac:dyDescent="0.55000000000000004">
      <c r="A15" s="206">
        <v>2009</v>
      </c>
      <c r="B15" s="211">
        <v>1058056971</v>
      </c>
      <c r="C15" s="80">
        <v>66193426</v>
      </c>
      <c r="D15" s="80">
        <v>23877402</v>
      </c>
      <c r="E15" s="80">
        <v>62223546</v>
      </c>
      <c r="F15" s="199">
        <v>905762597</v>
      </c>
      <c r="G15" s="51">
        <f t="shared" si="0"/>
        <v>19997276.751899999</v>
      </c>
      <c r="H15" s="52">
        <f t="shared" si="1"/>
        <v>11634156.55376</v>
      </c>
      <c r="I15" s="52">
        <f t="shared" si="2"/>
        <v>6784047.4562399993</v>
      </c>
      <c r="J15" s="52">
        <f t="shared" si="3"/>
        <v>11079524.60076</v>
      </c>
      <c r="K15" s="53">
        <f t="shared" si="4"/>
        <v>22879563.20022</v>
      </c>
    </row>
    <row r="16" spans="1:11" s="16" customFormat="1" ht="18" x14ac:dyDescent="0.55000000000000004">
      <c r="A16" s="206">
        <v>2010</v>
      </c>
      <c r="B16" s="211">
        <v>1059156875</v>
      </c>
      <c r="C16" s="80">
        <v>67604223</v>
      </c>
      <c r="D16" s="80">
        <v>24137071</v>
      </c>
      <c r="E16" s="80">
        <v>63273327</v>
      </c>
      <c r="F16" s="199">
        <v>904142255</v>
      </c>
      <c r="G16" s="51">
        <f t="shared" si="0"/>
        <v>20251079.449999999</v>
      </c>
      <c r="H16" s="52">
        <f t="shared" si="1"/>
        <v>11729332.690500002</v>
      </c>
      <c r="I16" s="52">
        <f t="shared" si="2"/>
        <v>6817757.0746599995</v>
      </c>
      <c r="J16" s="52">
        <f t="shared" si="3"/>
        <v>11198113.412460001</v>
      </c>
      <c r="K16" s="53">
        <f t="shared" si="4"/>
        <v>23127958.8829</v>
      </c>
    </row>
    <row r="17" spans="1:11" s="16" customFormat="1" ht="18" x14ac:dyDescent="0.55000000000000004">
      <c r="A17" s="206">
        <v>2011</v>
      </c>
      <c r="B17" s="211">
        <v>1059278137</v>
      </c>
      <c r="C17" s="80">
        <v>67616520</v>
      </c>
      <c r="D17" s="80">
        <v>24707176</v>
      </c>
      <c r="E17" s="80">
        <v>65921912</v>
      </c>
      <c r="F17" s="199">
        <v>901032529</v>
      </c>
      <c r="G17" s="51">
        <f t="shared" si="0"/>
        <v>20359325.793139998</v>
      </c>
      <c r="H17" s="52">
        <f t="shared" si="1"/>
        <v>11717942.915999999</v>
      </c>
      <c r="I17" s="52">
        <f t="shared" si="2"/>
        <v>6933327.7291200003</v>
      </c>
      <c r="J17" s="52">
        <f t="shared" si="3"/>
        <v>11401853.899519999</v>
      </c>
      <c r="K17" s="53">
        <f t="shared" si="4"/>
        <v>23174556.645879999</v>
      </c>
    </row>
    <row r="18" spans="1:11" s="16" customFormat="1" ht="18" x14ac:dyDescent="0.55000000000000004">
      <c r="A18" s="206">
        <v>2012</v>
      </c>
      <c r="B18" s="211">
        <v>1059854346</v>
      </c>
      <c r="C18" s="80">
        <v>67012693</v>
      </c>
      <c r="D18" s="80">
        <v>25145376</v>
      </c>
      <c r="E18" s="80">
        <v>65000821</v>
      </c>
      <c r="F18" s="199">
        <v>902695457</v>
      </c>
      <c r="G18" s="51">
        <f t="shared" si="0"/>
        <v>20412794.703959998</v>
      </c>
      <c r="H18" s="52">
        <f t="shared" si="1"/>
        <v>11701756.45166</v>
      </c>
      <c r="I18" s="52">
        <f t="shared" si="2"/>
        <v>7038190.7423999999</v>
      </c>
      <c r="J18" s="52">
        <f t="shared" si="3"/>
        <v>11375143.675000001</v>
      </c>
      <c r="K18" s="53">
        <f t="shared" si="4"/>
        <v>23163165.426619995</v>
      </c>
    </row>
    <row r="19" spans="1:11" s="16" customFormat="1" ht="18" x14ac:dyDescent="0.55000000000000004">
      <c r="A19" s="206">
        <v>2013</v>
      </c>
      <c r="B19" s="211">
        <v>1068604766</v>
      </c>
      <c r="C19" s="80">
        <v>68257235</v>
      </c>
      <c r="D19" s="80">
        <v>25547268</v>
      </c>
      <c r="E19" s="80">
        <v>69093604</v>
      </c>
      <c r="F19" s="199">
        <v>905706658</v>
      </c>
      <c r="G19" s="51">
        <f t="shared" si="0"/>
        <v>20602699.88848</v>
      </c>
      <c r="H19" s="52">
        <f t="shared" si="1"/>
        <v>11863107.443</v>
      </c>
      <c r="I19" s="52">
        <f t="shared" si="2"/>
        <v>7115936.0287199998</v>
      </c>
      <c r="J19" s="52">
        <f t="shared" si="3"/>
        <v>11745912.68</v>
      </c>
      <c r="K19" s="53">
        <f t="shared" si="4"/>
        <v>23331003.510079999</v>
      </c>
    </row>
    <row r="20" spans="1:11" s="16" customFormat="1" ht="18" x14ac:dyDescent="0.55000000000000004">
      <c r="A20" s="206">
        <v>2014</v>
      </c>
      <c r="B20" s="211">
        <v>1069432492</v>
      </c>
      <c r="C20" s="80">
        <v>67095614</v>
      </c>
      <c r="D20" s="80">
        <v>25396143</v>
      </c>
      <c r="E20" s="80">
        <v>68304666</v>
      </c>
      <c r="F20" s="199">
        <v>908636069</v>
      </c>
      <c r="G20" s="51">
        <f t="shared" si="0"/>
        <v>19057287.007440001</v>
      </c>
      <c r="H20" s="52">
        <f t="shared" si="1"/>
        <v>3454082.20872</v>
      </c>
      <c r="I20" s="52">
        <f t="shared" si="2"/>
        <v>7146982.5630599996</v>
      </c>
      <c r="J20" s="52">
        <f t="shared" si="3"/>
        <v>11684196.165960003</v>
      </c>
      <c r="K20" s="53">
        <f t="shared" si="4"/>
        <v>20916802.30838</v>
      </c>
    </row>
    <row r="21" spans="1:11" s="16" customFormat="1" ht="18" x14ac:dyDescent="0.55000000000000004">
      <c r="A21" s="206">
        <v>2015</v>
      </c>
      <c r="B21" s="211">
        <v>1080240687</v>
      </c>
      <c r="C21" s="80">
        <v>66844587</v>
      </c>
      <c r="D21" s="80">
        <v>25640484</v>
      </c>
      <c r="E21" s="80">
        <v>70263182</v>
      </c>
      <c r="F21" s="199">
        <v>917492433</v>
      </c>
      <c r="G21" s="51">
        <f t="shared" si="0"/>
        <v>19249889.042339999</v>
      </c>
      <c r="H21" s="52">
        <f t="shared" si="1"/>
        <v>3312817.7317200005</v>
      </c>
      <c r="I21" s="52">
        <f t="shared" si="2"/>
        <v>7214719.3879200006</v>
      </c>
      <c r="J21" s="52">
        <f t="shared" si="3"/>
        <v>11930688.303600002</v>
      </c>
      <c r="K21" s="53">
        <f t="shared" si="4"/>
        <v>21120675.807659999</v>
      </c>
    </row>
    <row r="22" spans="1:11" s="16" customFormat="1" ht="18" x14ac:dyDescent="0.55000000000000004">
      <c r="A22" s="206">
        <v>2016</v>
      </c>
      <c r="B22" s="211">
        <v>1088784660</v>
      </c>
      <c r="C22" s="80">
        <v>67256435</v>
      </c>
      <c r="D22" s="80">
        <v>25943889</v>
      </c>
      <c r="E22" s="80">
        <v>71751263</v>
      </c>
      <c r="F22" s="199">
        <v>923833073</v>
      </c>
      <c r="G22" s="51">
        <f t="shared" si="0"/>
        <v>19423918.334400002</v>
      </c>
      <c r="H22" s="52">
        <f t="shared" si="1"/>
        <v>3360131.4926000005</v>
      </c>
      <c r="I22" s="52">
        <f t="shared" si="2"/>
        <v>7287638.4200999998</v>
      </c>
      <c r="J22" s="52">
        <f t="shared" si="3"/>
        <v>12107308.118620001</v>
      </c>
      <c r="K22" s="53">
        <f t="shared" si="4"/>
        <v>21322067.324839998</v>
      </c>
    </row>
    <row r="23" spans="1:11" s="16" customFormat="1" ht="18" x14ac:dyDescent="0.55000000000000004">
      <c r="A23" s="206">
        <v>2017</v>
      </c>
      <c r="B23" s="211">
        <v>1095807913</v>
      </c>
      <c r="C23" s="80">
        <v>67588626</v>
      </c>
      <c r="D23" s="80">
        <v>25578777</v>
      </c>
      <c r="E23" s="80">
        <v>73633787</v>
      </c>
      <c r="F23" s="199">
        <v>929006723</v>
      </c>
      <c r="G23" s="51">
        <f t="shared" si="0"/>
        <v>19614961.642700002</v>
      </c>
      <c r="H23" s="52">
        <f t="shared" si="1"/>
        <v>3394300.7977200001</v>
      </c>
      <c r="I23" s="52">
        <f t="shared" si="2"/>
        <v>7207587.7830600003</v>
      </c>
      <c r="J23" s="52">
        <f t="shared" si="3"/>
        <v>12426437.894120002</v>
      </c>
      <c r="K23" s="53">
        <f t="shared" si="4"/>
        <v>21552955.973599996</v>
      </c>
    </row>
    <row r="24" spans="1:11" s="16" customFormat="1" ht="18" x14ac:dyDescent="0.55000000000000004">
      <c r="A24" s="206">
        <v>2018</v>
      </c>
      <c r="B24" s="211">
        <v>1103342124</v>
      </c>
      <c r="C24" s="80">
        <v>67906831</v>
      </c>
      <c r="D24" s="80">
        <v>25739637</v>
      </c>
      <c r="E24" s="80">
        <v>74399381</v>
      </c>
      <c r="F24" s="199">
        <v>935296276</v>
      </c>
      <c r="G24" s="51">
        <f t="shared" si="0"/>
        <v>19904291.916960001</v>
      </c>
      <c r="H24" s="52">
        <f t="shared" si="1"/>
        <v>3402132.2330999998</v>
      </c>
      <c r="I24" s="52">
        <f t="shared" si="2"/>
        <v>7266299.5251000002</v>
      </c>
      <c r="J24" s="52">
        <f t="shared" si="3"/>
        <v>12494632.04514</v>
      </c>
      <c r="K24" s="53">
        <f t="shared" si="4"/>
        <v>21848521.00736</v>
      </c>
    </row>
    <row r="25" spans="1:11" s="16" customFormat="1" ht="18" x14ac:dyDescent="0.55000000000000004">
      <c r="A25" s="206">
        <v>2019</v>
      </c>
      <c r="B25" s="211">
        <v>1112404986</v>
      </c>
      <c r="C25" s="80">
        <v>68220182</v>
      </c>
      <c r="D25" s="80">
        <v>26249683</v>
      </c>
      <c r="E25" s="80">
        <v>77078457</v>
      </c>
      <c r="F25" s="199">
        <v>940856663</v>
      </c>
      <c r="G25" s="51">
        <f t="shared" si="0"/>
        <v>20090034.04716</v>
      </c>
      <c r="H25" s="52">
        <f t="shared" si="1"/>
        <v>3416466.7145600002</v>
      </c>
      <c r="I25" s="52">
        <f t="shared" si="2"/>
        <v>7389810.7581599997</v>
      </c>
      <c r="J25" s="52">
        <f t="shared" si="3"/>
        <v>12798107.000279998</v>
      </c>
      <c r="K25" s="53">
        <f t="shared" si="4"/>
        <v>22072497.313980002</v>
      </c>
    </row>
    <row r="26" spans="1:11" s="16" customFormat="1" ht="18" x14ac:dyDescent="0.55000000000000004">
      <c r="A26" s="206">
        <v>2020</v>
      </c>
      <c r="B26" s="211">
        <v>1123262466</v>
      </c>
      <c r="C26" s="80">
        <v>68522922</v>
      </c>
      <c r="D26" s="80">
        <v>25658095</v>
      </c>
      <c r="E26" s="80">
        <v>81040495</v>
      </c>
      <c r="F26" s="199">
        <v>948040954</v>
      </c>
      <c r="G26" s="51">
        <f t="shared" si="0"/>
        <v>20420911.63188</v>
      </c>
      <c r="H26" s="52">
        <f t="shared" si="1"/>
        <v>3461778.0194399995</v>
      </c>
      <c r="I26" s="52">
        <f t="shared" si="2"/>
        <v>7356688.9983999999</v>
      </c>
      <c r="J26" s="52">
        <f t="shared" si="3"/>
        <v>13169080.4375</v>
      </c>
      <c r="K26" s="53">
        <f t="shared" si="4"/>
        <v>22392727.33348</v>
      </c>
    </row>
    <row r="27" spans="1:11" s="16" customFormat="1" ht="18" x14ac:dyDescent="0.55000000000000004">
      <c r="A27" s="206">
        <v>2021</v>
      </c>
      <c r="B27" s="211">
        <v>1132539534</v>
      </c>
      <c r="C27" s="80">
        <v>68833968</v>
      </c>
      <c r="D27" s="80">
        <v>25989259</v>
      </c>
      <c r="E27" s="80">
        <v>82847805</v>
      </c>
      <c r="F27" s="199">
        <v>954868501</v>
      </c>
      <c r="G27" s="51">
        <f t="shared" si="0"/>
        <v>20816076.634920001</v>
      </c>
      <c r="H27" s="52">
        <f t="shared" si="1"/>
        <v>3473362.0252800002</v>
      </c>
      <c r="I27" s="52">
        <f t="shared" si="2"/>
        <v>7451120.5553000011</v>
      </c>
      <c r="J27" s="52">
        <f t="shared" si="3"/>
        <v>13333525.7367</v>
      </c>
      <c r="K27" s="53">
        <f t="shared" si="4"/>
        <v>22783162.43386</v>
      </c>
    </row>
    <row r="28" spans="1:11" s="16" customFormat="1" ht="18.399999999999999" thickBot="1" x14ac:dyDescent="0.6">
      <c r="A28" s="206">
        <v>2022</v>
      </c>
      <c r="B28" s="211">
        <v>1138331295</v>
      </c>
      <c r="C28" s="80">
        <v>69336130</v>
      </c>
      <c r="D28" s="80">
        <v>26178136</v>
      </c>
      <c r="E28" s="80">
        <v>84881603</v>
      </c>
      <c r="F28" s="199">
        <v>957935426</v>
      </c>
      <c r="G28" s="54">
        <f t="shared" si="0"/>
        <v>21059128.9575</v>
      </c>
      <c r="H28" s="55">
        <f t="shared" si="1"/>
        <v>3475126.8355999994</v>
      </c>
      <c r="I28" s="55">
        <f t="shared" si="2"/>
        <v>7563387.0531200003</v>
      </c>
      <c r="J28" s="55">
        <f t="shared" si="3"/>
        <v>13542010.942620002</v>
      </c>
      <c r="K28" s="56">
        <f t="shared" si="4"/>
        <v>23067085.058080003</v>
      </c>
    </row>
    <row r="29" spans="1:11" s="16" customFormat="1" ht="18.399999999999999" thickBot="1" x14ac:dyDescent="0.6">
      <c r="A29" s="96" t="s">
        <v>373</v>
      </c>
      <c r="B29" s="97"/>
      <c r="C29" s="97"/>
      <c r="D29" s="97"/>
      <c r="E29" s="97"/>
      <c r="F29" s="98"/>
      <c r="G29" s="57"/>
      <c r="H29" s="57"/>
      <c r="I29" s="57"/>
      <c r="J29" s="57"/>
      <c r="K29" s="57"/>
    </row>
    <row r="30" spans="1:11" s="16" customFormat="1" ht="18" x14ac:dyDescent="0.45">
      <c r="A30" s="60">
        <v>2023</v>
      </c>
      <c r="B30" s="42">
        <f>_xlfn.FORECAST.LINEAR($A30,B$16:B29,$A$16:$A29)</f>
        <v>1141994372.9615383</v>
      </c>
      <c r="C30" s="42">
        <f>_xlfn.FORECAST.LINEAR($A30,C$16:C29,$A$16:$A29)</f>
        <v>68806417.076923072</v>
      </c>
      <c r="D30" s="42">
        <f>_xlfn.FORECAST.LINEAR($A30,D$16:D29,$A$16:$A29)</f>
        <v>26433161.346153855</v>
      </c>
      <c r="E30" s="42">
        <f>_xlfn.FORECAST.LINEAR($A30,E$16:E29,$A$16:$A29)</f>
        <v>85112808.346153736</v>
      </c>
      <c r="F30" s="42">
        <f>_xlfn.FORECAST.LINEAR($A30,F$16:F29,$A$16:$A29)</f>
        <v>961641985.65384674</v>
      </c>
      <c r="G30" s="39"/>
      <c r="H30" s="39"/>
      <c r="I30" s="39"/>
      <c r="J30" s="39"/>
      <c r="K30" s="39"/>
    </row>
    <row r="31" spans="1:11" s="16" customFormat="1" ht="18" x14ac:dyDescent="0.45">
      <c r="A31" s="60">
        <v>2024</v>
      </c>
      <c r="B31" s="42">
        <f>_xlfn.FORECAST.LINEAR($A31,B$16:B30,$A$16:$A30)</f>
        <v>1149190928.6483517</v>
      </c>
      <c r="C31" s="42">
        <f>_xlfn.FORECAST.LINEAR($A31,C$16:C30,$A$16:$A30)</f>
        <v>68942542.967032969</v>
      </c>
      <c r="D31" s="42">
        <f>_xlfn.FORECAST.LINEAR($A31,D$16:D30,$A$16:$A30)</f>
        <v>26561953.692307711</v>
      </c>
      <c r="E31" s="42">
        <f>_xlfn.FORECAST.LINEAR($A31,E$16:E30,$A$16:$A30)</f>
        <v>86859799.615384579</v>
      </c>
      <c r="F31" s="42">
        <f>_xlfn.FORECAST.LINEAR($A31,F$16:F30,$A$16:$A30)</f>
        <v>966826631.7692318</v>
      </c>
      <c r="G31" s="39"/>
      <c r="H31" s="39"/>
      <c r="I31" s="39"/>
      <c r="J31" s="39"/>
      <c r="K31" s="39"/>
    </row>
    <row r="32" spans="1:11" s="16" customFormat="1" ht="18" x14ac:dyDescent="0.45">
      <c r="A32" s="60">
        <v>2025</v>
      </c>
      <c r="B32" s="42">
        <f>_xlfn.FORECAST.LINEAR($A32,B$16:B31,$A$16:$A31)</f>
        <v>1156387484.335165</v>
      </c>
      <c r="C32" s="42">
        <f>_xlfn.FORECAST.LINEAR($A32,C$16:C31,$A$16:$A31)</f>
        <v>69078668.857142925</v>
      </c>
      <c r="D32" s="42">
        <f>_xlfn.FORECAST.LINEAR($A32,D$16:D31,$A$16:$A31)</f>
        <v>26690746.038461566</v>
      </c>
      <c r="E32" s="42">
        <f>_xlfn.FORECAST.LINEAR($A32,E$16:E31,$A$16:$A31)</f>
        <v>88606790.884615421</v>
      </c>
      <c r="F32" s="42">
        <f>_xlfn.FORECAST.LINEAR($A32,F$16:F31,$A$16:$A31)</f>
        <v>972011277.88461494</v>
      </c>
      <c r="G32" s="39"/>
      <c r="H32" s="39"/>
      <c r="I32" s="39"/>
      <c r="J32" s="39"/>
      <c r="K32" s="39"/>
    </row>
    <row r="33" spans="1:11" s="16" customFormat="1" ht="18" x14ac:dyDescent="0.45">
      <c r="A33" s="60">
        <v>2026</v>
      </c>
      <c r="B33" s="42">
        <f>_xlfn.FORECAST.LINEAR($A33,B$16:B32,$A$16:$A32)</f>
        <v>1163584040.0219765</v>
      </c>
      <c r="C33" s="42">
        <f>_xlfn.FORECAST.LINEAR($A33,C$16:C32,$A$16:$A32)</f>
        <v>69214794.747252762</v>
      </c>
      <c r="D33" s="42">
        <f>_xlfn.FORECAST.LINEAR($A33,D$16:D32,$A$16:$A32)</f>
        <v>26819538.384615421</v>
      </c>
      <c r="E33" s="42">
        <f>_xlfn.FORECAST.LINEAR($A33,E$16:E32,$A$16:$A32)</f>
        <v>90353782.153845787</v>
      </c>
      <c r="F33" s="42">
        <f>_xlfn.FORECAST.LINEAR($A33,F$16:F32,$A$16:$A32)</f>
        <v>977195924.00000191</v>
      </c>
      <c r="G33" s="39"/>
      <c r="H33" s="39"/>
      <c r="I33" s="39"/>
      <c r="J33" s="39"/>
      <c r="K33" s="39"/>
    </row>
    <row r="34" spans="1:11" s="16" customFormat="1" ht="18" x14ac:dyDescent="0.45">
      <c r="A34" s="60">
        <v>2027</v>
      </c>
      <c r="B34" s="42">
        <f>_xlfn.FORECAST.LINEAR($A34,B$16:B33,$A$16:$A33)</f>
        <v>1170780595.7087898</v>
      </c>
      <c r="C34" s="42">
        <f>_xlfn.FORECAST.LINEAR($A34,C$16:C33,$A$16:$A33)</f>
        <v>69350920.637362659</v>
      </c>
      <c r="D34" s="42">
        <f>_xlfn.FORECAST.LINEAR($A34,D$16:D33,$A$16:$A33)</f>
        <v>26948330.730769217</v>
      </c>
      <c r="E34" s="42">
        <f>_xlfn.FORECAST.LINEAR($A34,E$16:E33,$A$16:$A33)</f>
        <v>92100773.423077106</v>
      </c>
      <c r="F34" s="42">
        <f>_xlfn.FORECAST.LINEAR($A34,F$16:F33,$A$16:$A33)</f>
        <v>982380570.11538506</v>
      </c>
      <c r="G34" s="39"/>
      <c r="H34" s="39"/>
      <c r="I34" s="39"/>
      <c r="J34" s="39"/>
      <c r="K34" s="39"/>
    </row>
    <row r="35" spans="1:11" s="16" customFormat="1" ht="18" x14ac:dyDescent="0.45">
      <c r="A35" s="60">
        <v>2028</v>
      </c>
      <c r="B35" s="42">
        <f>_xlfn.FORECAST.LINEAR($A35,B$16:B34,$A$16:$A34)</f>
        <v>1177977151.3956032</v>
      </c>
      <c r="C35" s="42">
        <f>_xlfn.FORECAST.LINEAR($A35,C$16:C34,$A$16:$A34)</f>
        <v>69487046.527472615</v>
      </c>
      <c r="D35" s="42">
        <f>_xlfn.FORECAST.LINEAR($A35,D$16:D34,$A$16:$A34)</f>
        <v>27077123.076923072</v>
      </c>
      <c r="E35" s="42">
        <f>_xlfn.FORECAST.LINEAR($A35,E$16:E34,$A$16:$A34)</f>
        <v>93847764.692307472</v>
      </c>
      <c r="F35" s="42">
        <f>_xlfn.FORECAST.LINEAR($A35,F$16:F34,$A$16:$A34)</f>
        <v>987565216.2307682</v>
      </c>
      <c r="G35" s="39"/>
      <c r="H35" s="39"/>
      <c r="I35" s="39"/>
      <c r="J35" s="39"/>
      <c r="K35" s="39"/>
    </row>
    <row r="36" spans="1:11" s="16" customFormat="1" ht="18" x14ac:dyDescent="0.45">
      <c r="A36" s="60">
        <v>2029</v>
      </c>
      <c r="B36" s="42">
        <f>_xlfn.FORECAST.LINEAR($A36,B$16:B35,$A$16:$A35)</f>
        <v>1185173707.0824165</v>
      </c>
      <c r="C36" s="42">
        <f>_xlfn.FORECAST.LINEAR($A36,C$16:C35,$A$16:$A35)</f>
        <v>69623172.417582452</v>
      </c>
      <c r="D36" s="42">
        <f>_xlfn.FORECAST.LINEAR($A36,D$16:D35,$A$16:$A35)</f>
        <v>27205915.423076928</v>
      </c>
      <c r="E36" s="42">
        <f>_xlfn.FORECAST.LINEAR($A36,E$16:E35,$A$16:$A35)</f>
        <v>95594755.961538315</v>
      </c>
      <c r="F36" s="42">
        <f>_xlfn.FORECAST.LINEAR($A36,F$16:F35,$A$16:$A35)</f>
        <v>992749862.34615517</v>
      </c>
      <c r="G36" s="39"/>
      <c r="H36" s="39"/>
      <c r="I36" s="39"/>
      <c r="J36" s="39"/>
      <c r="K36" s="39"/>
    </row>
    <row r="37" spans="1:11" s="16" customFormat="1" ht="18" x14ac:dyDescent="0.45">
      <c r="A37" s="60">
        <v>2030</v>
      </c>
      <c r="B37" s="42">
        <f>_xlfn.FORECAST.LINEAR($A37,B$16:B36,$A$16:$A36)</f>
        <v>1192370262.7692299</v>
      </c>
      <c r="C37" s="42">
        <f>_xlfn.FORECAST.LINEAR($A37,C$16:C36,$A$16:$A36)</f>
        <v>69759298.307692349</v>
      </c>
      <c r="D37" s="42">
        <f>_xlfn.FORECAST.LINEAR($A37,D$16:D36,$A$16:$A36)</f>
        <v>27334707.769230783</v>
      </c>
      <c r="E37" s="42">
        <f>_xlfn.FORECAST.LINEAR($A37,E$16:E36,$A$16:$A36)</f>
        <v>97341747.230769157</v>
      </c>
      <c r="F37" s="42">
        <f>_xlfn.FORECAST.LINEAR($A37,F$16:F36,$A$16:$A36)</f>
        <v>997934508.46153831</v>
      </c>
      <c r="G37" s="39"/>
      <c r="H37" s="39"/>
      <c r="I37" s="39"/>
      <c r="J37" s="39"/>
      <c r="K37" s="39"/>
    </row>
    <row r="38" spans="1:11" s="16" customFormat="1" ht="18" x14ac:dyDescent="0.45">
      <c r="A38" s="60">
        <v>2031</v>
      </c>
      <c r="B38" s="42">
        <f>_xlfn.FORECAST.LINEAR($A38,B$16:B37,$A$16:$A37)</f>
        <v>1199566818.4560432</v>
      </c>
      <c r="C38" s="42">
        <f>_xlfn.FORECAST.LINEAR($A38,C$16:C37,$A$16:$A37)</f>
        <v>69895424.197802246</v>
      </c>
      <c r="D38" s="42">
        <f>_xlfn.FORECAST.LINEAR($A38,D$16:D37,$A$16:$A37)</f>
        <v>27463500.115384638</v>
      </c>
      <c r="E38" s="42">
        <f>_xlfn.FORECAST.LINEAR($A38,E$16:E37,$A$16:$A37)</f>
        <v>99088738.5</v>
      </c>
      <c r="F38" s="42">
        <f>_xlfn.FORECAST.LINEAR($A38,F$16:F37,$A$16:$A37)</f>
        <v>1003119154.5769234</v>
      </c>
      <c r="G38" s="39"/>
      <c r="H38" s="39"/>
      <c r="I38" s="39"/>
      <c r="J38" s="39"/>
      <c r="K38" s="39"/>
    </row>
    <row r="39" spans="1:11" s="16" customFormat="1" ht="18" x14ac:dyDescent="0.45">
      <c r="A39" s="60">
        <v>2032</v>
      </c>
      <c r="B39" s="42">
        <f>_xlfn.FORECAST.LINEAR($A39,B$16:B38,$A$16:$A38)</f>
        <v>1206763374.1428566</v>
      </c>
      <c r="C39" s="42">
        <f>_xlfn.FORECAST.LINEAR($A39,C$16:C38,$A$16:$A38)</f>
        <v>70031550.087912142</v>
      </c>
      <c r="D39" s="42">
        <f>_xlfn.FORECAST.LINEAR($A39,D$16:D38,$A$16:$A38)</f>
        <v>27592292.461538434</v>
      </c>
      <c r="E39" s="42">
        <f>_xlfn.FORECAST.LINEAR($A39,E$16:E38,$A$16:$A38)</f>
        <v>100835729.76923084</v>
      </c>
      <c r="F39" s="42">
        <f>_xlfn.FORECAST.LINEAR($A39,F$16:F38,$A$16:$A38)</f>
        <v>1008303800.6923084</v>
      </c>
      <c r="G39" s="39"/>
      <c r="H39" s="39"/>
      <c r="I39" s="39"/>
      <c r="J39" s="39"/>
      <c r="K39" s="39"/>
    </row>
    <row r="40" spans="1:11" s="16" customFormat="1" ht="18" x14ac:dyDescent="0.45">
      <c r="A40" s="60">
        <v>2033</v>
      </c>
      <c r="B40" s="42">
        <f>_xlfn.FORECAST.LINEAR($A40,B$16:B39,$A$16:$A39)</f>
        <v>1213959929.82967</v>
      </c>
      <c r="C40" s="42">
        <f>_xlfn.FORECAST.LINEAR($A40,C$16:C39,$A$16:$A39)</f>
        <v>70167675.978022039</v>
      </c>
      <c r="D40" s="42">
        <f>_xlfn.FORECAST.LINEAR($A40,D$16:D39,$A$16:$A39)</f>
        <v>27721084.807692289</v>
      </c>
      <c r="E40" s="42">
        <f>_xlfn.FORECAST.LINEAR($A40,E$16:E39,$A$16:$A39)</f>
        <v>102582721.03846121</v>
      </c>
      <c r="F40" s="42">
        <f>_xlfn.FORECAST.LINEAR($A40,F$16:F39,$A$16:$A39)</f>
        <v>1013488446.8076916</v>
      </c>
      <c r="G40" s="39"/>
      <c r="H40" s="39"/>
      <c r="I40" s="39"/>
      <c r="J40" s="39"/>
      <c r="K40" s="39"/>
    </row>
    <row r="41" spans="1:11" s="16" customFormat="1" ht="18" x14ac:dyDescent="0.45">
      <c r="A41" s="60">
        <v>2034</v>
      </c>
      <c r="B41" s="42">
        <f>_xlfn.FORECAST.LINEAR($A41,B$16:B40,$A$16:$A40)</f>
        <v>1221156485.5164833</v>
      </c>
      <c r="C41" s="42">
        <f>_xlfn.FORECAST.LINEAR($A41,C$16:C40,$A$16:$A40)</f>
        <v>70303801.868131936</v>
      </c>
      <c r="D41" s="42">
        <f>_xlfn.FORECAST.LINEAR($A41,D$16:D40,$A$16:$A40)</f>
        <v>27849877.153846145</v>
      </c>
      <c r="E41" s="42">
        <f>_xlfn.FORECAST.LINEAR($A41,E$16:E40,$A$16:$A40)</f>
        <v>104329712.30769205</v>
      </c>
      <c r="F41" s="42">
        <f>_xlfn.FORECAST.LINEAR($A41,F$16:F40,$A$16:$A40)</f>
        <v>1018673092.9230785</v>
      </c>
      <c r="G41" s="39"/>
      <c r="H41" s="39"/>
      <c r="I41" s="39"/>
      <c r="J41" s="39"/>
      <c r="K41" s="39"/>
    </row>
    <row r="42" spans="1:11" s="16" customFormat="1" ht="18" x14ac:dyDescent="0.45">
      <c r="A42" s="60">
        <v>2035</v>
      </c>
      <c r="B42" s="42">
        <f>_xlfn.FORECAST.LINEAR($A42,B$16:B41,$A$16:$A41)</f>
        <v>1228353041.2032948</v>
      </c>
      <c r="C42" s="42">
        <f>_xlfn.FORECAST.LINEAR($A42,C$16:C41,$A$16:$A41)</f>
        <v>70439927.758241802</v>
      </c>
      <c r="D42" s="42">
        <f>_xlfn.FORECAST.LINEAR($A42,D$16:D41,$A$16:$A41)</f>
        <v>27978669.5</v>
      </c>
      <c r="E42" s="42">
        <f>_xlfn.FORECAST.LINEAR($A42,E$16:E41,$A$16:$A41)</f>
        <v>106076703.57692289</v>
      </c>
      <c r="F42" s="42">
        <f>_xlfn.FORECAST.LINEAR($A42,F$16:F41,$A$16:$A41)</f>
        <v>1023857739.0384617</v>
      </c>
      <c r="G42" s="39"/>
      <c r="H42" s="39"/>
      <c r="I42" s="39"/>
      <c r="J42" s="39"/>
      <c r="K42" s="39"/>
    </row>
    <row r="43" spans="1:11" s="16" customFormat="1" ht="18" x14ac:dyDescent="0.45">
      <c r="A43" s="60">
        <v>2036</v>
      </c>
      <c r="B43" s="42">
        <f>_xlfn.FORECAST.LINEAR($A43,B$16:B42,$A$16:$A42)</f>
        <v>1235549596.8901081</v>
      </c>
      <c r="C43" s="42">
        <f>_xlfn.FORECAST.LINEAR($A43,C$16:C42,$A$16:$A42)</f>
        <v>70576053.648351699</v>
      </c>
      <c r="D43" s="42">
        <f>_xlfn.FORECAST.LINEAR($A43,D$16:D42,$A$16:$A42)</f>
        <v>28107461.846153855</v>
      </c>
      <c r="E43" s="42">
        <f>_xlfn.FORECAST.LINEAR($A43,E$16:E42,$A$16:$A42)</f>
        <v>107823694.84615374</v>
      </c>
      <c r="F43" s="42">
        <f>_xlfn.FORECAST.LINEAR($A43,F$16:F42,$A$16:$A42)</f>
        <v>1029042385.1538467</v>
      </c>
      <c r="G43" s="39"/>
      <c r="H43" s="39"/>
      <c r="I43" s="39"/>
      <c r="J43" s="39"/>
      <c r="K43" s="39"/>
    </row>
    <row r="44" spans="1:11" s="16" customFormat="1" ht="18" x14ac:dyDescent="0.45">
      <c r="A44" s="60">
        <v>2037</v>
      </c>
      <c r="B44" s="42">
        <f>_xlfn.FORECAST.LINEAR($A44,B$16:B43,$A$16:$A43)</f>
        <v>1242746152.5769215</v>
      </c>
      <c r="C44" s="42">
        <f>_xlfn.FORECAST.LINEAR($A44,C$16:C43,$A$16:$A43)</f>
        <v>70712179.538461596</v>
      </c>
      <c r="D44" s="42">
        <f>_xlfn.FORECAST.LINEAR($A44,D$16:D43,$A$16:$A43)</f>
        <v>28236254.192307681</v>
      </c>
      <c r="E44" s="42">
        <f>_xlfn.FORECAST.LINEAR($A44,E$16:E43,$A$16:$A43)</f>
        <v>109570686.11538458</v>
      </c>
      <c r="F44" s="42">
        <f>_xlfn.FORECAST.LINEAR($A44,F$16:F43,$A$16:$A43)</f>
        <v>1034227031.2692318</v>
      </c>
      <c r="G44" s="39"/>
      <c r="H44" s="39"/>
      <c r="I44" s="39"/>
      <c r="J44" s="39"/>
      <c r="K44" s="39"/>
    </row>
    <row r="45" spans="1:11" s="16" customFormat="1" ht="18" x14ac:dyDescent="0.45">
      <c r="A45" s="60">
        <v>2038</v>
      </c>
      <c r="B45" s="42">
        <f>_xlfn.FORECAST.LINEAR($A45,B$16:B44,$A$16:$A44)</f>
        <v>1249942708.2637348</v>
      </c>
      <c r="C45" s="42">
        <f>_xlfn.FORECAST.LINEAR($A45,C$16:C44,$A$16:$A44)</f>
        <v>70848305.428571492</v>
      </c>
      <c r="D45" s="42">
        <f>_xlfn.FORECAST.LINEAR($A45,D$16:D44,$A$16:$A44)</f>
        <v>28365046.538461536</v>
      </c>
      <c r="E45" s="42">
        <f>_xlfn.FORECAST.LINEAR($A45,E$16:E44,$A$16:$A44)</f>
        <v>111317677.38461542</v>
      </c>
      <c r="F45" s="42">
        <f>_xlfn.FORECAST.LINEAR($A45,F$16:F44,$A$16:$A44)</f>
        <v>1039411677.3846149</v>
      </c>
      <c r="G45" s="39"/>
      <c r="H45" s="39"/>
      <c r="I45" s="39"/>
      <c r="J45" s="39"/>
      <c r="K45" s="39"/>
    </row>
    <row r="46" spans="1:11" s="16" customFormat="1" ht="18" x14ac:dyDescent="0.45">
      <c r="A46" s="60">
        <v>2039</v>
      </c>
      <c r="B46" s="42">
        <f>_xlfn.FORECAST.LINEAR($A46,B$16:B45,$A$16:$A45)</f>
        <v>1257139263.9505482</v>
      </c>
      <c r="C46" s="42">
        <f>_xlfn.FORECAST.LINEAR($A46,C$16:C45,$A$16:$A45)</f>
        <v>70984431.318681389</v>
      </c>
      <c r="D46" s="42">
        <f>_xlfn.FORECAST.LINEAR($A46,D$16:D45,$A$16:$A45)</f>
        <v>28493838.884615362</v>
      </c>
      <c r="E46" s="42">
        <f>_xlfn.FORECAST.LINEAR($A46,E$16:E45,$A$16:$A45)</f>
        <v>113064668.65384579</v>
      </c>
      <c r="F46" s="42">
        <f>_xlfn.FORECAST.LINEAR($A46,F$16:F45,$A$16:$A45)</f>
        <v>1044596323.5000019</v>
      </c>
      <c r="G46" s="39"/>
      <c r="H46" s="39"/>
      <c r="I46" s="39"/>
      <c r="J46" s="39"/>
      <c r="K46" s="39"/>
    </row>
    <row r="47" spans="1:11" s="16" customFormat="1" ht="18" x14ac:dyDescent="0.45">
      <c r="A47" s="60">
        <v>2040</v>
      </c>
      <c r="B47" s="42">
        <f>_xlfn.FORECAST.LINEAR($A47,B$16:B46,$A$16:$A46)</f>
        <v>1264335819.6373615</v>
      </c>
      <c r="C47" s="42">
        <f>_xlfn.FORECAST.LINEAR($A47,C$16:C46,$A$16:$A46)</f>
        <v>71120557.208791286</v>
      </c>
      <c r="D47" s="42">
        <f>_xlfn.FORECAST.LINEAR($A47,D$16:D46,$A$16:$A46)</f>
        <v>28622631.230769247</v>
      </c>
      <c r="E47" s="42">
        <f>_xlfn.FORECAST.LINEAR($A47,E$16:E46,$A$16:$A46)</f>
        <v>114811659.92307663</v>
      </c>
      <c r="F47" s="42">
        <f>_xlfn.FORECAST.LINEAR($A47,F$16:F46,$A$16:$A46)</f>
        <v>1049780969.6153851</v>
      </c>
      <c r="G47" s="39"/>
      <c r="H47" s="39"/>
      <c r="I47" s="39"/>
      <c r="J47" s="39"/>
      <c r="K47" s="39"/>
    </row>
    <row r="48" spans="1:11" s="16" customFormat="1" ht="18" x14ac:dyDescent="0.45">
      <c r="A48" s="60">
        <v>2041</v>
      </c>
      <c r="B48" s="42">
        <f>_xlfn.FORECAST.LINEAR($A48,B$16:B47,$A$16:$A47)</f>
        <v>1271532375.324173</v>
      </c>
      <c r="C48" s="42">
        <f>_xlfn.FORECAST.LINEAR($A48,C$16:C47,$A$16:$A47)</f>
        <v>71256683.098901182</v>
      </c>
      <c r="D48" s="42">
        <f>_xlfn.FORECAST.LINEAR($A48,D$16:D47,$A$16:$A47)</f>
        <v>28751423.576923072</v>
      </c>
      <c r="E48" s="42">
        <f>_xlfn.FORECAST.LINEAR($A48,E$16:E47,$A$16:$A47)</f>
        <v>116558651.19230747</v>
      </c>
      <c r="F48" s="42">
        <f>_xlfn.FORECAST.LINEAR($A48,F$16:F47,$A$16:$A47)</f>
        <v>1054965615.7307701</v>
      </c>
      <c r="G48" s="39"/>
      <c r="H48" s="39"/>
      <c r="I48" s="39"/>
      <c r="J48" s="39"/>
      <c r="K48" s="39"/>
    </row>
    <row r="49" spans="1:11" s="16" customFormat="1" ht="18" x14ac:dyDescent="0.45">
      <c r="A49" s="60">
        <v>2042</v>
      </c>
      <c r="B49" s="42">
        <f>_xlfn.FORECAST.LINEAR($A49,B$16:B48,$A$16:$A48)</f>
        <v>1278728931.0109863</v>
      </c>
      <c r="C49" s="42">
        <f>_xlfn.FORECAST.LINEAR($A49,C$16:C48,$A$16:$A48)</f>
        <v>71392808.989011079</v>
      </c>
      <c r="D49" s="42">
        <f>_xlfn.FORECAST.LINEAR($A49,D$16:D48,$A$16:$A48)</f>
        <v>28880215.923076928</v>
      </c>
      <c r="E49" s="42">
        <f>_xlfn.FORECAST.LINEAR($A49,E$16:E48,$A$16:$A48)</f>
        <v>118305642.46153831</v>
      </c>
      <c r="F49" s="42">
        <f>_xlfn.FORECAST.LINEAR($A49,F$16:F48,$A$16:$A48)</f>
        <v>1060150261.8461552</v>
      </c>
      <c r="G49" s="39"/>
      <c r="H49" s="39"/>
      <c r="I49" s="39"/>
      <c r="J49" s="39"/>
      <c r="K49" s="39"/>
    </row>
    <row r="50" spans="1:11" s="16" customFormat="1" ht="18" x14ac:dyDescent="0.45">
      <c r="A50" s="60">
        <v>2043</v>
      </c>
      <c r="B50" s="42">
        <f>_xlfn.FORECAST.LINEAR($A50,B$16:B49,$A$16:$A49)</f>
        <v>1285925486.6977997</v>
      </c>
      <c r="C50" s="42">
        <f>_xlfn.FORECAST.LINEAR($A50,C$16:C49,$A$16:$A49)</f>
        <v>71528934.879120976</v>
      </c>
      <c r="D50" s="42">
        <f>_xlfn.FORECAST.LINEAR($A50,D$16:D49,$A$16:$A49)</f>
        <v>29009008.269230783</v>
      </c>
      <c r="E50" s="42">
        <f>_xlfn.FORECAST.LINEAR($A50,E$16:E49,$A$16:$A49)</f>
        <v>120052633.73076916</v>
      </c>
      <c r="F50" s="42">
        <f>_xlfn.FORECAST.LINEAR($A50,F$16:F49,$A$16:$A49)</f>
        <v>1065334907.9615383</v>
      </c>
      <c r="G50" s="39"/>
      <c r="H50" s="39"/>
      <c r="I50" s="39"/>
      <c r="J50" s="39"/>
      <c r="K50" s="39"/>
    </row>
    <row r="51" spans="1:11" s="16" customFormat="1" ht="18" x14ac:dyDescent="0.45">
      <c r="A51" s="60">
        <v>2044</v>
      </c>
      <c r="B51" s="42">
        <f>_xlfn.FORECAST.LINEAR($A51,B$16:B50,$A$16:$A50)</f>
        <v>1293122042.384613</v>
      </c>
      <c r="C51" s="42">
        <f>_xlfn.FORECAST.LINEAR($A51,C$16:C50,$A$16:$A50)</f>
        <v>71665060.769230872</v>
      </c>
      <c r="D51" s="42">
        <f>_xlfn.FORECAST.LINEAR($A51,D$16:D50,$A$16:$A50)</f>
        <v>29137800.615384609</v>
      </c>
      <c r="E51" s="42">
        <f>_xlfn.FORECAST.LINEAR($A51,E$16:E50,$A$16:$A50)</f>
        <v>121799625</v>
      </c>
      <c r="F51" s="42">
        <f>_xlfn.FORECAST.LINEAR($A51,F$16:F50,$A$16:$A50)</f>
        <v>1070519554.0769253</v>
      </c>
      <c r="G51" s="39"/>
      <c r="H51" s="39"/>
      <c r="I51" s="39"/>
      <c r="J51" s="39"/>
      <c r="K51" s="39"/>
    </row>
    <row r="52" spans="1:11" s="16" customFormat="1" ht="18" x14ac:dyDescent="0.45">
      <c r="A52" s="60">
        <v>2045</v>
      </c>
      <c r="B52" s="42">
        <f>_xlfn.FORECAST.LINEAR($A52,B$16:B51,$A$16:$A51)</f>
        <v>1300318598.0714245</v>
      </c>
      <c r="C52" s="42">
        <f>_xlfn.FORECAST.LINEAR($A52,C$16:C51,$A$16:$A51)</f>
        <v>71801186.659340769</v>
      </c>
      <c r="D52" s="42">
        <f>_xlfn.FORECAST.LINEAR($A52,D$16:D51,$A$16:$A51)</f>
        <v>29266592.961538464</v>
      </c>
      <c r="E52" s="42">
        <f>_xlfn.FORECAST.LINEAR($A52,E$16:E51,$A$16:$A51)</f>
        <v>123546616.26923037</v>
      </c>
      <c r="F52" s="42">
        <f>_xlfn.FORECAST.LINEAR($A52,F$16:F51,$A$16:$A51)</f>
        <v>1075704200.1923084</v>
      </c>
      <c r="G52" s="39"/>
      <c r="H52" s="39"/>
      <c r="I52" s="39"/>
      <c r="J52" s="39"/>
      <c r="K52" s="39"/>
    </row>
    <row r="53" spans="1:11" s="16" customFormat="1" ht="18" x14ac:dyDescent="0.45">
      <c r="A53" s="60">
        <v>2046</v>
      </c>
      <c r="B53" s="42">
        <f>_xlfn.FORECAST.LINEAR($A53,B$16:B52,$A$16:$A52)</f>
        <v>1307515153.7582378</v>
      </c>
      <c r="C53" s="42">
        <f>_xlfn.FORECAST.LINEAR($A53,C$16:C52,$A$16:$A52)</f>
        <v>71937312.549450666</v>
      </c>
      <c r="D53" s="42">
        <f>_xlfn.FORECAST.LINEAR($A53,D$16:D52,$A$16:$A52)</f>
        <v>29395385.307692319</v>
      </c>
      <c r="E53" s="42">
        <f>_xlfn.FORECAST.LINEAR($A53,E$16:E52,$A$16:$A52)</f>
        <v>125293607.53846121</v>
      </c>
      <c r="F53" s="42">
        <f>_xlfn.FORECAST.LINEAR($A53,F$16:F52,$A$16:$A52)</f>
        <v>1080888846.3076916</v>
      </c>
      <c r="G53" s="39"/>
      <c r="H53" s="39"/>
      <c r="I53" s="39"/>
      <c r="J53" s="39"/>
      <c r="K53" s="39"/>
    </row>
    <row r="54" spans="1:11" s="16" customFormat="1" ht="18" x14ac:dyDescent="0.45">
      <c r="A54" s="60">
        <v>2047</v>
      </c>
      <c r="B54" s="42">
        <f>_xlfn.FORECAST.LINEAR($A54,B$16:B53,$A$16:$A53)</f>
        <v>1314711709.4450512</v>
      </c>
      <c r="C54" s="42">
        <f>_xlfn.FORECAST.LINEAR($A54,C$16:C53,$A$16:$A53)</f>
        <v>72073438.439560562</v>
      </c>
      <c r="D54" s="42">
        <f>_xlfn.FORECAST.LINEAR($A54,D$16:D53,$A$16:$A53)</f>
        <v>29524177.653846145</v>
      </c>
      <c r="E54" s="42">
        <f>_xlfn.FORECAST.LINEAR($A54,E$16:E53,$A$16:$A53)</f>
        <v>127040598.80769205</v>
      </c>
      <c r="F54" s="42">
        <f>_xlfn.FORECAST.LINEAR($A54,F$16:F53,$A$16:$A53)</f>
        <v>1086073492.4230785</v>
      </c>
      <c r="G54" s="39"/>
      <c r="H54" s="39"/>
      <c r="I54" s="39"/>
      <c r="J54" s="39"/>
      <c r="K54" s="39"/>
    </row>
    <row r="55" spans="1:11" s="16" customFormat="1" ht="18" x14ac:dyDescent="0.45">
      <c r="A55" s="60">
        <v>2048</v>
      </c>
      <c r="B55" s="42">
        <f>_xlfn.FORECAST.LINEAR($A55,B$16:B54,$A$16:$A54)</f>
        <v>1321908265.1318645</v>
      </c>
      <c r="C55" s="42">
        <f>_xlfn.FORECAST.LINEAR($A55,C$16:C54,$A$16:$A54)</f>
        <v>72209564.329670459</v>
      </c>
      <c r="D55" s="42">
        <f>_xlfn.FORECAST.LINEAR($A55,D$16:D54,$A$16:$A54)</f>
        <v>29652970</v>
      </c>
      <c r="E55" s="42">
        <f>_xlfn.FORECAST.LINEAR($A55,E$16:E54,$A$16:$A54)</f>
        <v>128787590.07692289</v>
      </c>
      <c r="F55" s="42">
        <f>_xlfn.FORECAST.LINEAR($A55,F$16:F54,$A$16:$A54)</f>
        <v>1091258138.5384617</v>
      </c>
      <c r="G55" s="39"/>
      <c r="H55" s="39"/>
      <c r="I55" s="39"/>
      <c r="J55" s="39"/>
      <c r="K55" s="39"/>
    </row>
    <row r="56" spans="1:11" s="16" customFormat="1" ht="18" x14ac:dyDescent="0.45">
      <c r="A56" s="60">
        <v>2049</v>
      </c>
      <c r="B56" s="42">
        <f>_xlfn.FORECAST.LINEAR($A56,B$16:B55,$A$16:$A55)</f>
        <v>1329104820.8186779</v>
      </c>
      <c r="C56" s="42">
        <f>_xlfn.FORECAST.LINEAR($A56,C$16:C55,$A$16:$A55)</f>
        <v>72345690.219780356</v>
      </c>
      <c r="D56" s="42">
        <f>_xlfn.FORECAST.LINEAR($A56,D$16:D55,$A$16:$A55)</f>
        <v>29781762.346153855</v>
      </c>
      <c r="E56" s="42">
        <f>_xlfn.FORECAST.LINEAR($A56,E$16:E55,$A$16:$A55)</f>
        <v>130534581.34615374</v>
      </c>
      <c r="F56" s="42">
        <f>_xlfn.FORECAST.LINEAR($A56,F$16:F55,$A$16:$A55)</f>
        <v>1096442784.6538486</v>
      </c>
      <c r="G56" s="39"/>
      <c r="H56" s="39"/>
      <c r="I56" s="39"/>
      <c r="J56" s="39"/>
      <c r="K56" s="39"/>
    </row>
    <row r="57" spans="1:11" s="16" customFormat="1" ht="18" x14ac:dyDescent="0.45">
      <c r="A57" s="60">
        <v>2050</v>
      </c>
      <c r="B57" s="42">
        <f>_xlfn.FORECAST.LINEAR($A57,B$16:B56,$A$16:$A56)</f>
        <v>1336301376.5054913</v>
      </c>
      <c r="C57" s="42">
        <f>_xlfn.FORECAST.LINEAR($A57,C$16:C56,$A$16:$A56)</f>
        <v>72481816.109890252</v>
      </c>
      <c r="D57" s="42">
        <f>_xlfn.FORECAST.LINEAR($A57,D$16:D56,$A$16:$A56)</f>
        <v>29910554.692307681</v>
      </c>
      <c r="E57" s="42">
        <f>_xlfn.FORECAST.LINEAR($A57,E$16:E56,$A$16:$A56)</f>
        <v>132281572.61538458</v>
      </c>
      <c r="F57" s="42">
        <f>_xlfn.FORECAST.LINEAR($A57,F$16:F56,$A$16:$A56)</f>
        <v>1101627430.7692337</v>
      </c>
      <c r="G57" s="39"/>
      <c r="H57" s="39"/>
      <c r="I57" s="39"/>
      <c r="J57" s="39"/>
      <c r="K57" s="39"/>
    </row>
    <row r="58" spans="1:11" s="16" customFormat="1" ht="18" x14ac:dyDescent="0.45">
      <c r="A58" s="60">
        <v>2051</v>
      </c>
      <c r="B58" s="42">
        <f>_xlfn.FORECAST.LINEAR($A58,B$16:B57,$A$16:$A57)</f>
        <v>1343497932.1923046</v>
      </c>
      <c r="C58" s="42">
        <f>_xlfn.FORECAST.LINEAR($A58,C$16:C57,$A$16:$A57)</f>
        <v>72617942.000000149</v>
      </c>
      <c r="D58" s="42">
        <f>_xlfn.FORECAST.LINEAR($A58,D$16:D57,$A$16:$A57)</f>
        <v>30039347.038461506</v>
      </c>
      <c r="E58" s="42">
        <f>_xlfn.FORECAST.LINEAR($A58,E$16:E57,$A$16:$A57)</f>
        <v>134028563.88461542</v>
      </c>
      <c r="F58" s="42">
        <f>_xlfn.FORECAST.LINEAR($A58,F$16:F57,$A$16:$A57)</f>
        <v>1106812076.8846149</v>
      </c>
      <c r="G58" s="39"/>
      <c r="H58" s="39"/>
      <c r="I58" s="39"/>
      <c r="J58" s="39"/>
      <c r="K58" s="39"/>
    </row>
    <row r="59" spans="1:11" s="16" customFormat="1" ht="18" x14ac:dyDescent="0.45">
      <c r="A59" s="60">
        <v>2052</v>
      </c>
      <c r="B59" s="42">
        <f>_xlfn.FORECAST.LINEAR($A59,B$16:B58,$A$16:$A58)</f>
        <v>1350694487.879118</v>
      </c>
      <c r="C59" s="42">
        <f>_xlfn.FORECAST.LINEAR($A59,C$16:C58,$A$16:$A58)</f>
        <v>72754067.890110046</v>
      </c>
      <c r="D59" s="42">
        <f>_xlfn.FORECAST.LINEAR($A59,D$16:D58,$A$16:$A58)</f>
        <v>30168139.384615391</v>
      </c>
      <c r="E59" s="42">
        <f>_xlfn.FORECAST.LINEAR($A59,E$16:E58,$A$16:$A58)</f>
        <v>135775555.15384579</v>
      </c>
      <c r="F59" s="42">
        <f>_xlfn.FORECAST.LINEAR($A59,F$16:F58,$A$16:$A58)</f>
        <v>1111996723.0000019</v>
      </c>
      <c r="G59" s="39"/>
      <c r="H59" s="39"/>
      <c r="I59" s="39"/>
      <c r="J59" s="39"/>
      <c r="K59" s="39"/>
    </row>
    <row r="60" spans="1:11" s="16" customFormat="1" ht="18" x14ac:dyDescent="0.45">
      <c r="A60" s="60">
        <v>2053</v>
      </c>
      <c r="B60" s="42">
        <f>_xlfn.FORECAST.LINEAR($A60,B$16:B59,$A$16:$A59)</f>
        <v>1357891043.5659313</v>
      </c>
      <c r="C60" s="42">
        <f>_xlfn.FORECAST.LINEAR($A60,C$16:C59,$A$16:$A59)</f>
        <v>72890193.780219913</v>
      </c>
      <c r="D60" s="42">
        <f>_xlfn.FORECAST.LINEAR($A60,D$16:D59,$A$16:$A59)</f>
        <v>30296931.730769217</v>
      </c>
      <c r="E60" s="42">
        <f>_xlfn.FORECAST.LINEAR($A60,E$16:E59,$A$16:$A59)</f>
        <v>137522546.42307663</v>
      </c>
      <c r="F60" s="42">
        <f>_xlfn.FORECAST.LINEAR($A60,F$16:F59,$A$16:$A59)</f>
        <v>1117181369.1153851</v>
      </c>
      <c r="G60" s="39"/>
      <c r="H60" s="39"/>
      <c r="I60" s="39"/>
      <c r="J60" s="39"/>
      <c r="K60" s="39"/>
    </row>
    <row r="61" spans="1:11" s="16" customFormat="1" ht="18" x14ac:dyDescent="0.45">
      <c r="A61" s="60">
        <v>2054</v>
      </c>
      <c r="B61" s="42">
        <f>_xlfn.FORECAST.LINEAR($A61,B$16:B60,$A$16:$A60)</f>
        <v>1365087599.2527447</v>
      </c>
      <c r="C61" s="42">
        <f>_xlfn.FORECAST.LINEAR($A61,C$16:C60,$A$16:$A60)</f>
        <v>73026319.670329809</v>
      </c>
      <c r="D61" s="42">
        <f>_xlfn.FORECAST.LINEAR($A61,D$16:D60,$A$16:$A60)</f>
        <v>30425724.076923072</v>
      </c>
      <c r="E61" s="42">
        <f>_xlfn.FORECAST.LINEAR($A61,E$16:E60,$A$16:$A60)</f>
        <v>139269537.69230747</v>
      </c>
      <c r="F61" s="42">
        <f>_xlfn.FORECAST.LINEAR($A61,F$16:F60,$A$16:$A60)</f>
        <v>1122366015.230772</v>
      </c>
      <c r="G61" s="39"/>
      <c r="H61" s="39"/>
      <c r="I61" s="39"/>
      <c r="J61" s="39"/>
      <c r="K61" s="39"/>
    </row>
    <row r="62" spans="1:11" s="16" customFormat="1" x14ac:dyDescent="0.45"/>
    <row r="63" spans="1:11" s="16" customFormat="1" x14ac:dyDescent="0.45"/>
    <row r="64" spans="1:11" s="16" customFormat="1" x14ac:dyDescent="0.45"/>
    <row r="65" spans="1:11" s="16" customFormat="1" ht="23.25" x14ac:dyDescent="0.45">
      <c r="A65" s="17" t="s">
        <v>374</v>
      </c>
    </row>
    <row r="66" spans="1:11" s="16" customFormat="1" ht="23.65" thickBot="1" x14ac:dyDescent="0.5">
      <c r="A66" s="18" t="s">
        <v>375</v>
      </c>
      <c r="G66" s="17" t="s">
        <v>376</v>
      </c>
    </row>
    <row r="67" spans="1:11" s="16" customFormat="1" ht="42.75" customHeight="1" thickTop="1" thickBot="1" x14ac:dyDescent="0.5">
      <c r="A67" s="28"/>
      <c r="B67" s="430" t="s">
        <v>377</v>
      </c>
      <c r="C67" s="431"/>
      <c r="D67" s="431"/>
      <c r="E67" s="431"/>
      <c r="F67" s="438"/>
      <c r="G67" s="300" t="s">
        <v>377</v>
      </c>
      <c r="H67" s="301"/>
      <c r="I67" s="301"/>
      <c r="J67" s="301"/>
      <c r="K67" s="302"/>
    </row>
    <row r="68" spans="1:11" s="16" customFormat="1" ht="18.399999999999999" thickBot="1" x14ac:dyDescent="0.5">
      <c r="A68" s="157" t="s">
        <v>365</v>
      </c>
      <c r="B68" s="158" t="s">
        <v>355</v>
      </c>
      <c r="C68" s="158" t="s">
        <v>378</v>
      </c>
      <c r="D68" s="158" t="s">
        <v>379</v>
      </c>
      <c r="E68" s="158" t="s">
        <v>380</v>
      </c>
      <c r="F68" s="159" t="s">
        <v>359</v>
      </c>
      <c r="G68" s="181" t="s">
        <v>355</v>
      </c>
      <c r="H68" s="182" t="s">
        <v>378</v>
      </c>
      <c r="I68" s="182" t="s">
        <v>379</v>
      </c>
      <c r="J68" s="182" t="s">
        <v>380</v>
      </c>
      <c r="K68" s="183" t="s">
        <v>359</v>
      </c>
    </row>
    <row r="69" spans="1:11" s="16" customFormat="1" ht="18" x14ac:dyDescent="0.45">
      <c r="A69" s="194">
        <v>2000</v>
      </c>
      <c r="B69" s="195">
        <v>0.95199999999999996</v>
      </c>
      <c r="C69" s="151">
        <v>9.3079999999999998</v>
      </c>
      <c r="D69" s="151">
        <v>13.14</v>
      </c>
      <c r="E69" s="151">
        <v>10.157</v>
      </c>
      <c r="F69" s="307">
        <v>1.2430000000000001</v>
      </c>
      <c r="G69" s="303"/>
      <c r="H69" s="304"/>
      <c r="I69" s="304"/>
      <c r="J69" s="304"/>
      <c r="K69" s="305"/>
    </row>
    <row r="70" spans="1:11" s="16" customFormat="1" ht="18" x14ac:dyDescent="0.45">
      <c r="A70" s="194">
        <v>2001</v>
      </c>
      <c r="B70" s="196">
        <v>0.93400000000000005</v>
      </c>
      <c r="C70" s="127">
        <v>9.3279999999999994</v>
      </c>
      <c r="D70" s="127">
        <v>13.321999999999999</v>
      </c>
      <c r="E70" s="127">
        <v>10.031000000000001</v>
      </c>
      <c r="F70" s="308">
        <v>1.2250000000000001</v>
      </c>
      <c r="G70" s="290">
        <f>IF(ABS(B7 - B6) &gt; SQRT(G7^2 + G6^2), 1, 0)</f>
        <v>0</v>
      </c>
      <c r="H70" s="286">
        <f>IF(ABS(C7 - C6) &gt; SQRT(H7^2 + H6^2), 1, 0)</f>
        <v>0</v>
      </c>
      <c r="I70" s="286">
        <f>IF(ABS(D7 - D6) &gt; SQRT(I7^2 + I6^2), 1, 0)</f>
        <v>0</v>
      </c>
      <c r="J70" s="286">
        <f>IF(ABS(E7 - E6) &gt; SQRT(J7^2 + J6^2), 1, 0)</f>
        <v>0</v>
      </c>
      <c r="K70" s="291">
        <f>IF(ABS(F7 - F6) &gt; SQRT(K7^2 + K6^2), 1, 0)</f>
        <v>0</v>
      </c>
    </row>
    <row r="71" spans="1:11" s="16" customFormat="1" ht="18" x14ac:dyDescent="0.45">
      <c r="A71" s="194">
        <v>2002</v>
      </c>
      <c r="B71" s="196">
        <v>0.93400000000000005</v>
      </c>
      <c r="C71" s="127">
        <v>9.3759999999999994</v>
      </c>
      <c r="D71" s="127">
        <v>13.122999999999999</v>
      </c>
      <c r="E71" s="127">
        <v>10.071999999999999</v>
      </c>
      <c r="F71" s="308">
        <v>1.2250000000000001</v>
      </c>
      <c r="G71" s="290">
        <f t="shared" ref="G71:G91" si="5">IF(ABS(B8 - B7) &gt; SQRT(G8^2 + G7^2), 1, 0)</f>
        <v>0</v>
      </c>
      <c r="H71" s="286">
        <f t="shared" ref="H71:H91" si="6">IF(ABS(C8 - C7) &gt; SQRT(H8^2 + H7^2), 1, 0)</f>
        <v>0</v>
      </c>
      <c r="I71" s="286">
        <f t="shared" ref="I71:I91" si="7">IF(ABS(D8 - D7) &gt; SQRT(I8^2 + I7^2), 1, 0)</f>
        <v>0</v>
      </c>
      <c r="J71" s="286">
        <f t="shared" ref="J71:J91" si="8">IF(ABS(E8 - E7) &gt; SQRT(J8^2 + J7^2), 1, 0)</f>
        <v>0</v>
      </c>
      <c r="K71" s="291">
        <f t="shared" ref="K71:K91" si="9">IF(ABS(F8 - F7) &gt; SQRT(K8^2 + K7^2), 1, 0)</f>
        <v>0</v>
      </c>
    </row>
    <row r="72" spans="1:11" s="16" customFormat="1" ht="18" x14ac:dyDescent="0.45">
      <c r="A72" s="194">
        <v>2003</v>
      </c>
      <c r="B72" s="196">
        <v>0.92700000000000005</v>
      </c>
      <c r="C72" s="127">
        <v>9.1679999999999993</v>
      </c>
      <c r="D72" s="127">
        <v>13.243</v>
      </c>
      <c r="E72" s="127">
        <v>9.8460000000000001</v>
      </c>
      <c r="F72" s="308">
        <v>1.224</v>
      </c>
      <c r="G72" s="290">
        <f t="shared" si="5"/>
        <v>0</v>
      </c>
      <c r="H72" s="286">
        <f t="shared" si="6"/>
        <v>0</v>
      </c>
      <c r="I72" s="286">
        <f t="shared" si="7"/>
        <v>0</v>
      </c>
      <c r="J72" s="286">
        <f t="shared" si="8"/>
        <v>0</v>
      </c>
      <c r="K72" s="291">
        <f t="shared" si="9"/>
        <v>0</v>
      </c>
    </row>
    <row r="73" spans="1:11" s="16" customFormat="1" ht="18" x14ac:dyDescent="0.45">
      <c r="A73" s="194">
        <v>2004</v>
      </c>
      <c r="B73" s="196">
        <v>0.92400000000000004</v>
      </c>
      <c r="C73" s="127">
        <v>9.0289999999999999</v>
      </c>
      <c r="D73" s="127">
        <v>13.281000000000001</v>
      </c>
      <c r="E73" s="127">
        <v>9.5399999999999991</v>
      </c>
      <c r="F73" s="308">
        <v>1.238</v>
      </c>
      <c r="G73" s="290">
        <f t="shared" si="5"/>
        <v>0</v>
      </c>
      <c r="H73" s="286">
        <f t="shared" si="6"/>
        <v>0</v>
      </c>
      <c r="I73" s="286">
        <f t="shared" si="7"/>
        <v>0</v>
      </c>
      <c r="J73" s="286">
        <f t="shared" si="8"/>
        <v>0</v>
      </c>
      <c r="K73" s="291">
        <f t="shared" si="9"/>
        <v>0</v>
      </c>
    </row>
    <row r="74" spans="1:11" s="16" customFormat="1" ht="18" x14ac:dyDescent="0.45">
      <c r="A74" s="194">
        <v>2005</v>
      </c>
      <c r="B74" s="196">
        <v>0.92600000000000005</v>
      </c>
      <c r="C74" s="127">
        <v>8.9849999999999994</v>
      </c>
      <c r="D74" s="127">
        <v>13.407</v>
      </c>
      <c r="E74" s="127">
        <v>9.4079999999999995</v>
      </c>
      <c r="F74" s="308">
        <v>1.2430000000000001</v>
      </c>
      <c r="G74" s="290">
        <f t="shared" si="5"/>
        <v>0</v>
      </c>
      <c r="H74" s="286">
        <f t="shared" si="6"/>
        <v>0</v>
      </c>
      <c r="I74" s="286">
        <f t="shared" si="7"/>
        <v>0</v>
      </c>
      <c r="J74" s="286">
        <f t="shared" si="8"/>
        <v>0</v>
      </c>
      <c r="K74" s="291">
        <f t="shared" si="9"/>
        <v>0</v>
      </c>
    </row>
    <row r="75" spans="1:11" s="16" customFormat="1" ht="18" x14ac:dyDescent="0.45">
      <c r="A75" s="194">
        <v>2006</v>
      </c>
      <c r="B75" s="196">
        <v>0.92300000000000004</v>
      </c>
      <c r="C75" s="127">
        <v>8.8320000000000007</v>
      </c>
      <c r="D75" s="127">
        <v>13.657999999999999</v>
      </c>
      <c r="E75" s="127">
        <v>9.3729999999999993</v>
      </c>
      <c r="F75" s="308">
        <v>1.2430000000000001</v>
      </c>
      <c r="G75" s="290">
        <f t="shared" si="5"/>
        <v>0</v>
      </c>
      <c r="H75" s="286">
        <f t="shared" si="6"/>
        <v>0</v>
      </c>
      <c r="I75" s="286">
        <f t="shared" si="7"/>
        <v>0</v>
      </c>
      <c r="J75" s="286">
        <f t="shared" si="8"/>
        <v>0</v>
      </c>
      <c r="K75" s="291">
        <f t="shared" si="9"/>
        <v>0</v>
      </c>
    </row>
    <row r="76" spans="1:11" s="16" customFormat="1" ht="18" x14ac:dyDescent="0.45">
      <c r="A76" s="194">
        <v>2007</v>
      </c>
      <c r="B76" s="196">
        <v>0.93</v>
      </c>
      <c r="C76" s="127">
        <v>8.7430000000000003</v>
      </c>
      <c r="D76" s="127">
        <v>14.045</v>
      </c>
      <c r="E76" s="127">
        <v>8.9459999999999997</v>
      </c>
      <c r="F76" s="308">
        <v>1.2569999999999999</v>
      </c>
      <c r="G76" s="290">
        <f t="shared" si="5"/>
        <v>0</v>
      </c>
      <c r="H76" s="286">
        <f t="shared" si="6"/>
        <v>0</v>
      </c>
      <c r="I76" s="286">
        <f t="shared" si="7"/>
        <v>0</v>
      </c>
      <c r="J76" s="286">
        <f t="shared" si="8"/>
        <v>0</v>
      </c>
      <c r="K76" s="291">
        <f t="shared" si="9"/>
        <v>0</v>
      </c>
    </row>
    <row r="77" spans="1:11" s="16" customFormat="1" ht="18" x14ac:dyDescent="0.45">
      <c r="A77" s="194">
        <v>2008</v>
      </c>
      <c r="B77" s="196">
        <v>0.94099999999999995</v>
      </c>
      <c r="C77" s="127">
        <v>8.7240000000000002</v>
      </c>
      <c r="D77" s="127">
        <v>14.161</v>
      </c>
      <c r="E77" s="127">
        <v>8.891</v>
      </c>
      <c r="F77" s="308">
        <v>1.268</v>
      </c>
      <c r="G77" s="290">
        <f t="shared" si="5"/>
        <v>0</v>
      </c>
      <c r="H77" s="286">
        <f t="shared" si="6"/>
        <v>0</v>
      </c>
      <c r="I77" s="286">
        <f t="shared" si="7"/>
        <v>0</v>
      </c>
      <c r="J77" s="286">
        <f t="shared" si="8"/>
        <v>0</v>
      </c>
      <c r="K77" s="291">
        <f t="shared" si="9"/>
        <v>0</v>
      </c>
    </row>
    <row r="78" spans="1:11" s="16" customFormat="1" ht="18" x14ac:dyDescent="0.45">
      <c r="A78" s="194">
        <v>2009</v>
      </c>
      <c r="B78" s="196">
        <v>0.94499999999999995</v>
      </c>
      <c r="C78" s="127">
        <v>8.7880000000000003</v>
      </c>
      <c r="D78" s="127">
        <v>14.206</v>
      </c>
      <c r="E78" s="127">
        <v>8.9030000000000005</v>
      </c>
      <c r="F78" s="308">
        <v>1.2629999999999999</v>
      </c>
      <c r="G78" s="290">
        <f t="shared" si="5"/>
        <v>0</v>
      </c>
      <c r="H78" s="286">
        <f t="shared" si="6"/>
        <v>0</v>
      </c>
      <c r="I78" s="286">
        <f t="shared" si="7"/>
        <v>0</v>
      </c>
      <c r="J78" s="286">
        <f t="shared" si="8"/>
        <v>0</v>
      </c>
      <c r="K78" s="291">
        <f t="shared" si="9"/>
        <v>0</v>
      </c>
    </row>
    <row r="79" spans="1:11" s="16" customFormat="1" ht="18" x14ac:dyDescent="0.45">
      <c r="A79" s="194">
        <v>2010</v>
      </c>
      <c r="B79" s="196">
        <v>0.95599999999999996</v>
      </c>
      <c r="C79" s="127">
        <v>8.6750000000000007</v>
      </c>
      <c r="D79" s="127">
        <v>14.122999999999999</v>
      </c>
      <c r="E79" s="127">
        <v>8.8490000000000002</v>
      </c>
      <c r="F79" s="308">
        <v>1.2789999999999999</v>
      </c>
      <c r="G79" s="290">
        <f t="shared" si="5"/>
        <v>0</v>
      </c>
      <c r="H79" s="286">
        <f t="shared" si="6"/>
        <v>0</v>
      </c>
      <c r="I79" s="286">
        <f t="shared" si="7"/>
        <v>0</v>
      </c>
      <c r="J79" s="286">
        <f t="shared" si="8"/>
        <v>0</v>
      </c>
      <c r="K79" s="291">
        <f t="shared" si="9"/>
        <v>0</v>
      </c>
    </row>
    <row r="80" spans="1:11" s="16" customFormat="1" ht="18" x14ac:dyDescent="0.45">
      <c r="A80" s="194">
        <v>2011</v>
      </c>
      <c r="B80" s="196">
        <v>0.96099999999999997</v>
      </c>
      <c r="C80" s="127">
        <v>8.6649999999999991</v>
      </c>
      <c r="D80" s="127">
        <v>14.031000000000001</v>
      </c>
      <c r="E80" s="127">
        <v>8.6479999999999997</v>
      </c>
      <c r="F80" s="308">
        <v>1.286</v>
      </c>
      <c r="G80" s="290">
        <f t="shared" si="5"/>
        <v>0</v>
      </c>
      <c r="H80" s="286">
        <f t="shared" si="6"/>
        <v>0</v>
      </c>
      <c r="I80" s="286">
        <f t="shared" si="7"/>
        <v>0</v>
      </c>
      <c r="J80" s="286">
        <f t="shared" si="8"/>
        <v>0</v>
      </c>
      <c r="K80" s="291">
        <f t="shared" si="9"/>
        <v>0</v>
      </c>
    </row>
    <row r="81" spans="1:41" s="16" customFormat="1" ht="18" x14ac:dyDescent="0.45">
      <c r="A81" s="194">
        <v>2012</v>
      </c>
      <c r="B81" s="196">
        <v>0.96299999999999997</v>
      </c>
      <c r="C81" s="127">
        <v>8.7309999999999999</v>
      </c>
      <c r="D81" s="127">
        <v>13.994999999999999</v>
      </c>
      <c r="E81" s="127">
        <v>8.75</v>
      </c>
      <c r="F81" s="308">
        <v>1.2829999999999999</v>
      </c>
      <c r="G81" s="290">
        <f t="shared" si="5"/>
        <v>0</v>
      </c>
      <c r="H81" s="286">
        <f t="shared" si="6"/>
        <v>0</v>
      </c>
      <c r="I81" s="286">
        <f t="shared" si="7"/>
        <v>0</v>
      </c>
      <c r="J81" s="286">
        <f t="shared" si="8"/>
        <v>0</v>
      </c>
      <c r="K81" s="291">
        <f t="shared" si="9"/>
        <v>0</v>
      </c>
    </row>
    <row r="82" spans="1:41" s="16" customFormat="1" ht="18" x14ac:dyDescent="0.45">
      <c r="A82" s="194">
        <v>2013</v>
      </c>
      <c r="B82" s="196">
        <v>0.96399999999999997</v>
      </c>
      <c r="C82" s="127">
        <v>8.69</v>
      </c>
      <c r="D82" s="127">
        <v>13.927</v>
      </c>
      <c r="E82" s="127">
        <v>8.5</v>
      </c>
      <c r="F82" s="308">
        <v>1.288</v>
      </c>
      <c r="G82" s="290">
        <f t="shared" si="5"/>
        <v>0</v>
      </c>
      <c r="H82" s="286">
        <f t="shared" si="6"/>
        <v>0</v>
      </c>
      <c r="I82" s="286">
        <f t="shared" si="7"/>
        <v>0</v>
      </c>
      <c r="J82" s="286">
        <f t="shared" si="8"/>
        <v>0</v>
      </c>
      <c r="K82" s="291">
        <f t="shared" si="9"/>
        <v>0</v>
      </c>
    </row>
    <row r="83" spans="1:41" s="16" customFormat="1" ht="18" x14ac:dyDescent="0.45">
      <c r="A83" s="194">
        <v>2014</v>
      </c>
      <c r="B83" s="196">
        <v>0.89100000000000001</v>
      </c>
      <c r="C83" s="127">
        <v>2.5739999999999998</v>
      </c>
      <c r="D83" s="127">
        <v>14.071</v>
      </c>
      <c r="E83" s="127">
        <v>8.5530000000000008</v>
      </c>
      <c r="F83" s="308">
        <v>1.151</v>
      </c>
      <c r="G83" s="290">
        <f t="shared" si="5"/>
        <v>0</v>
      </c>
      <c r="H83" s="286">
        <f t="shared" si="6"/>
        <v>0</v>
      </c>
      <c r="I83" s="286">
        <f t="shared" si="7"/>
        <v>0</v>
      </c>
      <c r="J83" s="286">
        <f t="shared" si="8"/>
        <v>0</v>
      </c>
      <c r="K83" s="291">
        <f t="shared" si="9"/>
        <v>0</v>
      </c>
    </row>
    <row r="84" spans="1:41" s="16" customFormat="1" ht="18" x14ac:dyDescent="0.45">
      <c r="A84" s="194">
        <v>2015</v>
      </c>
      <c r="B84" s="196">
        <v>0.89100000000000001</v>
      </c>
      <c r="C84" s="127">
        <v>2.4780000000000002</v>
      </c>
      <c r="D84" s="127">
        <v>14.069000000000001</v>
      </c>
      <c r="E84" s="127">
        <v>8.49</v>
      </c>
      <c r="F84" s="308">
        <v>1.151</v>
      </c>
      <c r="G84" s="290">
        <f t="shared" si="5"/>
        <v>0</v>
      </c>
      <c r="H84" s="286">
        <f t="shared" si="6"/>
        <v>0</v>
      </c>
      <c r="I84" s="286">
        <f t="shared" si="7"/>
        <v>0</v>
      </c>
      <c r="J84" s="286">
        <f t="shared" si="8"/>
        <v>0</v>
      </c>
      <c r="K84" s="291">
        <f t="shared" si="9"/>
        <v>0</v>
      </c>
    </row>
    <row r="85" spans="1:41" s="16" customFormat="1" ht="18" x14ac:dyDescent="0.45">
      <c r="A85" s="194">
        <v>2016</v>
      </c>
      <c r="B85" s="196">
        <v>0.89200000000000002</v>
      </c>
      <c r="C85" s="127">
        <v>2.4980000000000002</v>
      </c>
      <c r="D85" s="127">
        <v>14.045</v>
      </c>
      <c r="E85" s="127">
        <v>8.4369999999999994</v>
      </c>
      <c r="F85" s="308">
        <v>1.1539999999999999</v>
      </c>
      <c r="G85" s="290">
        <f t="shared" si="5"/>
        <v>0</v>
      </c>
      <c r="H85" s="286">
        <f t="shared" si="6"/>
        <v>0</v>
      </c>
      <c r="I85" s="286">
        <f t="shared" si="7"/>
        <v>0</v>
      </c>
      <c r="J85" s="286">
        <f t="shared" si="8"/>
        <v>0</v>
      </c>
      <c r="K85" s="291">
        <f t="shared" si="9"/>
        <v>0</v>
      </c>
    </row>
    <row r="86" spans="1:41" s="16" customFormat="1" ht="18" x14ac:dyDescent="0.45">
      <c r="A86" s="194">
        <v>2017</v>
      </c>
      <c r="B86" s="196">
        <v>0.89500000000000002</v>
      </c>
      <c r="C86" s="127">
        <v>2.5110000000000001</v>
      </c>
      <c r="D86" s="127">
        <v>14.089</v>
      </c>
      <c r="E86" s="127">
        <v>8.4380000000000006</v>
      </c>
      <c r="F86" s="308">
        <v>1.1599999999999999</v>
      </c>
      <c r="G86" s="290">
        <f t="shared" si="5"/>
        <v>0</v>
      </c>
      <c r="H86" s="286">
        <f t="shared" si="6"/>
        <v>0</v>
      </c>
      <c r="I86" s="286">
        <f t="shared" si="7"/>
        <v>0</v>
      </c>
      <c r="J86" s="286">
        <f t="shared" si="8"/>
        <v>0</v>
      </c>
      <c r="K86" s="291">
        <f t="shared" si="9"/>
        <v>0</v>
      </c>
    </row>
    <row r="87" spans="1:41" s="16" customFormat="1" ht="18" x14ac:dyDescent="0.45">
      <c r="A87" s="194">
        <v>2018</v>
      </c>
      <c r="B87" s="196">
        <v>0.90200000000000002</v>
      </c>
      <c r="C87" s="127">
        <v>2.5049999999999999</v>
      </c>
      <c r="D87" s="127">
        <v>14.115</v>
      </c>
      <c r="E87" s="127">
        <v>8.3970000000000002</v>
      </c>
      <c r="F87" s="308">
        <v>1.1679999999999999</v>
      </c>
      <c r="G87" s="290">
        <f t="shared" si="5"/>
        <v>0</v>
      </c>
      <c r="H87" s="286">
        <f t="shared" si="6"/>
        <v>0</v>
      </c>
      <c r="I87" s="286">
        <f t="shared" si="7"/>
        <v>0</v>
      </c>
      <c r="J87" s="286">
        <f t="shared" si="8"/>
        <v>0</v>
      </c>
      <c r="K87" s="291">
        <f t="shared" si="9"/>
        <v>0</v>
      </c>
    </row>
    <row r="88" spans="1:41" s="16" customFormat="1" ht="18" x14ac:dyDescent="0.45">
      <c r="A88" s="194">
        <v>2019</v>
      </c>
      <c r="B88" s="196">
        <v>0.90300000000000002</v>
      </c>
      <c r="C88" s="127">
        <v>2.504</v>
      </c>
      <c r="D88" s="127">
        <v>14.076000000000001</v>
      </c>
      <c r="E88" s="127">
        <v>8.3019999999999996</v>
      </c>
      <c r="F88" s="308">
        <v>1.173</v>
      </c>
      <c r="G88" s="290">
        <f t="shared" si="5"/>
        <v>0</v>
      </c>
      <c r="H88" s="286">
        <f t="shared" si="6"/>
        <v>0</v>
      </c>
      <c r="I88" s="286">
        <f t="shared" si="7"/>
        <v>0</v>
      </c>
      <c r="J88" s="286">
        <f t="shared" si="8"/>
        <v>0</v>
      </c>
      <c r="K88" s="291">
        <f t="shared" si="9"/>
        <v>0</v>
      </c>
    </row>
    <row r="89" spans="1:41" s="16" customFormat="1" ht="18" x14ac:dyDescent="0.45">
      <c r="A89" s="194">
        <v>2020</v>
      </c>
      <c r="B89" s="196">
        <v>0.90900000000000003</v>
      </c>
      <c r="C89" s="127">
        <v>2.5259999999999998</v>
      </c>
      <c r="D89" s="127">
        <v>14.336</v>
      </c>
      <c r="E89" s="127">
        <v>8.125</v>
      </c>
      <c r="F89" s="308">
        <v>1.181</v>
      </c>
      <c r="G89" s="290">
        <f t="shared" si="5"/>
        <v>0</v>
      </c>
      <c r="H89" s="286">
        <f t="shared" si="6"/>
        <v>0</v>
      </c>
      <c r="I89" s="286">
        <f t="shared" si="7"/>
        <v>0</v>
      </c>
      <c r="J89" s="286">
        <f t="shared" si="8"/>
        <v>0</v>
      </c>
      <c r="K89" s="291">
        <f t="shared" si="9"/>
        <v>0</v>
      </c>
    </row>
    <row r="90" spans="1:41" s="16" customFormat="1" ht="18" x14ac:dyDescent="0.45">
      <c r="A90" s="194">
        <v>2021</v>
      </c>
      <c r="B90" s="196">
        <v>0.91900000000000004</v>
      </c>
      <c r="C90" s="127">
        <v>2.5230000000000001</v>
      </c>
      <c r="D90" s="127">
        <v>14.335000000000001</v>
      </c>
      <c r="E90" s="127">
        <v>8.0470000000000006</v>
      </c>
      <c r="F90" s="308">
        <v>1.1930000000000001</v>
      </c>
      <c r="G90" s="290">
        <f t="shared" si="5"/>
        <v>0</v>
      </c>
      <c r="H90" s="286">
        <f t="shared" si="6"/>
        <v>0</v>
      </c>
      <c r="I90" s="286">
        <f t="shared" si="7"/>
        <v>0</v>
      </c>
      <c r="J90" s="286">
        <f t="shared" si="8"/>
        <v>0</v>
      </c>
      <c r="K90" s="291">
        <f t="shared" si="9"/>
        <v>0</v>
      </c>
    </row>
    <row r="91" spans="1:41" s="16" customFormat="1" ht="18" x14ac:dyDescent="0.45">
      <c r="A91" s="194">
        <v>2022</v>
      </c>
      <c r="B91" s="196">
        <v>0.92500000000000004</v>
      </c>
      <c r="C91" s="127">
        <v>2.5059999999999998</v>
      </c>
      <c r="D91" s="127">
        <v>14.446</v>
      </c>
      <c r="E91" s="127">
        <v>7.9770000000000003</v>
      </c>
      <c r="F91" s="308">
        <v>1.204</v>
      </c>
      <c r="G91" s="290">
        <f t="shared" si="5"/>
        <v>0</v>
      </c>
      <c r="H91" s="286">
        <f t="shared" si="6"/>
        <v>0</v>
      </c>
      <c r="I91" s="286">
        <f t="shared" si="7"/>
        <v>0</v>
      </c>
      <c r="J91" s="286">
        <f t="shared" si="8"/>
        <v>0</v>
      </c>
      <c r="K91" s="291">
        <f t="shared" si="9"/>
        <v>0</v>
      </c>
    </row>
    <row r="92" spans="1:41" s="16" customFormat="1" x14ac:dyDescent="0.45"/>
    <row r="93" spans="1:41" s="16" customFormat="1" x14ac:dyDescent="0.45"/>
    <row r="94" spans="1:41" s="16" customFormat="1" x14ac:dyDescent="0.45"/>
    <row r="95" spans="1:41" s="16" customFormat="1" ht="14.65" thickBot="1" x14ac:dyDescent="0.5">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row>
    <row r="96" spans="1:41" s="16" customFormat="1" ht="27.4" thickTop="1" thickBot="1" x14ac:dyDescent="0.9">
      <c r="B96" s="432" t="s">
        <v>464</v>
      </c>
      <c r="C96" s="433"/>
      <c r="D96" s="433"/>
      <c r="E96" s="433"/>
      <c r="F96" s="433"/>
      <c r="G96" s="433"/>
      <c r="H96" s="434"/>
    </row>
    <row r="97" spans="1:41" s="43" customFormat="1" ht="21.4" thickBot="1" x14ac:dyDescent="0.7">
      <c r="A97" s="16"/>
      <c r="B97" s="141"/>
      <c r="C97" s="142"/>
      <c r="D97" s="142"/>
      <c r="E97" s="142"/>
      <c r="F97" s="143"/>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row>
    <row r="98" spans="1:41" s="16" customFormat="1" ht="57.75" customHeight="1" thickBot="1" x14ac:dyDescent="0.7">
      <c r="A98" s="44"/>
      <c r="B98" s="168" t="s">
        <v>1</v>
      </c>
      <c r="C98" s="169"/>
      <c r="D98" s="169"/>
      <c r="E98" s="169"/>
      <c r="F98" s="170"/>
      <c r="G98" s="171" t="s">
        <v>2</v>
      </c>
      <c r="H98" s="169"/>
      <c r="I98" s="169"/>
      <c r="J98" s="169"/>
      <c r="K98" s="170"/>
      <c r="L98" s="168" t="s">
        <v>3</v>
      </c>
      <c r="M98" s="169"/>
      <c r="N98" s="169"/>
      <c r="O98" s="169"/>
      <c r="P98" s="170"/>
      <c r="Q98" s="168" t="s">
        <v>4</v>
      </c>
      <c r="R98" s="169"/>
      <c r="S98" s="169"/>
      <c r="T98" s="169"/>
      <c r="U98" s="170"/>
      <c r="V98" s="168" t="s">
        <v>5</v>
      </c>
      <c r="W98" s="169"/>
      <c r="X98" s="169"/>
      <c r="Y98" s="169"/>
      <c r="Z98" s="170"/>
      <c r="AA98" s="43"/>
      <c r="AB98" s="43"/>
      <c r="AC98" s="43"/>
      <c r="AD98" s="43"/>
      <c r="AE98" s="43"/>
      <c r="AF98" s="43"/>
      <c r="AG98" s="43"/>
      <c r="AH98" s="43"/>
      <c r="AI98" s="43"/>
      <c r="AJ98" s="43"/>
      <c r="AK98" s="43"/>
      <c r="AL98" s="43"/>
      <c r="AM98" s="43"/>
      <c r="AN98" s="43"/>
      <c r="AO98" s="43"/>
    </row>
    <row r="99" spans="1:41" s="16" customFormat="1" ht="18.399999999999999" thickBot="1" x14ac:dyDescent="0.5">
      <c r="A99" s="172" t="s">
        <v>382</v>
      </c>
      <c r="B99" s="181" t="s">
        <v>355</v>
      </c>
      <c r="C99" s="182" t="s">
        <v>378</v>
      </c>
      <c r="D99" s="182" t="s">
        <v>379</v>
      </c>
      <c r="E99" s="182" t="s">
        <v>380</v>
      </c>
      <c r="F99" s="183" t="s">
        <v>359</v>
      </c>
      <c r="G99" s="181" t="s">
        <v>355</v>
      </c>
      <c r="H99" s="182" t="s">
        <v>378</v>
      </c>
      <c r="I99" s="182" t="s">
        <v>379</v>
      </c>
      <c r="J99" s="182" t="s">
        <v>380</v>
      </c>
      <c r="K99" s="183" t="s">
        <v>359</v>
      </c>
      <c r="L99" s="190" t="s">
        <v>355</v>
      </c>
      <c r="M99" s="187" t="s">
        <v>378</v>
      </c>
      <c r="N99" s="187" t="s">
        <v>379</v>
      </c>
      <c r="O99" s="187" t="s">
        <v>380</v>
      </c>
      <c r="P99" s="188" t="s">
        <v>359</v>
      </c>
      <c r="Q99" s="181" t="s">
        <v>355</v>
      </c>
      <c r="R99" s="182" t="s">
        <v>378</v>
      </c>
      <c r="S99" s="182" t="s">
        <v>379</v>
      </c>
      <c r="T99" s="182" t="s">
        <v>380</v>
      </c>
      <c r="U99" s="183" t="s">
        <v>359</v>
      </c>
      <c r="V99" s="181" t="s">
        <v>355</v>
      </c>
      <c r="W99" s="182" t="s">
        <v>378</v>
      </c>
      <c r="X99" s="182" t="s">
        <v>379</v>
      </c>
      <c r="Y99" s="182" t="s">
        <v>380</v>
      </c>
      <c r="Z99" s="183" t="s">
        <v>359</v>
      </c>
    </row>
    <row r="100" spans="1:41" s="16" customFormat="1" ht="18" x14ac:dyDescent="0.45">
      <c r="A100" s="194">
        <v>2000</v>
      </c>
      <c r="B100" s="208">
        <v>355580348</v>
      </c>
      <c r="C100" s="209">
        <v>20348502</v>
      </c>
      <c r="D100" s="209">
        <v>9286917</v>
      </c>
      <c r="E100" s="209">
        <v>17206441</v>
      </c>
      <c r="F100" s="210">
        <v>308738489</v>
      </c>
      <c r="G100" s="248">
        <v>65721703</v>
      </c>
      <c r="H100" s="209">
        <v>3518047</v>
      </c>
      <c r="I100" s="209">
        <v>1722924</v>
      </c>
      <c r="J100" s="209">
        <v>3222714</v>
      </c>
      <c r="K100" s="249">
        <v>57258018</v>
      </c>
      <c r="L100" s="250">
        <v>68947295</v>
      </c>
      <c r="M100" s="209">
        <v>4252269</v>
      </c>
      <c r="N100" s="209">
        <v>1813288</v>
      </c>
      <c r="O100" s="209">
        <v>3349997</v>
      </c>
      <c r="P100" s="249">
        <v>59531741</v>
      </c>
      <c r="Q100" s="250">
        <v>36028967</v>
      </c>
      <c r="R100" s="209">
        <v>2158922</v>
      </c>
      <c r="S100" s="209">
        <v>791566</v>
      </c>
      <c r="T100" s="209">
        <v>1596478</v>
      </c>
      <c r="U100" s="249">
        <v>31482001</v>
      </c>
      <c r="V100" s="250">
        <v>482884620</v>
      </c>
      <c r="W100" s="209">
        <v>25550141</v>
      </c>
      <c r="X100" s="209">
        <v>12200228</v>
      </c>
      <c r="Y100" s="209">
        <v>19223030</v>
      </c>
      <c r="Z100" s="210">
        <v>425911221</v>
      </c>
    </row>
    <row r="101" spans="1:41" s="16" customFormat="1" ht="18" x14ac:dyDescent="0.45">
      <c r="A101" s="194">
        <v>2001</v>
      </c>
      <c r="B101" s="211">
        <v>358329534</v>
      </c>
      <c r="C101" s="80">
        <v>20784608</v>
      </c>
      <c r="D101" s="80">
        <v>9331742</v>
      </c>
      <c r="E101" s="80">
        <v>17778363</v>
      </c>
      <c r="F101" s="212">
        <v>310434821</v>
      </c>
      <c r="G101" s="120">
        <v>66266199</v>
      </c>
      <c r="H101" s="80">
        <v>3605304</v>
      </c>
      <c r="I101" s="80">
        <v>1733372</v>
      </c>
      <c r="J101" s="80">
        <v>3342267</v>
      </c>
      <c r="K101" s="81">
        <v>57585256</v>
      </c>
      <c r="L101" s="79">
        <v>71547213</v>
      </c>
      <c r="M101" s="80">
        <v>4561752</v>
      </c>
      <c r="N101" s="80">
        <v>1814342</v>
      </c>
      <c r="O101" s="80">
        <v>3496416</v>
      </c>
      <c r="P101" s="81">
        <v>61674704</v>
      </c>
      <c r="Q101" s="79">
        <v>36148730</v>
      </c>
      <c r="R101" s="80">
        <v>2166621</v>
      </c>
      <c r="S101" s="80">
        <v>772354</v>
      </c>
      <c r="T101" s="80">
        <v>1639071</v>
      </c>
      <c r="U101" s="81">
        <v>31570685</v>
      </c>
      <c r="V101" s="79">
        <v>484659547</v>
      </c>
      <c r="W101" s="80">
        <v>25670875</v>
      </c>
      <c r="X101" s="80">
        <v>11774988</v>
      </c>
      <c r="Y101" s="80">
        <v>19686842</v>
      </c>
      <c r="Z101" s="212">
        <v>427526843</v>
      </c>
    </row>
    <row r="102" spans="1:41" s="16" customFormat="1" ht="18" x14ac:dyDescent="0.45">
      <c r="A102" s="194">
        <v>2002</v>
      </c>
      <c r="B102" s="211">
        <v>359813392</v>
      </c>
      <c r="C102" s="80">
        <v>21108039</v>
      </c>
      <c r="D102" s="80">
        <v>9730059</v>
      </c>
      <c r="E102" s="80">
        <v>17774971</v>
      </c>
      <c r="F102" s="212">
        <v>311200323</v>
      </c>
      <c r="G102" s="120">
        <v>66555470</v>
      </c>
      <c r="H102" s="80">
        <v>3666081</v>
      </c>
      <c r="I102" s="80">
        <v>1805750</v>
      </c>
      <c r="J102" s="80">
        <v>3335731</v>
      </c>
      <c r="K102" s="81">
        <v>57747908</v>
      </c>
      <c r="L102" s="79">
        <v>73344010</v>
      </c>
      <c r="M102" s="80">
        <v>4829632</v>
      </c>
      <c r="N102" s="80">
        <v>2042052</v>
      </c>
      <c r="O102" s="80">
        <v>3568923</v>
      </c>
      <c r="P102" s="81">
        <v>62903404</v>
      </c>
      <c r="Q102" s="79">
        <v>36123782</v>
      </c>
      <c r="R102" s="80">
        <v>2161166</v>
      </c>
      <c r="S102" s="80">
        <v>804489</v>
      </c>
      <c r="T102" s="80">
        <v>1646440</v>
      </c>
      <c r="U102" s="81">
        <v>31511686</v>
      </c>
      <c r="V102" s="79">
        <v>484632884</v>
      </c>
      <c r="W102" s="80">
        <v>25632990</v>
      </c>
      <c r="X102" s="80">
        <v>12123495</v>
      </c>
      <c r="Y102" s="80">
        <v>19725361</v>
      </c>
      <c r="Z102" s="212">
        <v>427151038</v>
      </c>
    </row>
    <row r="103" spans="1:41" s="16" customFormat="1" ht="18" x14ac:dyDescent="0.45">
      <c r="A103" s="194">
        <v>2003</v>
      </c>
      <c r="B103" s="211">
        <v>362358160</v>
      </c>
      <c r="C103" s="80">
        <v>21977614</v>
      </c>
      <c r="D103" s="80">
        <v>9694535</v>
      </c>
      <c r="E103" s="80">
        <v>18153385</v>
      </c>
      <c r="F103" s="212">
        <v>312532626</v>
      </c>
      <c r="G103" s="120">
        <v>66959678</v>
      </c>
      <c r="H103" s="80">
        <v>3846082</v>
      </c>
      <c r="I103" s="80">
        <v>1805254</v>
      </c>
      <c r="J103" s="80">
        <v>3377104</v>
      </c>
      <c r="K103" s="81">
        <v>57931238</v>
      </c>
      <c r="L103" s="79">
        <v>75031762</v>
      </c>
      <c r="M103" s="80">
        <v>5143815</v>
      </c>
      <c r="N103" s="80">
        <v>2029432</v>
      </c>
      <c r="O103" s="80">
        <v>3741725</v>
      </c>
      <c r="P103" s="81">
        <v>64116790</v>
      </c>
      <c r="Q103" s="79">
        <v>36152625</v>
      </c>
      <c r="R103" s="80">
        <v>2249448</v>
      </c>
      <c r="S103" s="80">
        <v>781157</v>
      </c>
      <c r="T103" s="80">
        <v>1708843</v>
      </c>
      <c r="U103" s="81">
        <v>31413178</v>
      </c>
      <c r="V103" s="79">
        <v>485560705</v>
      </c>
      <c r="W103" s="80">
        <v>26571949</v>
      </c>
      <c r="X103" s="80">
        <v>11897840</v>
      </c>
      <c r="Y103" s="80">
        <v>20867366</v>
      </c>
      <c r="Z103" s="212">
        <v>426223550</v>
      </c>
    </row>
    <row r="104" spans="1:41" s="16" customFormat="1" ht="18" x14ac:dyDescent="0.45">
      <c r="A104" s="194">
        <v>2004</v>
      </c>
      <c r="B104" s="211">
        <v>366193956</v>
      </c>
      <c r="C104" s="80">
        <v>22988371</v>
      </c>
      <c r="D104" s="80">
        <v>9323117</v>
      </c>
      <c r="E104" s="80">
        <v>20300848</v>
      </c>
      <c r="F104" s="212">
        <v>313581620</v>
      </c>
      <c r="G104" s="120">
        <v>67611271</v>
      </c>
      <c r="H104" s="80">
        <v>4037140</v>
      </c>
      <c r="I104" s="80">
        <v>1722930</v>
      </c>
      <c r="J104" s="80">
        <v>3763141</v>
      </c>
      <c r="K104" s="81">
        <v>58088059</v>
      </c>
      <c r="L104" s="79">
        <v>76719838</v>
      </c>
      <c r="M104" s="80">
        <v>5457084</v>
      </c>
      <c r="N104" s="80">
        <v>2016412</v>
      </c>
      <c r="O104" s="80">
        <v>4177410</v>
      </c>
      <c r="P104" s="81">
        <v>65068933</v>
      </c>
      <c r="Q104" s="79">
        <v>36217204</v>
      </c>
      <c r="R104" s="80">
        <v>2313412</v>
      </c>
      <c r="S104" s="80">
        <v>757973</v>
      </c>
      <c r="T104" s="80">
        <v>1829985</v>
      </c>
      <c r="U104" s="81">
        <v>31315834</v>
      </c>
      <c r="V104" s="79">
        <v>485846508</v>
      </c>
      <c r="W104" s="80">
        <v>27273783</v>
      </c>
      <c r="X104" s="80">
        <v>11709925</v>
      </c>
      <c r="Y104" s="80">
        <v>22391112</v>
      </c>
      <c r="Z104" s="212">
        <v>424471688</v>
      </c>
    </row>
    <row r="105" spans="1:41" s="16" customFormat="1" ht="18" x14ac:dyDescent="0.45">
      <c r="A105" s="194">
        <v>2005</v>
      </c>
      <c r="B105" s="211">
        <v>368769607</v>
      </c>
      <c r="C105" s="80">
        <v>23136058</v>
      </c>
      <c r="D105" s="80">
        <v>9494996</v>
      </c>
      <c r="E105" s="80">
        <v>21093447</v>
      </c>
      <c r="F105" s="212">
        <v>315045106</v>
      </c>
      <c r="G105" s="120">
        <v>68006531</v>
      </c>
      <c r="H105" s="80">
        <v>4062673</v>
      </c>
      <c r="I105" s="80">
        <v>1752339</v>
      </c>
      <c r="J105" s="80">
        <v>3891646</v>
      </c>
      <c r="K105" s="81">
        <v>58299873</v>
      </c>
      <c r="L105" s="79">
        <v>77763345</v>
      </c>
      <c r="M105" s="80">
        <v>5523646</v>
      </c>
      <c r="N105" s="80">
        <v>2057041</v>
      </c>
      <c r="O105" s="80">
        <v>4308387</v>
      </c>
      <c r="P105" s="81">
        <v>65874272</v>
      </c>
      <c r="Q105" s="79">
        <v>36285561</v>
      </c>
      <c r="R105" s="80">
        <v>2345557</v>
      </c>
      <c r="S105" s="80">
        <v>764869</v>
      </c>
      <c r="T105" s="80">
        <v>1901208</v>
      </c>
      <c r="U105" s="81">
        <v>31273926</v>
      </c>
      <c r="V105" s="79">
        <v>488506630</v>
      </c>
      <c r="W105" s="80">
        <v>27636413</v>
      </c>
      <c r="X105" s="80">
        <v>11614496</v>
      </c>
      <c r="Y105" s="80">
        <v>23418348</v>
      </c>
      <c r="Z105" s="212">
        <v>425837373</v>
      </c>
    </row>
    <row r="106" spans="1:41" s="16" customFormat="1" ht="18" x14ac:dyDescent="0.45">
      <c r="A106" s="194">
        <v>2006</v>
      </c>
      <c r="B106" s="211">
        <v>375125980</v>
      </c>
      <c r="C106" s="80">
        <v>24241777</v>
      </c>
      <c r="D106" s="80">
        <v>9386003</v>
      </c>
      <c r="E106" s="80">
        <v>21522097</v>
      </c>
      <c r="F106" s="212">
        <v>319976103</v>
      </c>
      <c r="G106" s="120">
        <v>69144528</v>
      </c>
      <c r="H106" s="80">
        <v>4264108</v>
      </c>
      <c r="I106" s="80">
        <v>1733967</v>
      </c>
      <c r="J106" s="80">
        <v>4001447</v>
      </c>
      <c r="K106" s="81">
        <v>59145005</v>
      </c>
      <c r="L106" s="79">
        <v>77480386</v>
      </c>
      <c r="M106" s="80">
        <v>5681723</v>
      </c>
      <c r="N106" s="80">
        <v>2037380</v>
      </c>
      <c r="O106" s="80">
        <v>4338883</v>
      </c>
      <c r="P106" s="81">
        <v>65422401</v>
      </c>
      <c r="Q106" s="79">
        <v>36421268</v>
      </c>
      <c r="R106" s="80">
        <v>2397494</v>
      </c>
      <c r="S106" s="80">
        <v>747780</v>
      </c>
      <c r="T106" s="80">
        <v>1926044</v>
      </c>
      <c r="U106" s="81">
        <v>31349950</v>
      </c>
      <c r="V106" s="79">
        <v>491056451</v>
      </c>
      <c r="W106" s="80">
        <v>28474219</v>
      </c>
      <c r="X106" s="80">
        <v>11326805</v>
      </c>
      <c r="Y106" s="80">
        <v>23743266</v>
      </c>
      <c r="Z106" s="212">
        <v>427512162</v>
      </c>
    </row>
    <row r="107" spans="1:41" s="16" customFormat="1" ht="18" x14ac:dyDescent="0.45">
      <c r="A107" s="194">
        <v>2007</v>
      </c>
      <c r="B107" s="211">
        <v>378350136</v>
      </c>
      <c r="C107" s="80">
        <v>24662433</v>
      </c>
      <c r="D107" s="80">
        <v>9007457</v>
      </c>
      <c r="E107" s="80">
        <v>23002050</v>
      </c>
      <c r="F107" s="212">
        <v>321678196</v>
      </c>
      <c r="G107" s="120">
        <v>69712759</v>
      </c>
      <c r="H107" s="80">
        <v>4335139</v>
      </c>
      <c r="I107" s="80">
        <v>1667520</v>
      </c>
      <c r="J107" s="80">
        <v>4269726</v>
      </c>
      <c r="K107" s="81">
        <v>59440375</v>
      </c>
      <c r="L107" s="79">
        <v>77291468</v>
      </c>
      <c r="M107" s="80">
        <v>5677367</v>
      </c>
      <c r="N107" s="80">
        <v>1787148</v>
      </c>
      <c r="O107" s="80">
        <v>4641429</v>
      </c>
      <c r="P107" s="81">
        <v>65185523</v>
      </c>
      <c r="Q107" s="79">
        <v>36505844</v>
      </c>
      <c r="R107" s="80">
        <v>2436064</v>
      </c>
      <c r="S107" s="80">
        <v>701984</v>
      </c>
      <c r="T107" s="80">
        <v>2113317</v>
      </c>
      <c r="U107" s="81">
        <v>31254479</v>
      </c>
      <c r="V107" s="79">
        <v>491368738</v>
      </c>
      <c r="W107" s="80">
        <v>28881474</v>
      </c>
      <c r="X107" s="80">
        <v>10696459</v>
      </c>
      <c r="Y107" s="80">
        <v>26372667</v>
      </c>
      <c r="Z107" s="212">
        <v>425418138</v>
      </c>
    </row>
    <row r="108" spans="1:41" s="16" customFormat="1" ht="18" x14ac:dyDescent="0.45">
      <c r="A108" s="194">
        <v>2008</v>
      </c>
      <c r="B108" s="211">
        <v>379549447</v>
      </c>
      <c r="C108" s="80">
        <v>24997481</v>
      </c>
      <c r="D108" s="80">
        <v>9156608</v>
      </c>
      <c r="E108" s="80">
        <v>23338565</v>
      </c>
      <c r="F108" s="212">
        <v>322056792</v>
      </c>
      <c r="G108" s="120">
        <v>69922401</v>
      </c>
      <c r="H108" s="80">
        <v>4393110</v>
      </c>
      <c r="I108" s="80">
        <v>1689487</v>
      </c>
      <c r="J108" s="80">
        <v>4334365</v>
      </c>
      <c r="K108" s="81">
        <v>59505439</v>
      </c>
      <c r="L108" s="79">
        <v>77082511</v>
      </c>
      <c r="M108" s="80">
        <v>5744553</v>
      </c>
      <c r="N108" s="80">
        <v>1809590</v>
      </c>
      <c r="O108" s="80">
        <v>4594275</v>
      </c>
      <c r="P108" s="81">
        <v>64934093</v>
      </c>
      <c r="Q108" s="79">
        <v>36402748</v>
      </c>
      <c r="R108" s="80">
        <v>2452156</v>
      </c>
      <c r="S108" s="80">
        <v>694980</v>
      </c>
      <c r="T108" s="80">
        <v>2146814</v>
      </c>
      <c r="U108" s="81">
        <v>31108797</v>
      </c>
      <c r="V108" s="79">
        <v>490447504</v>
      </c>
      <c r="W108" s="80">
        <v>29073158</v>
      </c>
      <c r="X108" s="80">
        <v>10564133</v>
      </c>
      <c r="Y108" s="80">
        <v>26839523</v>
      </c>
      <c r="Z108" s="212">
        <v>423970691</v>
      </c>
    </row>
    <row r="109" spans="1:41" s="16" customFormat="1" ht="18" x14ac:dyDescent="0.45">
      <c r="A109" s="194">
        <v>2009</v>
      </c>
      <c r="B109" s="211">
        <v>382196195</v>
      </c>
      <c r="C109" s="80">
        <v>24918017</v>
      </c>
      <c r="D109" s="80">
        <v>9120294</v>
      </c>
      <c r="E109" s="80">
        <v>24000499</v>
      </c>
      <c r="F109" s="212">
        <v>324157384</v>
      </c>
      <c r="G109" s="120">
        <v>70376377</v>
      </c>
      <c r="H109" s="80">
        <v>4373520</v>
      </c>
      <c r="I109" s="80">
        <v>1685718</v>
      </c>
      <c r="J109" s="80">
        <v>4453942</v>
      </c>
      <c r="K109" s="81">
        <v>59863197</v>
      </c>
      <c r="L109" s="79">
        <v>77605107</v>
      </c>
      <c r="M109" s="80">
        <v>5724724</v>
      </c>
      <c r="N109" s="80">
        <v>1816495</v>
      </c>
      <c r="O109" s="80">
        <v>4657505</v>
      </c>
      <c r="P109" s="81">
        <v>65406382</v>
      </c>
      <c r="Q109" s="79">
        <v>36449510</v>
      </c>
      <c r="R109" s="80">
        <v>2436041</v>
      </c>
      <c r="S109" s="80">
        <v>697402</v>
      </c>
      <c r="T109" s="80">
        <v>2132080</v>
      </c>
      <c r="U109" s="81">
        <v>31183988</v>
      </c>
      <c r="V109" s="79">
        <v>491429782</v>
      </c>
      <c r="W109" s="80">
        <v>28741124</v>
      </c>
      <c r="X109" s="80">
        <v>10557492</v>
      </c>
      <c r="Y109" s="80">
        <v>26979520</v>
      </c>
      <c r="Z109" s="212">
        <v>425151646</v>
      </c>
    </row>
    <row r="110" spans="1:41" s="16" customFormat="1" ht="18" x14ac:dyDescent="0.45">
      <c r="A110" s="194">
        <v>2010</v>
      </c>
      <c r="B110" s="211">
        <v>384079060</v>
      </c>
      <c r="C110" s="80">
        <v>25630867</v>
      </c>
      <c r="D110" s="80">
        <v>9228333</v>
      </c>
      <c r="E110" s="80">
        <v>24553370</v>
      </c>
      <c r="F110" s="212">
        <v>324666489</v>
      </c>
      <c r="G110" s="120">
        <v>70622736</v>
      </c>
      <c r="H110" s="80">
        <v>4495619</v>
      </c>
      <c r="I110" s="80">
        <v>1693290</v>
      </c>
      <c r="J110" s="80">
        <v>4556842</v>
      </c>
      <c r="K110" s="81">
        <v>59876985</v>
      </c>
      <c r="L110" s="79">
        <v>78410805</v>
      </c>
      <c r="M110" s="80">
        <v>5876069</v>
      </c>
      <c r="N110" s="80">
        <v>1902001</v>
      </c>
      <c r="O110" s="80">
        <v>4718835</v>
      </c>
      <c r="P110" s="81">
        <v>65913901</v>
      </c>
      <c r="Q110" s="79">
        <v>36357425</v>
      </c>
      <c r="R110" s="80">
        <v>2469626</v>
      </c>
      <c r="S110" s="80">
        <v>695838</v>
      </c>
      <c r="T110" s="80">
        <v>2159011</v>
      </c>
      <c r="U110" s="81">
        <v>31032950</v>
      </c>
      <c r="V110" s="79">
        <v>489686849</v>
      </c>
      <c r="W110" s="80">
        <v>29132041</v>
      </c>
      <c r="X110" s="80">
        <v>10617610</v>
      </c>
      <c r="Y110" s="80">
        <v>27285269</v>
      </c>
      <c r="Z110" s="212">
        <v>422651928</v>
      </c>
    </row>
    <row r="111" spans="1:41" s="16" customFormat="1" ht="18" x14ac:dyDescent="0.45">
      <c r="A111" s="194">
        <v>2011</v>
      </c>
      <c r="B111" s="211">
        <v>384266006</v>
      </c>
      <c r="C111" s="80">
        <v>25476592</v>
      </c>
      <c r="D111" s="80">
        <v>9489621</v>
      </c>
      <c r="E111" s="80">
        <v>25739613</v>
      </c>
      <c r="F111" s="212">
        <v>323560180</v>
      </c>
      <c r="G111" s="120">
        <v>70618729</v>
      </c>
      <c r="H111" s="80">
        <v>4454664</v>
      </c>
      <c r="I111" s="80">
        <v>1739727</v>
      </c>
      <c r="J111" s="80">
        <v>4781661</v>
      </c>
      <c r="K111" s="81">
        <v>59642677</v>
      </c>
      <c r="L111" s="79">
        <v>79239947</v>
      </c>
      <c r="M111" s="80">
        <v>6026454</v>
      </c>
      <c r="N111" s="80">
        <v>2026511</v>
      </c>
      <c r="O111" s="80">
        <v>4983328</v>
      </c>
      <c r="P111" s="81">
        <v>66203654</v>
      </c>
      <c r="Q111" s="79">
        <v>36359574</v>
      </c>
      <c r="R111" s="80">
        <v>2472377</v>
      </c>
      <c r="S111" s="80">
        <v>699182</v>
      </c>
      <c r="T111" s="80">
        <v>2239545</v>
      </c>
      <c r="U111" s="81">
        <v>30948470</v>
      </c>
      <c r="V111" s="79">
        <v>488793881</v>
      </c>
      <c r="W111" s="80">
        <v>29186435</v>
      </c>
      <c r="X111" s="80">
        <v>10752135</v>
      </c>
      <c r="Y111" s="80">
        <v>28177764</v>
      </c>
      <c r="Z111" s="212">
        <v>420677548</v>
      </c>
    </row>
    <row r="112" spans="1:41" s="16" customFormat="1" ht="18" x14ac:dyDescent="0.45">
      <c r="A112" s="194">
        <v>2012</v>
      </c>
      <c r="B112" s="211">
        <v>385194934</v>
      </c>
      <c r="C112" s="80">
        <v>25115924</v>
      </c>
      <c r="D112" s="80">
        <v>9665547</v>
      </c>
      <c r="E112" s="80">
        <v>25551780</v>
      </c>
      <c r="F112" s="212">
        <v>324861683</v>
      </c>
      <c r="G112" s="120">
        <v>70786387</v>
      </c>
      <c r="H112" s="80">
        <v>4394406</v>
      </c>
      <c r="I112" s="80">
        <v>1771101</v>
      </c>
      <c r="J112" s="80">
        <v>4746883</v>
      </c>
      <c r="K112" s="81">
        <v>59873997</v>
      </c>
      <c r="L112" s="79">
        <v>79863777</v>
      </c>
      <c r="M112" s="80">
        <v>6204447</v>
      </c>
      <c r="N112" s="80">
        <v>2067960</v>
      </c>
      <c r="O112" s="80">
        <v>4986036</v>
      </c>
      <c r="P112" s="81">
        <v>66605333</v>
      </c>
      <c r="Q112" s="79">
        <v>36277568</v>
      </c>
      <c r="R112" s="80">
        <v>2442591</v>
      </c>
      <c r="S112" s="80">
        <v>711130</v>
      </c>
      <c r="T112" s="80">
        <v>2188241</v>
      </c>
      <c r="U112" s="81">
        <v>30935607</v>
      </c>
      <c r="V112" s="79">
        <v>487731680</v>
      </c>
      <c r="W112" s="80">
        <v>28855325</v>
      </c>
      <c r="X112" s="80">
        <v>10929637</v>
      </c>
      <c r="Y112" s="80">
        <v>27527881</v>
      </c>
      <c r="Z112" s="212">
        <v>420418837</v>
      </c>
    </row>
    <row r="113" spans="1:26" s="16" customFormat="1" ht="18" x14ac:dyDescent="0.45">
      <c r="A113" s="194">
        <v>2013</v>
      </c>
      <c r="B113" s="211">
        <v>390177556</v>
      </c>
      <c r="C113" s="80">
        <v>25796429</v>
      </c>
      <c r="D113" s="80">
        <v>9867778</v>
      </c>
      <c r="E113" s="80">
        <v>27059471</v>
      </c>
      <c r="F113" s="212">
        <v>327453878</v>
      </c>
      <c r="G113" s="120">
        <v>71777471</v>
      </c>
      <c r="H113" s="80">
        <v>4526801</v>
      </c>
      <c r="I113" s="80">
        <v>1805611</v>
      </c>
      <c r="J113" s="80">
        <v>5034219</v>
      </c>
      <c r="K113" s="81">
        <v>60410840</v>
      </c>
      <c r="L113" s="79">
        <v>80923470</v>
      </c>
      <c r="M113" s="80">
        <v>6341809</v>
      </c>
      <c r="N113" s="80">
        <v>2125383</v>
      </c>
      <c r="O113" s="80">
        <v>5272682</v>
      </c>
      <c r="P113" s="81">
        <v>67183596</v>
      </c>
      <c r="Q113" s="79">
        <v>36430514</v>
      </c>
      <c r="R113" s="80">
        <v>2459611</v>
      </c>
      <c r="S113" s="80">
        <v>722007</v>
      </c>
      <c r="T113" s="80">
        <v>2312945</v>
      </c>
      <c r="U113" s="81">
        <v>30935952</v>
      </c>
      <c r="V113" s="79">
        <v>489295754</v>
      </c>
      <c r="W113" s="80">
        <v>29132585</v>
      </c>
      <c r="X113" s="80">
        <v>11026489</v>
      </c>
      <c r="Y113" s="80">
        <v>29414288</v>
      </c>
      <c r="Z113" s="212">
        <v>419722392</v>
      </c>
    </row>
    <row r="114" spans="1:26" s="16" customFormat="1" ht="18" x14ac:dyDescent="0.45">
      <c r="A114" s="194">
        <v>2014</v>
      </c>
      <c r="B114" s="211">
        <v>393064711</v>
      </c>
      <c r="C114" s="80">
        <v>25408441</v>
      </c>
      <c r="D114" s="80">
        <v>9902113</v>
      </c>
      <c r="E114" s="80">
        <v>26715782</v>
      </c>
      <c r="F114" s="212">
        <v>331038375</v>
      </c>
      <c r="G114" s="120">
        <v>72423624</v>
      </c>
      <c r="H114" s="80">
        <v>4497188</v>
      </c>
      <c r="I114" s="80">
        <v>1822794</v>
      </c>
      <c r="J114" s="80">
        <v>4964382</v>
      </c>
      <c r="K114" s="81">
        <v>61139261</v>
      </c>
      <c r="L114" s="79">
        <v>80414178</v>
      </c>
      <c r="M114" s="80">
        <v>5720553</v>
      </c>
      <c r="N114" s="80">
        <v>2120851</v>
      </c>
      <c r="O114" s="80">
        <v>5213089</v>
      </c>
      <c r="P114" s="81">
        <v>67359684</v>
      </c>
      <c r="Q114" s="79">
        <v>36342562</v>
      </c>
      <c r="R114" s="80">
        <v>2464072</v>
      </c>
      <c r="S114" s="80">
        <v>720156</v>
      </c>
      <c r="T114" s="80">
        <v>2293361</v>
      </c>
      <c r="U114" s="81">
        <v>30864973</v>
      </c>
      <c r="V114" s="79">
        <v>487187416</v>
      </c>
      <c r="W114" s="80">
        <v>29005361</v>
      </c>
      <c r="X114" s="80">
        <v>10830228</v>
      </c>
      <c r="Y114" s="80">
        <v>29118052</v>
      </c>
      <c r="Z114" s="212">
        <v>418233775</v>
      </c>
    </row>
    <row r="115" spans="1:26" s="16" customFormat="1" ht="18" x14ac:dyDescent="0.45">
      <c r="A115" s="194">
        <v>2015</v>
      </c>
      <c r="B115" s="211">
        <v>400284714</v>
      </c>
      <c r="C115" s="80">
        <v>25419551</v>
      </c>
      <c r="D115" s="80">
        <v>10125951</v>
      </c>
      <c r="E115" s="80">
        <v>27559004</v>
      </c>
      <c r="F115" s="212">
        <v>337180207</v>
      </c>
      <c r="G115" s="120">
        <v>73814059</v>
      </c>
      <c r="H115" s="80">
        <v>4495464</v>
      </c>
      <c r="I115" s="80">
        <v>1864178</v>
      </c>
      <c r="J115" s="80">
        <v>5123164</v>
      </c>
      <c r="K115" s="81">
        <v>62331253</v>
      </c>
      <c r="L115" s="79">
        <v>81587944</v>
      </c>
      <c r="M115" s="80">
        <v>5753854</v>
      </c>
      <c r="N115" s="80">
        <v>2115341</v>
      </c>
      <c r="O115" s="80">
        <v>5378970</v>
      </c>
      <c r="P115" s="81">
        <v>68339778</v>
      </c>
      <c r="Q115" s="79">
        <v>36491168</v>
      </c>
      <c r="R115" s="80">
        <v>2445953</v>
      </c>
      <c r="S115" s="80">
        <v>714290</v>
      </c>
      <c r="T115" s="80">
        <v>2345487</v>
      </c>
      <c r="U115" s="81">
        <v>30985438</v>
      </c>
      <c r="V115" s="79">
        <v>488062803</v>
      </c>
      <c r="W115" s="80">
        <v>28729765</v>
      </c>
      <c r="X115" s="80">
        <v>10820724</v>
      </c>
      <c r="Y115" s="80">
        <v>29856557</v>
      </c>
      <c r="Z115" s="212">
        <v>418655756</v>
      </c>
    </row>
    <row r="116" spans="1:26" s="16" customFormat="1" ht="18" x14ac:dyDescent="0.45">
      <c r="A116" s="194">
        <v>2016</v>
      </c>
      <c r="B116" s="211">
        <v>406369021</v>
      </c>
      <c r="C116" s="80">
        <v>25760357</v>
      </c>
      <c r="D116" s="80">
        <v>10395510</v>
      </c>
      <c r="E116" s="80">
        <v>28338995</v>
      </c>
      <c r="F116" s="212">
        <v>341874160</v>
      </c>
      <c r="G116" s="120">
        <v>74997542</v>
      </c>
      <c r="H116" s="80">
        <v>4550875</v>
      </c>
      <c r="I116" s="80">
        <v>1914367</v>
      </c>
      <c r="J116" s="80">
        <v>5272550</v>
      </c>
      <c r="K116" s="81">
        <v>63259750</v>
      </c>
      <c r="L116" s="79">
        <v>82415514</v>
      </c>
      <c r="M116" s="80">
        <v>5841674</v>
      </c>
      <c r="N116" s="80">
        <v>2111912</v>
      </c>
      <c r="O116" s="80">
        <v>5534451</v>
      </c>
      <c r="P116" s="81">
        <v>68927477</v>
      </c>
      <c r="Q116" s="79">
        <v>36521780</v>
      </c>
      <c r="R116" s="80">
        <v>2438949</v>
      </c>
      <c r="S116" s="80">
        <v>713768</v>
      </c>
      <c r="T116" s="80">
        <v>2363795</v>
      </c>
      <c r="U116" s="81">
        <v>31005267</v>
      </c>
      <c r="V116" s="79">
        <v>488480803</v>
      </c>
      <c r="W116" s="80">
        <v>28664579</v>
      </c>
      <c r="X116" s="80">
        <v>10808332</v>
      </c>
      <c r="Y116" s="80">
        <v>30241472</v>
      </c>
      <c r="Z116" s="212">
        <v>418766420</v>
      </c>
    </row>
    <row r="117" spans="1:26" s="16" customFormat="1" ht="18" x14ac:dyDescent="0.45">
      <c r="A117" s="194">
        <v>2017</v>
      </c>
      <c r="B117" s="211">
        <v>412455928</v>
      </c>
      <c r="C117" s="80">
        <v>26059578</v>
      </c>
      <c r="D117" s="80">
        <v>10196335</v>
      </c>
      <c r="E117" s="80">
        <v>29310408</v>
      </c>
      <c r="F117" s="212">
        <v>346889607</v>
      </c>
      <c r="G117" s="120">
        <v>76180086</v>
      </c>
      <c r="H117" s="80">
        <v>4602776</v>
      </c>
      <c r="I117" s="80">
        <v>1872348</v>
      </c>
      <c r="J117" s="80">
        <v>5414341</v>
      </c>
      <c r="K117" s="81">
        <v>64290621</v>
      </c>
      <c r="L117" s="79">
        <v>83607236</v>
      </c>
      <c r="M117" s="80">
        <v>5924433</v>
      </c>
      <c r="N117" s="80">
        <v>2110570</v>
      </c>
      <c r="O117" s="80">
        <v>5787419</v>
      </c>
      <c r="P117" s="81">
        <v>69784814</v>
      </c>
      <c r="Q117" s="79">
        <v>36482943</v>
      </c>
      <c r="R117" s="80">
        <v>2435374</v>
      </c>
      <c r="S117" s="80">
        <v>711664</v>
      </c>
      <c r="T117" s="80">
        <v>2395810</v>
      </c>
      <c r="U117" s="81">
        <v>30940096</v>
      </c>
      <c r="V117" s="79">
        <v>487081720</v>
      </c>
      <c r="W117" s="80">
        <v>28566465</v>
      </c>
      <c r="X117" s="80">
        <v>10687861</v>
      </c>
      <c r="Y117" s="80">
        <v>30725810</v>
      </c>
      <c r="Z117" s="212">
        <v>417101585</v>
      </c>
    </row>
    <row r="118" spans="1:26" s="16" customFormat="1" ht="18" x14ac:dyDescent="0.45">
      <c r="A118" s="194">
        <v>2018</v>
      </c>
      <c r="B118" s="211">
        <v>418823541</v>
      </c>
      <c r="C118" s="80">
        <v>26309345</v>
      </c>
      <c r="D118" s="80">
        <v>10372886</v>
      </c>
      <c r="E118" s="80">
        <v>29683911</v>
      </c>
      <c r="F118" s="212">
        <v>352457399</v>
      </c>
      <c r="G118" s="120">
        <v>77489405</v>
      </c>
      <c r="H118" s="80">
        <v>4649303</v>
      </c>
      <c r="I118" s="80">
        <v>1906169</v>
      </c>
      <c r="J118" s="80">
        <v>5486078</v>
      </c>
      <c r="K118" s="81">
        <v>65447856</v>
      </c>
      <c r="L118" s="79">
        <v>84703136</v>
      </c>
      <c r="M118" s="80">
        <v>5921400</v>
      </c>
      <c r="N118" s="80">
        <v>2137462</v>
      </c>
      <c r="O118" s="80">
        <v>5859363</v>
      </c>
      <c r="P118" s="81">
        <v>70784911</v>
      </c>
      <c r="Q118" s="79">
        <v>36512258</v>
      </c>
      <c r="R118" s="80">
        <v>2441256</v>
      </c>
      <c r="S118" s="80">
        <v>709764</v>
      </c>
      <c r="T118" s="80">
        <v>2424828</v>
      </c>
      <c r="U118" s="81">
        <v>30936411</v>
      </c>
      <c r="V118" s="79">
        <v>485813783</v>
      </c>
      <c r="W118" s="80">
        <v>28585527</v>
      </c>
      <c r="X118" s="80">
        <v>10613356</v>
      </c>
      <c r="Y118" s="80">
        <v>30945201</v>
      </c>
      <c r="Z118" s="212">
        <v>415669699</v>
      </c>
    </row>
    <row r="119" spans="1:26" s="16" customFormat="1" ht="18" x14ac:dyDescent="0.45">
      <c r="A119" s="194">
        <v>2019</v>
      </c>
      <c r="B119" s="211">
        <v>425342336</v>
      </c>
      <c r="C119" s="80">
        <v>26518821</v>
      </c>
      <c r="D119" s="80">
        <v>10669997</v>
      </c>
      <c r="E119" s="80">
        <v>30948740</v>
      </c>
      <c r="F119" s="212">
        <v>357204778</v>
      </c>
      <c r="G119" s="120">
        <v>78808260</v>
      </c>
      <c r="H119" s="80">
        <v>4690917</v>
      </c>
      <c r="I119" s="80">
        <v>1972041</v>
      </c>
      <c r="J119" s="80">
        <v>5714597</v>
      </c>
      <c r="K119" s="81">
        <v>66430705</v>
      </c>
      <c r="L119" s="79">
        <v>86296556</v>
      </c>
      <c r="M119" s="80">
        <v>5989486</v>
      </c>
      <c r="N119" s="80">
        <v>2225700</v>
      </c>
      <c r="O119" s="80">
        <v>6288714</v>
      </c>
      <c r="P119" s="81">
        <v>71792655</v>
      </c>
      <c r="Q119" s="79">
        <v>36502729</v>
      </c>
      <c r="R119" s="80">
        <v>2442663</v>
      </c>
      <c r="S119" s="80">
        <v>723694</v>
      </c>
      <c r="T119" s="80">
        <v>2482319</v>
      </c>
      <c r="U119" s="81">
        <v>30854054</v>
      </c>
      <c r="V119" s="79">
        <v>485455105</v>
      </c>
      <c r="W119" s="80">
        <v>28578295</v>
      </c>
      <c r="X119" s="80">
        <v>10658251</v>
      </c>
      <c r="Y119" s="80">
        <v>31644088</v>
      </c>
      <c r="Z119" s="212">
        <v>414574472</v>
      </c>
    </row>
    <row r="120" spans="1:26" s="16" customFormat="1" ht="18" x14ac:dyDescent="0.45">
      <c r="A120" s="194">
        <v>2020</v>
      </c>
      <c r="B120" s="211">
        <v>432640710</v>
      </c>
      <c r="C120" s="80">
        <v>26752141</v>
      </c>
      <c r="D120" s="80">
        <v>10547721</v>
      </c>
      <c r="E120" s="80">
        <v>32819327</v>
      </c>
      <c r="F120" s="212">
        <v>362521521</v>
      </c>
      <c r="G120" s="120">
        <v>80218207</v>
      </c>
      <c r="H120" s="80">
        <v>4728320</v>
      </c>
      <c r="I120" s="80">
        <v>1950057</v>
      </c>
      <c r="J120" s="80">
        <v>6065678</v>
      </c>
      <c r="K120" s="81">
        <v>67474152</v>
      </c>
      <c r="L120" s="79">
        <v>87985670</v>
      </c>
      <c r="M120" s="80">
        <v>6024527</v>
      </c>
      <c r="N120" s="80">
        <v>2137515</v>
      </c>
      <c r="O120" s="80">
        <v>6679256</v>
      </c>
      <c r="P120" s="81">
        <v>73144372</v>
      </c>
      <c r="Q120" s="79">
        <v>36522131</v>
      </c>
      <c r="R120" s="80">
        <v>2441407</v>
      </c>
      <c r="S120" s="80">
        <v>698961</v>
      </c>
      <c r="T120" s="80">
        <v>2580240</v>
      </c>
      <c r="U120" s="81">
        <v>30801523</v>
      </c>
      <c r="V120" s="79">
        <v>485895747</v>
      </c>
      <c r="W120" s="80">
        <v>28576526</v>
      </c>
      <c r="X120" s="80">
        <v>10323841</v>
      </c>
      <c r="Y120" s="80">
        <v>32895995</v>
      </c>
      <c r="Z120" s="212">
        <v>414099385</v>
      </c>
    </row>
    <row r="121" spans="1:26" s="16" customFormat="1" ht="18" x14ac:dyDescent="0.45">
      <c r="A121" s="194">
        <v>2021</v>
      </c>
      <c r="B121" s="211">
        <v>439291648</v>
      </c>
      <c r="C121" s="80">
        <v>26964270</v>
      </c>
      <c r="D121" s="80">
        <v>10898815</v>
      </c>
      <c r="E121" s="80">
        <v>33553551</v>
      </c>
      <c r="F121" s="212">
        <v>367875012</v>
      </c>
      <c r="G121" s="120">
        <v>81483251</v>
      </c>
      <c r="H121" s="80">
        <v>4768758</v>
      </c>
      <c r="I121" s="80">
        <v>2014793</v>
      </c>
      <c r="J121" s="80">
        <v>6199972</v>
      </c>
      <c r="K121" s="81">
        <v>68499729</v>
      </c>
      <c r="L121" s="79">
        <v>89652273</v>
      </c>
      <c r="M121" s="80">
        <v>6087684</v>
      </c>
      <c r="N121" s="80">
        <v>2195231</v>
      </c>
      <c r="O121" s="80">
        <v>6934496</v>
      </c>
      <c r="P121" s="81">
        <v>74434862</v>
      </c>
      <c r="Q121" s="79">
        <v>36511822</v>
      </c>
      <c r="R121" s="80">
        <v>2438022</v>
      </c>
      <c r="S121" s="80">
        <v>696604</v>
      </c>
      <c r="T121" s="80">
        <v>2618473</v>
      </c>
      <c r="U121" s="81">
        <v>30758723</v>
      </c>
      <c r="V121" s="79">
        <v>485600541</v>
      </c>
      <c r="W121" s="80">
        <v>28575233</v>
      </c>
      <c r="X121" s="80">
        <v>10183817</v>
      </c>
      <c r="Y121" s="80">
        <v>33541314</v>
      </c>
      <c r="Z121" s="212">
        <v>413300176</v>
      </c>
    </row>
    <row r="122" spans="1:26" s="16" customFormat="1" ht="18.399999999999999" thickBot="1" x14ac:dyDescent="0.5">
      <c r="A122" s="194">
        <v>2022</v>
      </c>
      <c r="B122" s="213">
        <v>444347675</v>
      </c>
      <c r="C122" s="214">
        <v>27300626</v>
      </c>
      <c r="D122" s="214">
        <v>11141566</v>
      </c>
      <c r="E122" s="214">
        <v>34555578</v>
      </c>
      <c r="F122" s="215">
        <v>371349905</v>
      </c>
      <c r="G122" s="251">
        <v>82473322</v>
      </c>
      <c r="H122" s="214">
        <v>4828859</v>
      </c>
      <c r="I122" s="214">
        <v>2059080</v>
      </c>
      <c r="J122" s="214">
        <v>6390331</v>
      </c>
      <c r="K122" s="252">
        <v>69195052</v>
      </c>
      <c r="L122" s="221">
        <v>91118338</v>
      </c>
      <c r="M122" s="214">
        <v>6144578</v>
      </c>
      <c r="N122" s="214">
        <v>2246081</v>
      </c>
      <c r="O122" s="214">
        <v>7216243</v>
      </c>
      <c r="P122" s="252">
        <v>75511436</v>
      </c>
      <c r="Q122" s="221">
        <v>36431368</v>
      </c>
      <c r="R122" s="214">
        <v>2442107</v>
      </c>
      <c r="S122" s="214">
        <v>687518</v>
      </c>
      <c r="T122" s="214">
        <v>2665477</v>
      </c>
      <c r="U122" s="252">
        <v>30636266</v>
      </c>
      <c r="V122" s="221">
        <v>483960592</v>
      </c>
      <c r="W122" s="214">
        <v>28619959</v>
      </c>
      <c r="X122" s="214">
        <v>10043891</v>
      </c>
      <c r="Y122" s="214">
        <v>34053975</v>
      </c>
      <c r="Z122" s="215">
        <v>411242767</v>
      </c>
    </row>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s="16" customFormat="1" x14ac:dyDescent="0.45"/>
    <row r="185" spans="1:41" s="16" customFormat="1" x14ac:dyDescent="0.45"/>
    <row r="186" spans="1:41" s="16" customFormat="1" x14ac:dyDescent="0.45"/>
    <row r="187" spans="1:41" s="16" customFormat="1" x14ac:dyDescent="0.45"/>
    <row r="188" spans="1:41" s="16" customFormat="1" x14ac:dyDescent="0.45"/>
    <row r="189" spans="1:41" x14ac:dyDescent="0.4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row>
  </sheetData>
  <sheetProtection algorithmName="SHA-512" hashValue="zjT5gxJ+Eqr7d2yQWIKRAqu/hTN7lus3c/zti3rpxiYB9eHQgY79k51NEyRQgtZYjZpKVrgMcvmMo+2HOXakwA==" saltValue="ysbM0QB9eRrrPS1uWlZF0Q==" spinCount="100000" sheet="1" objects="1" scenarios="1"/>
  <mergeCells count="5">
    <mergeCell ref="A1:K1"/>
    <mergeCell ref="A3:F3"/>
    <mergeCell ref="G3:K3"/>
    <mergeCell ref="B67:F67"/>
    <mergeCell ref="B96:H96"/>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59208-DEB1-4159-B109-4490B2DA80BD}">
  <dimension ref="A1:AO182"/>
  <sheetViews>
    <sheetView topLeftCell="A8" zoomScale="98" zoomScaleNormal="98" workbookViewId="0">
      <selection activeCell="H16" sqref="H16"/>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465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63" t="s">
        <v>466</v>
      </c>
      <c r="B6" s="270">
        <v>702049907</v>
      </c>
      <c r="C6" s="271">
        <v>52838479</v>
      </c>
      <c r="D6" s="271">
        <v>8369938</v>
      </c>
      <c r="E6" s="271">
        <v>9379181</v>
      </c>
      <c r="F6" s="272">
        <v>631462309</v>
      </c>
      <c r="G6" s="273">
        <f t="shared" ref="G6:G25" si="0">B6*2*B66/100</f>
        <v>15964614.885180002</v>
      </c>
      <c r="H6" s="274">
        <f t="shared" ref="H6:H25" si="1">C6*2*C66/100</f>
        <v>9836411.2506399993</v>
      </c>
      <c r="I6" s="274">
        <f t="shared" ref="I6:I25" si="2">D6*2*D66/100</f>
        <v>3760780.5421600002</v>
      </c>
      <c r="J6" s="274">
        <f t="shared" ref="J6:J25" si="3">E6*2*E66/100</f>
        <v>3763490.1680600001</v>
      </c>
      <c r="K6" s="275">
        <f t="shared" ref="K6:K25" si="4">F6*2*F66/100</f>
        <v>16796897.419399999</v>
      </c>
    </row>
    <row r="7" spans="1:11" s="16" customFormat="1" ht="18" x14ac:dyDescent="0.55000000000000004">
      <c r="A7" s="263" t="s">
        <v>467</v>
      </c>
      <c r="B7" s="276">
        <v>705005554</v>
      </c>
      <c r="C7" s="277">
        <v>52352132</v>
      </c>
      <c r="D7" s="277">
        <v>8392712</v>
      </c>
      <c r="E7" s="277">
        <v>9013029</v>
      </c>
      <c r="F7" s="278">
        <v>635247681</v>
      </c>
      <c r="G7" s="267">
        <f t="shared" si="0"/>
        <v>16031826.29796</v>
      </c>
      <c r="H7" s="268">
        <f t="shared" si="1"/>
        <v>9842200.8159999996</v>
      </c>
      <c r="I7" s="268">
        <f t="shared" si="2"/>
        <v>3776384.6915199999</v>
      </c>
      <c r="J7" s="268">
        <f t="shared" si="3"/>
        <v>3730853.22426</v>
      </c>
      <c r="K7" s="269">
        <f t="shared" si="4"/>
        <v>16846768.500119999</v>
      </c>
    </row>
    <row r="8" spans="1:11" s="16" customFormat="1" ht="18" x14ac:dyDescent="0.55000000000000004">
      <c r="A8" s="263" t="s">
        <v>468</v>
      </c>
      <c r="B8" s="276">
        <v>710438561</v>
      </c>
      <c r="C8" s="277">
        <v>53262851</v>
      </c>
      <c r="D8" s="277">
        <v>8155812</v>
      </c>
      <c r="E8" s="277">
        <v>9519071</v>
      </c>
      <c r="F8" s="278">
        <v>639500827</v>
      </c>
      <c r="G8" s="267">
        <f t="shared" si="0"/>
        <v>16027493.93616</v>
      </c>
      <c r="H8" s="268">
        <f t="shared" si="1"/>
        <v>9964414.1650799997</v>
      </c>
      <c r="I8" s="268">
        <f t="shared" si="2"/>
        <v>3730142.1763199996</v>
      </c>
      <c r="J8" s="268">
        <f t="shared" si="3"/>
        <v>3797538.1847399999</v>
      </c>
      <c r="K8" s="269">
        <f t="shared" si="4"/>
        <v>16818871.750100002</v>
      </c>
    </row>
    <row r="9" spans="1:11" s="16" customFormat="1" ht="18" x14ac:dyDescent="0.55000000000000004">
      <c r="A9" s="263" t="s">
        <v>469</v>
      </c>
      <c r="B9" s="276">
        <v>714097218</v>
      </c>
      <c r="C9" s="277">
        <v>53354495</v>
      </c>
      <c r="D9" s="277">
        <v>8586722</v>
      </c>
      <c r="E9" s="277">
        <v>10309992</v>
      </c>
      <c r="F9" s="278">
        <v>641846009</v>
      </c>
      <c r="G9" s="267">
        <f t="shared" si="0"/>
        <v>16038623.516280001</v>
      </c>
      <c r="H9" s="268">
        <f t="shared" si="1"/>
        <v>9969820.9357000012</v>
      </c>
      <c r="I9" s="268">
        <f t="shared" si="2"/>
        <v>3831567.0908399997</v>
      </c>
      <c r="J9" s="268">
        <f t="shared" si="3"/>
        <v>3949757.9352000002</v>
      </c>
      <c r="K9" s="269">
        <f t="shared" si="4"/>
        <v>16842039.276160002</v>
      </c>
    </row>
    <row r="10" spans="1:11" s="16" customFormat="1" ht="18" x14ac:dyDescent="0.55000000000000004">
      <c r="A10" s="206">
        <v>2007</v>
      </c>
      <c r="B10" s="131">
        <v>2272984566</v>
      </c>
      <c r="C10" s="122">
        <v>59068915</v>
      </c>
      <c r="D10" s="122">
        <v>34120330</v>
      </c>
      <c r="E10" s="122">
        <v>48158663</v>
      </c>
      <c r="F10" s="132">
        <v>2131636657</v>
      </c>
      <c r="G10" s="92">
        <f t="shared" si="0"/>
        <v>64507301.983080007</v>
      </c>
      <c r="H10" s="52">
        <f t="shared" si="1"/>
        <v>11117951.181299999</v>
      </c>
      <c r="I10" s="52">
        <f t="shared" si="2"/>
        <v>11970094.170599999</v>
      </c>
      <c r="J10" s="52">
        <f t="shared" si="3"/>
        <v>13371734.368579999</v>
      </c>
      <c r="K10" s="53">
        <f t="shared" si="4"/>
        <v>64204896.108839996</v>
      </c>
    </row>
    <row r="11" spans="1:11" s="16" customFormat="1" ht="18" x14ac:dyDescent="0.55000000000000004">
      <c r="A11" s="206">
        <v>2008</v>
      </c>
      <c r="B11" s="218">
        <v>2320300119</v>
      </c>
      <c r="C11" s="145">
        <v>57194241</v>
      </c>
      <c r="D11" s="145">
        <v>34230289</v>
      </c>
      <c r="E11" s="145">
        <v>50689969</v>
      </c>
      <c r="F11" s="219">
        <v>2178185621</v>
      </c>
      <c r="G11" s="92">
        <f t="shared" si="0"/>
        <v>58889217.020219997</v>
      </c>
      <c r="H11" s="52">
        <f t="shared" si="1"/>
        <v>10677020.909879999</v>
      </c>
      <c r="I11" s="52">
        <f t="shared" si="2"/>
        <v>9536558.5153999999</v>
      </c>
      <c r="J11" s="52">
        <f t="shared" si="3"/>
        <v>12270013.896140002</v>
      </c>
      <c r="K11" s="53">
        <f t="shared" si="4"/>
        <v>58462502.067639999</v>
      </c>
    </row>
    <row r="12" spans="1:11" s="16" customFormat="1" ht="18" x14ac:dyDescent="0.55000000000000004">
      <c r="A12" s="206">
        <v>2009</v>
      </c>
      <c r="B12" s="211">
        <v>2351567838</v>
      </c>
      <c r="C12" s="80">
        <v>56911497</v>
      </c>
      <c r="D12" s="80">
        <v>33851572</v>
      </c>
      <c r="E12" s="80">
        <v>52122426</v>
      </c>
      <c r="F12" s="212">
        <v>2208682343</v>
      </c>
      <c r="G12" s="92">
        <f t="shared" si="0"/>
        <v>54603405.198360004</v>
      </c>
      <c r="H12" s="52">
        <f t="shared" si="1"/>
        <v>10583261.98212</v>
      </c>
      <c r="I12" s="52">
        <f t="shared" si="2"/>
        <v>9058003.63576</v>
      </c>
      <c r="J12" s="52">
        <f t="shared" si="3"/>
        <v>11405429.257320002</v>
      </c>
      <c r="K12" s="53">
        <f t="shared" si="4"/>
        <v>54245238.344080001</v>
      </c>
    </row>
    <row r="13" spans="1:11" s="16" customFormat="1" ht="18" x14ac:dyDescent="0.55000000000000004">
      <c r="A13" s="206">
        <v>2010</v>
      </c>
      <c r="B13" s="211">
        <v>2296456342</v>
      </c>
      <c r="C13" s="80">
        <v>57265920</v>
      </c>
      <c r="D13" s="80">
        <v>35059950</v>
      </c>
      <c r="E13" s="80">
        <v>50276629</v>
      </c>
      <c r="F13" s="212">
        <v>2153853842</v>
      </c>
      <c r="G13" s="92">
        <f t="shared" si="0"/>
        <v>47123284.137840003</v>
      </c>
      <c r="H13" s="52">
        <f t="shared" si="1"/>
        <v>10612520.294400001</v>
      </c>
      <c r="I13" s="52">
        <f t="shared" si="2"/>
        <v>8467679.1240000017</v>
      </c>
      <c r="J13" s="52">
        <f t="shared" si="3"/>
        <v>10309725.54274</v>
      </c>
      <c r="K13" s="53">
        <f t="shared" si="4"/>
        <v>47169399.139799997</v>
      </c>
    </row>
    <row r="14" spans="1:11" s="16" customFormat="1" ht="18" x14ac:dyDescent="0.55000000000000004">
      <c r="A14" s="206">
        <v>2011</v>
      </c>
      <c r="B14" s="211">
        <v>2321591670</v>
      </c>
      <c r="C14" s="80">
        <v>57696684</v>
      </c>
      <c r="D14" s="80">
        <v>35149728</v>
      </c>
      <c r="E14" s="80">
        <v>52251312</v>
      </c>
      <c r="F14" s="212">
        <v>2176493946</v>
      </c>
      <c r="G14" s="92">
        <f t="shared" si="0"/>
        <v>44667423.730800003</v>
      </c>
      <c r="H14" s="52">
        <f t="shared" si="1"/>
        <v>10628883.12648</v>
      </c>
      <c r="I14" s="52">
        <f t="shared" si="2"/>
        <v>7964928.3648000006</v>
      </c>
      <c r="J14" s="52">
        <f t="shared" si="3"/>
        <v>9991495.8806400001</v>
      </c>
      <c r="K14" s="53">
        <f t="shared" si="4"/>
        <v>44661655.771920003</v>
      </c>
    </row>
    <row r="15" spans="1:11" s="16" customFormat="1" ht="18" x14ac:dyDescent="0.55000000000000004">
      <c r="A15" s="206">
        <v>2012</v>
      </c>
      <c r="B15" s="211">
        <v>2334645856</v>
      </c>
      <c r="C15" s="80">
        <v>57804542</v>
      </c>
      <c r="D15" s="80">
        <v>35421176</v>
      </c>
      <c r="E15" s="80">
        <v>56639443</v>
      </c>
      <c r="F15" s="212">
        <v>2184780695</v>
      </c>
      <c r="G15" s="92">
        <f t="shared" si="0"/>
        <v>42724019.164800003</v>
      </c>
      <c r="H15" s="52">
        <f t="shared" si="1"/>
        <v>10621006.547079999</v>
      </c>
      <c r="I15" s="52">
        <f t="shared" si="2"/>
        <v>7637513.9691200005</v>
      </c>
      <c r="J15" s="52">
        <f t="shared" si="3"/>
        <v>9974205.9123</v>
      </c>
      <c r="K15" s="53">
        <f t="shared" si="4"/>
        <v>42734310.394199997</v>
      </c>
    </row>
    <row r="16" spans="1:11" s="16" customFormat="1" ht="18" x14ac:dyDescent="0.55000000000000004">
      <c r="A16" s="206">
        <v>2013</v>
      </c>
      <c r="B16" s="211">
        <v>2359002069</v>
      </c>
      <c r="C16" s="80">
        <v>57263135</v>
      </c>
      <c r="D16" s="80">
        <v>38099558</v>
      </c>
      <c r="E16" s="80">
        <v>58008379</v>
      </c>
      <c r="F16" s="212">
        <v>2205630996</v>
      </c>
      <c r="G16" s="92">
        <f t="shared" si="0"/>
        <v>40999455.95922</v>
      </c>
      <c r="H16" s="52">
        <f t="shared" si="1"/>
        <v>10483734.755800001</v>
      </c>
      <c r="I16" s="52">
        <f t="shared" si="2"/>
        <v>7641247.3524799999</v>
      </c>
      <c r="J16" s="52">
        <f t="shared" si="3"/>
        <v>9689719.6281599998</v>
      </c>
      <c r="K16" s="53">
        <f t="shared" si="4"/>
        <v>41068849.145520002</v>
      </c>
    </row>
    <row r="17" spans="1:11" s="16" customFormat="1" ht="18" x14ac:dyDescent="0.55000000000000004">
      <c r="A17" s="206">
        <v>2014</v>
      </c>
      <c r="B17" s="211">
        <v>2379320522</v>
      </c>
      <c r="C17" s="80">
        <v>49445037</v>
      </c>
      <c r="D17" s="80">
        <v>38399180</v>
      </c>
      <c r="E17" s="80">
        <v>59004837</v>
      </c>
      <c r="F17" s="212">
        <v>2232471467</v>
      </c>
      <c r="G17" s="92">
        <f t="shared" si="0"/>
        <v>39068442.971239999</v>
      </c>
      <c r="H17" s="52">
        <f t="shared" si="1"/>
        <v>3090314.8125</v>
      </c>
      <c r="I17" s="52">
        <f t="shared" si="2"/>
        <v>7517791.4603999993</v>
      </c>
      <c r="J17" s="52">
        <f t="shared" si="3"/>
        <v>9693314.6223600004</v>
      </c>
      <c r="K17" s="53">
        <f t="shared" si="4"/>
        <v>39202198.960519999</v>
      </c>
    </row>
    <row r="18" spans="1:11" s="16" customFormat="1" ht="18" x14ac:dyDescent="0.55000000000000004">
      <c r="A18" s="206">
        <v>2015</v>
      </c>
      <c r="B18" s="211">
        <v>2378214356</v>
      </c>
      <c r="C18" s="80">
        <v>49712865</v>
      </c>
      <c r="D18" s="80">
        <v>39580447</v>
      </c>
      <c r="E18" s="80">
        <v>60433034</v>
      </c>
      <c r="F18" s="212">
        <v>2228488011</v>
      </c>
      <c r="G18" s="92">
        <f t="shared" si="0"/>
        <v>40096694.042160004</v>
      </c>
      <c r="H18" s="52">
        <f t="shared" si="1"/>
        <v>3133899.0096000005</v>
      </c>
      <c r="I18" s="52">
        <f t="shared" si="2"/>
        <v>7742727.0421399996</v>
      </c>
      <c r="J18" s="52">
        <f t="shared" si="3"/>
        <v>9801029.454119999</v>
      </c>
      <c r="K18" s="53">
        <f t="shared" si="4"/>
        <v>40246493.478660002</v>
      </c>
    </row>
    <row r="19" spans="1:11" s="16" customFormat="1" ht="18" x14ac:dyDescent="0.55000000000000004">
      <c r="A19" s="206">
        <v>2016</v>
      </c>
      <c r="B19" s="211">
        <v>2384816239</v>
      </c>
      <c r="C19" s="80">
        <v>50342509</v>
      </c>
      <c r="D19" s="80">
        <v>40507826</v>
      </c>
      <c r="E19" s="80">
        <v>61382155</v>
      </c>
      <c r="F19" s="212">
        <v>2232583748</v>
      </c>
      <c r="G19" s="92">
        <f t="shared" si="0"/>
        <v>40160305.464759998</v>
      </c>
      <c r="H19" s="52">
        <f t="shared" si="1"/>
        <v>3310523.3918399997</v>
      </c>
      <c r="I19" s="52">
        <f t="shared" si="2"/>
        <v>7821251.0440800004</v>
      </c>
      <c r="J19" s="52">
        <f t="shared" si="3"/>
        <v>9872705.8102000002</v>
      </c>
      <c r="K19" s="53">
        <f t="shared" si="4"/>
        <v>40320462.488880001</v>
      </c>
    </row>
    <row r="20" spans="1:11" s="16" customFormat="1" ht="18" x14ac:dyDescent="0.55000000000000004">
      <c r="A20" s="206">
        <v>2017</v>
      </c>
      <c r="B20" s="211">
        <v>2415162464</v>
      </c>
      <c r="C20" s="80">
        <v>50950795</v>
      </c>
      <c r="D20" s="80">
        <v>41549273</v>
      </c>
      <c r="E20" s="80">
        <v>62178736</v>
      </c>
      <c r="F20" s="212">
        <v>2260483660</v>
      </c>
      <c r="G20" s="92">
        <f t="shared" si="0"/>
        <v>40333213.148799993</v>
      </c>
      <c r="H20" s="52">
        <f t="shared" si="1"/>
        <v>3367847.5494999997</v>
      </c>
      <c r="I20" s="52">
        <f t="shared" si="2"/>
        <v>7856967.5242999997</v>
      </c>
      <c r="J20" s="52">
        <f t="shared" si="3"/>
        <v>9907559.7942399997</v>
      </c>
      <c r="K20" s="53">
        <f t="shared" si="4"/>
        <v>40507867.187200002</v>
      </c>
    </row>
    <row r="21" spans="1:11" s="16" customFormat="1" ht="18" x14ac:dyDescent="0.55000000000000004">
      <c r="A21" s="206">
        <v>2018</v>
      </c>
      <c r="B21" s="211">
        <v>2403807296</v>
      </c>
      <c r="C21" s="80">
        <v>51245698</v>
      </c>
      <c r="D21" s="80">
        <v>40305780</v>
      </c>
      <c r="E21" s="80">
        <v>63645992</v>
      </c>
      <c r="F21" s="212">
        <v>2248609826</v>
      </c>
      <c r="G21" s="92">
        <f t="shared" si="0"/>
        <v>40335886.426879995</v>
      </c>
      <c r="H21" s="52">
        <f t="shared" si="1"/>
        <v>3453960.0452000005</v>
      </c>
      <c r="I21" s="52">
        <f t="shared" si="2"/>
        <v>7838668.0944000008</v>
      </c>
      <c r="J21" s="52">
        <f t="shared" si="3"/>
        <v>10113348.128799999</v>
      </c>
      <c r="K21" s="53">
        <f t="shared" si="4"/>
        <v>40519949.064520001</v>
      </c>
    </row>
    <row r="22" spans="1:11" s="16" customFormat="1" ht="18" x14ac:dyDescent="0.55000000000000004">
      <c r="A22" s="206">
        <v>2019</v>
      </c>
      <c r="B22" s="211">
        <v>2395729972</v>
      </c>
      <c r="C22" s="80">
        <v>51410508</v>
      </c>
      <c r="D22" s="80">
        <v>41739289</v>
      </c>
      <c r="E22" s="80">
        <v>64740726</v>
      </c>
      <c r="F22" s="212">
        <v>2237839449</v>
      </c>
      <c r="G22" s="92">
        <f t="shared" si="0"/>
        <v>40535751.12624</v>
      </c>
      <c r="H22" s="52">
        <f t="shared" si="1"/>
        <v>3487688.8627200001</v>
      </c>
      <c r="I22" s="52">
        <f t="shared" si="2"/>
        <v>8074048.0641600005</v>
      </c>
      <c r="J22" s="52">
        <f t="shared" si="3"/>
        <v>10319671.724399999</v>
      </c>
      <c r="K22" s="53">
        <f t="shared" si="4"/>
        <v>40728677.971799999</v>
      </c>
    </row>
    <row r="23" spans="1:11" s="16" customFormat="1" ht="18" x14ac:dyDescent="0.55000000000000004">
      <c r="A23" s="206">
        <v>2020</v>
      </c>
      <c r="B23" s="211">
        <v>2401077474</v>
      </c>
      <c r="C23" s="80">
        <v>51978079</v>
      </c>
      <c r="D23" s="80">
        <v>41237263</v>
      </c>
      <c r="E23" s="80">
        <v>68469607</v>
      </c>
      <c r="F23" s="212">
        <v>2239392526</v>
      </c>
      <c r="G23" s="92">
        <f t="shared" si="0"/>
        <v>40770295.50852</v>
      </c>
      <c r="H23" s="52">
        <f t="shared" si="1"/>
        <v>3539707.1798999994</v>
      </c>
      <c r="I23" s="52">
        <f t="shared" si="2"/>
        <v>8184771.960239999</v>
      </c>
      <c r="J23" s="52">
        <f t="shared" si="3"/>
        <v>10636068.75138</v>
      </c>
      <c r="K23" s="53">
        <f t="shared" si="4"/>
        <v>40980883.2258</v>
      </c>
    </row>
    <row r="24" spans="1:11" s="16" customFormat="1" ht="18" x14ac:dyDescent="0.55000000000000004">
      <c r="A24" s="206">
        <v>2021</v>
      </c>
      <c r="B24" s="211">
        <v>2375181764</v>
      </c>
      <c r="C24" s="80">
        <v>52591076</v>
      </c>
      <c r="D24" s="80">
        <v>42297763</v>
      </c>
      <c r="E24" s="80">
        <v>69055771</v>
      </c>
      <c r="F24" s="212">
        <v>2211237155</v>
      </c>
      <c r="G24" s="92">
        <f t="shared" si="0"/>
        <v>41233155.423040003</v>
      </c>
      <c r="H24" s="52">
        <f t="shared" si="1"/>
        <v>3630887.8870399999</v>
      </c>
      <c r="I24" s="52">
        <f t="shared" si="2"/>
        <v>8341964.81886</v>
      </c>
      <c r="J24" s="52">
        <f t="shared" si="3"/>
        <v>10804465.93066</v>
      </c>
      <c r="K24" s="53">
        <f t="shared" si="4"/>
        <v>41438584.284700006</v>
      </c>
    </row>
    <row r="25" spans="1:11" s="16" customFormat="1" ht="18" x14ac:dyDescent="0.55000000000000004">
      <c r="A25" s="206">
        <v>2022</v>
      </c>
      <c r="B25" s="211">
        <v>2353570955</v>
      </c>
      <c r="C25" s="80">
        <v>53127282</v>
      </c>
      <c r="D25" s="80">
        <v>42705127</v>
      </c>
      <c r="E25" s="80">
        <v>68035390</v>
      </c>
      <c r="F25" s="212">
        <v>2189703156</v>
      </c>
      <c r="G25" s="92">
        <f t="shared" si="0"/>
        <v>41516991.646200001</v>
      </c>
      <c r="H25" s="52">
        <f t="shared" si="1"/>
        <v>3679595.5513200001</v>
      </c>
      <c r="I25" s="52">
        <f t="shared" si="2"/>
        <v>8421451.0443999991</v>
      </c>
      <c r="J25" s="52">
        <f t="shared" si="3"/>
        <v>10851644.705</v>
      </c>
      <c r="K25" s="53">
        <f t="shared" si="4"/>
        <v>41779536.216479994</v>
      </c>
    </row>
    <row r="26" spans="1:11" s="16" customFormat="1" ht="18" x14ac:dyDescent="0.55000000000000004">
      <c r="A26" s="263" t="s">
        <v>470</v>
      </c>
      <c r="B26" s="264">
        <v>755643860</v>
      </c>
      <c r="C26" s="265">
        <v>50108310</v>
      </c>
      <c r="D26" s="265">
        <v>14456735</v>
      </c>
      <c r="E26" s="265">
        <v>16834715</v>
      </c>
      <c r="F26" s="266">
        <v>674244099</v>
      </c>
      <c r="G26" s="267">
        <f>B26*2*B86/100</f>
        <v>17122889.867600001</v>
      </c>
      <c r="H26" s="268">
        <f>C26*2*C86/100</f>
        <v>2836130.3460000004</v>
      </c>
      <c r="I26" s="268">
        <f>D26*2*D86/100</f>
        <v>4997982.4242000002</v>
      </c>
      <c r="J26" s="268">
        <f>E26*2*E86/100</f>
        <v>5322800.1886999998</v>
      </c>
      <c r="K26" s="269">
        <f>F26*2*F86/100</f>
        <v>17746104.685680002</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2024</v>
      </c>
      <c r="B28" s="42">
        <f>_xlfn.FORECAST.LINEAR($A28,B$13:B27,$A$13:$A27)</f>
        <v>2416262843.8791218</v>
      </c>
      <c r="C28" s="42">
        <f>_xlfn.FORECAST.LINEAR($A28,C$13:C27,$A$13:$A27)</f>
        <v>49343972.681318641</v>
      </c>
      <c r="D28" s="42">
        <f>_xlfn.FORECAST.LINEAR($A28,D$13:D27,A$13:A27)</f>
        <v>44732678.417582273</v>
      </c>
      <c r="E28" s="42">
        <f>_xlfn.FORECAST.LINEAR($A28,$E$13:E27,$A$13:$A27)</f>
        <v>72915784.142857552</v>
      </c>
      <c r="F28" s="42">
        <f>_xlfn.FORECAST.LINEAR($A28,F$13:F27,$A$13:A27)</f>
        <v>2249270409.3956041</v>
      </c>
      <c r="G28" s="39"/>
      <c r="H28" s="39"/>
      <c r="I28" s="39"/>
      <c r="J28" s="39"/>
      <c r="K28" s="39"/>
    </row>
    <row r="29" spans="1:11" s="16" customFormat="1" ht="18" x14ac:dyDescent="0.45">
      <c r="A29" s="60">
        <v>2025</v>
      </c>
      <c r="B29" s="42">
        <f>_xlfn.FORECAST.LINEAR($A29,B$13:B28,$A$13:$A28)</f>
        <v>2422155536.1043949</v>
      </c>
      <c r="C29" s="42">
        <f>_xlfn.FORECAST.LINEAR($A29,C$13:C28,$A$13:$A28)</f>
        <v>48869333.401098967</v>
      </c>
      <c r="D29" s="42">
        <f>_xlfn.FORECAST.LINEAR($A29,D$13:D28,A$13:A28)</f>
        <v>45400682.835164785</v>
      </c>
      <c r="E29" s="42">
        <f>_xlfn.FORECAST.LINEAR($A29,$E$13:E28,$A$13:$A28)</f>
        <v>74394468.593406677</v>
      </c>
      <c r="F29" s="42">
        <f>_xlfn.FORECAST.LINEAR($A29,F$13:F28,$A$13:A28)</f>
        <v>2253491052.1373625</v>
      </c>
      <c r="G29" s="39"/>
      <c r="H29" s="39"/>
      <c r="I29" s="39"/>
      <c r="J29" s="39"/>
      <c r="K29" s="39"/>
    </row>
    <row r="30" spans="1:11" s="16" customFormat="1" ht="18" x14ac:dyDescent="0.45">
      <c r="A30" s="60">
        <v>2026</v>
      </c>
      <c r="B30" s="42">
        <f>_xlfn.FORECAST.LINEAR($A30,B$13:B29,$A$13:$A29)</f>
        <v>2428048228.32967</v>
      </c>
      <c r="C30" s="42">
        <f>_xlfn.FORECAST.LINEAR($A30,C$13:C29,$A$13:$A29)</f>
        <v>48394694.120879054</v>
      </c>
      <c r="D30" s="42">
        <f>_xlfn.FORECAST.LINEAR($A30,D$13:D29,A$13:A29)</f>
        <v>46068687.252747059</v>
      </c>
      <c r="E30" s="42">
        <f>_xlfn.FORECAST.LINEAR($A30,$E$13:E29,$A$13:$A29)</f>
        <v>75873153.043955803</v>
      </c>
      <c r="F30" s="42">
        <f>_xlfn.FORECAST.LINEAR($A30,F$13:F29,$A$13:A29)</f>
        <v>2257711694.8791208</v>
      </c>
      <c r="G30" s="39"/>
      <c r="H30" s="39"/>
      <c r="I30" s="39"/>
      <c r="J30" s="39"/>
      <c r="K30" s="39"/>
    </row>
    <row r="31" spans="1:11" s="16" customFormat="1" ht="18" x14ac:dyDescent="0.45">
      <c r="A31" s="60">
        <v>2027</v>
      </c>
      <c r="B31" s="42">
        <f>_xlfn.FORECAST.LINEAR($A31,B$13:B30,$A$13:$A30)</f>
        <v>2433940920.5549469</v>
      </c>
      <c r="C31" s="42">
        <f>_xlfn.FORECAST.LINEAR($A31,C$13:C30,$A$13:$A30)</f>
        <v>47920054.84065938</v>
      </c>
      <c r="D31" s="42">
        <f>_xlfn.FORECAST.LINEAR($A31,D$13:D30,A$13:A30)</f>
        <v>46736691.670329571</v>
      </c>
      <c r="E31" s="42">
        <f>_xlfn.FORECAST.LINEAR($A31,$E$13:E30,$A$13:$A30)</f>
        <v>77351837.494505882</v>
      </c>
      <c r="F31" s="42">
        <f>_xlfn.FORECAST.LINEAR($A31,F$13:F30,$A$13:A30)</f>
        <v>2261932337.6208782</v>
      </c>
      <c r="G31" s="39"/>
      <c r="H31" s="39"/>
      <c r="I31" s="39"/>
      <c r="J31" s="39"/>
      <c r="K31" s="39"/>
    </row>
    <row r="32" spans="1:11" s="16" customFormat="1" ht="18" x14ac:dyDescent="0.45">
      <c r="A32" s="60">
        <v>2028</v>
      </c>
      <c r="B32" s="42">
        <f>_xlfn.FORECAST.LINEAR($A32,B$13:B31,$A$13:$A31)</f>
        <v>2439833612.78022</v>
      </c>
      <c r="C32" s="42">
        <f>_xlfn.FORECAST.LINEAR($A32,C$13:C31,$A$13:$A31)</f>
        <v>47445415.560439587</v>
      </c>
      <c r="D32" s="42">
        <f>_xlfn.FORECAST.LINEAR($A32,D$13:D31,A$13:A31)</f>
        <v>47404696.087912083</v>
      </c>
      <c r="E32" s="42">
        <f>_xlfn.FORECAST.LINEAR($A32,$E$13:E31,$A$13:$A31)</f>
        <v>78830521.945055008</v>
      </c>
      <c r="F32" s="42">
        <f>_xlfn.FORECAST.LINEAR($A32,F$13:F31,$A$13:A31)</f>
        <v>2266152980.3626375</v>
      </c>
      <c r="G32" s="39"/>
      <c r="H32" s="39"/>
      <c r="I32" s="39"/>
      <c r="J32" s="39"/>
      <c r="K32" s="39"/>
    </row>
    <row r="33" spans="1:11" s="16" customFormat="1" ht="18" x14ac:dyDescent="0.45">
      <c r="A33" s="60">
        <v>2029</v>
      </c>
      <c r="B33" s="42">
        <f>_xlfn.FORECAST.LINEAR($A33,B$13:B32,$A$13:$A32)</f>
        <v>2445726305.0054951</v>
      </c>
      <c r="C33" s="42">
        <f>_xlfn.FORECAST.LINEAR($A33,C$13:C32,$A$13:$A32)</f>
        <v>46970776.280219793</v>
      </c>
      <c r="D33" s="42">
        <f>_xlfn.FORECAST.LINEAR($A33,D$13:D32,A$13:A32)</f>
        <v>48072700.505494356</v>
      </c>
      <c r="E33" s="42">
        <f>_xlfn.FORECAST.LINEAR($A33,$E$13:E32,$A$13:$A32)</f>
        <v>80309206.39560461</v>
      </c>
      <c r="F33" s="42">
        <f>_xlfn.FORECAST.LINEAR($A33,F$13:F32,$A$13:A32)</f>
        <v>2270373623.1043949</v>
      </c>
      <c r="G33" s="39"/>
      <c r="H33" s="39"/>
      <c r="I33" s="39"/>
      <c r="J33" s="39"/>
      <c r="K33" s="39"/>
    </row>
    <row r="34" spans="1:11" s="16" customFormat="1" ht="18" x14ac:dyDescent="0.45">
      <c r="A34" s="60">
        <v>2030</v>
      </c>
      <c r="B34" s="42">
        <f>_xlfn.FORECAST.LINEAR($A34,B$13:B33,$A$13:$A33)</f>
        <v>2451618997.2307701</v>
      </c>
      <c r="C34" s="42">
        <f>_xlfn.FORECAST.LINEAR($A34,C$13:C33,$A$13:$A33)</f>
        <v>46496137</v>
      </c>
      <c r="D34" s="42">
        <f>_xlfn.FORECAST.LINEAR($A34,D$13:D33,A$13:A33)</f>
        <v>48740704.923077106</v>
      </c>
      <c r="E34" s="42">
        <f>_xlfn.FORECAST.LINEAR($A34,$E$13:E33,$A$13:$A33)</f>
        <v>81787890.846154213</v>
      </c>
      <c r="F34" s="42">
        <f>_xlfn.FORECAST.LINEAR($A34,F$13:F33,$A$13:A33)</f>
        <v>2274594265.8461533</v>
      </c>
      <c r="G34" s="39"/>
      <c r="H34" s="39"/>
      <c r="I34" s="39"/>
      <c r="J34" s="39"/>
      <c r="K34" s="39"/>
    </row>
    <row r="35" spans="1:11" s="16" customFormat="1" ht="18" x14ac:dyDescent="0.45">
      <c r="A35" s="60">
        <v>2031</v>
      </c>
      <c r="B35" s="42">
        <f>_xlfn.FORECAST.LINEAR($A35,B$13:B34,$A$13:$A34)</f>
        <v>2457511689.4560432</v>
      </c>
      <c r="C35" s="42">
        <f>_xlfn.FORECAST.LINEAR($A35,C$13:C34,$A$13:$A34)</f>
        <v>46021497.719780207</v>
      </c>
      <c r="D35" s="42">
        <f>_xlfn.FORECAST.LINEAR($A35,D$13:D34,A$13:A34)</f>
        <v>49408709.34065938</v>
      </c>
      <c r="E35" s="42">
        <f>_xlfn.FORECAST.LINEAR($A35,$E$13:E34,$A$13:$A34)</f>
        <v>83266575.296703815</v>
      </c>
      <c r="F35" s="42">
        <f>_xlfn.FORECAST.LINEAR($A35,F$13:F34,$A$13:A34)</f>
        <v>2278814908.5879116</v>
      </c>
      <c r="G35" s="39"/>
      <c r="H35" s="39"/>
      <c r="I35" s="39"/>
      <c r="J35" s="39"/>
      <c r="K35" s="39"/>
    </row>
    <row r="36" spans="1:11" s="16" customFormat="1" ht="18" x14ac:dyDescent="0.45">
      <c r="A36" s="60">
        <v>2032</v>
      </c>
      <c r="B36" s="42">
        <f>_xlfn.FORECAST.LINEAR($A36,B$13:B35,$A$13:$A35)</f>
        <v>2463404381.6813183</v>
      </c>
      <c r="C36" s="42">
        <f>_xlfn.FORECAST.LINEAR($A36,C$13:C35,$A$13:$A35)</f>
        <v>45546858.439560294</v>
      </c>
      <c r="D36" s="42">
        <f>_xlfn.FORECAST.LINEAR($A36,D$13:D35,A$13:A35)</f>
        <v>50076713.758241653</v>
      </c>
      <c r="E36" s="42">
        <f>_xlfn.FORECAST.LINEAR($A36,$E$13:E35,$A$13:$A35)</f>
        <v>84745259.747253418</v>
      </c>
      <c r="F36" s="42">
        <f>_xlfn.FORECAST.LINEAR($A36,F$13:F35,$A$13:A35)</f>
        <v>2283035551.32967</v>
      </c>
      <c r="G36" s="39"/>
      <c r="H36" s="39"/>
      <c r="I36" s="39"/>
      <c r="J36" s="39"/>
      <c r="K36" s="39"/>
    </row>
    <row r="37" spans="1:11" s="16" customFormat="1" ht="18" x14ac:dyDescent="0.45">
      <c r="A37" s="60">
        <v>2033</v>
      </c>
      <c r="B37" s="42">
        <f>_xlfn.FORECAST.LINEAR($A37,B$13:B36,$A$13:$A36)</f>
        <v>2469297073.9065914</v>
      </c>
      <c r="C37" s="42">
        <f>_xlfn.FORECAST.LINEAR($A37,C$13:C36,$A$13:$A36)</f>
        <v>45072219.159340739</v>
      </c>
      <c r="D37" s="42">
        <f>_xlfn.FORECAST.LINEAR($A37,D$13:D36,A$13:A36)</f>
        <v>50744718.175824165</v>
      </c>
      <c r="E37" s="42">
        <f>_xlfn.FORECAST.LINEAR($A37,$E$13:E36,$A$13:$A36)</f>
        <v>86223944.197802067</v>
      </c>
      <c r="F37" s="42">
        <f>_xlfn.FORECAST.LINEAR($A37,F$13:F36,$A$13:A36)</f>
        <v>2287256194.0714283</v>
      </c>
      <c r="G37" s="39"/>
      <c r="H37" s="39"/>
      <c r="I37" s="39"/>
      <c r="J37" s="39"/>
      <c r="K37" s="39"/>
    </row>
    <row r="38" spans="1:11" s="16" customFormat="1" ht="18" x14ac:dyDescent="0.45">
      <c r="A38" s="60">
        <v>2034</v>
      </c>
      <c r="B38" s="42">
        <f>_xlfn.FORECAST.LINEAR($A38,B$13:B37,$A$13:$A37)</f>
        <v>2475189766.1318665</v>
      </c>
      <c r="C38" s="42">
        <f>_xlfn.FORECAST.LINEAR($A38,C$13:C37,$A$13:$A37)</f>
        <v>44597579.879120827</v>
      </c>
      <c r="D38" s="42">
        <f>_xlfn.FORECAST.LINEAR($A38,D$13:D37,A$13:A37)</f>
        <v>51412722.593406677</v>
      </c>
      <c r="E38" s="42">
        <f>_xlfn.FORECAST.LINEAR($A38,$E$13:E37,$A$13:$A37)</f>
        <v>87702628.648352146</v>
      </c>
      <c r="F38" s="42">
        <f>_xlfn.FORECAST.LINEAR($A38,F$13:F37,$A$13:A37)</f>
        <v>2291476836.8131866</v>
      </c>
      <c r="G38" s="39"/>
      <c r="H38" s="39"/>
      <c r="I38" s="39"/>
      <c r="J38" s="39"/>
      <c r="K38" s="39"/>
    </row>
    <row r="39" spans="1:11" s="16" customFormat="1" ht="18" x14ac:dyDescent="0.45">
      <c r="A39" s="60">
        <v>2035</v>
      </c>
      <c r="B39" s="42">
        <f>_xlfn.FORECAST.LINEAR($A39,B$13:B38,$A$13:$A38)</f>
        <v>2481082458.3571434</v>
      </c>
      <c r="C39" s="42">
        <f>_xlfn.FORECAST.LINEAR($A39,C$13:C38,$A$13:$A38)</f>
        <v>44122940.598901033</v>
      </c>
      <c r="D39" s="42">
        <f>_xlfn.FORECAST.LINEAR($A39,D$13:D38,A$13:A38)</f>
        <v>52080727.010988951</v>
      </c>
      <c r="E39" s="42">
        <f>_xlfn.FORECAST.LINEAR($A39,$E$13:E38,$A$13:$A38)</f>
        <v>89181313.098901749</v>
      </c>
      <c r="F39" s="42">
        <f>_xlfn.FORECAST.LINEAR($A39,F$13:F38,$A$13:A38)</f>
        <v>2295697479.554945</v>
      </c>
      <c r="G39" s="39"/>
      <c r="H39" s="39"/>
      <c r="I39" s="39"/>
      <c r="J39" s="39"/>
      <c r="K39" s="39"/>
    </row>
    <row r="40" spans="1:11" s="16" customFormat="1" ht="18" x14ac:dyDescent="0.45">
      <c r="A40" s="60">
        <v>2036</v>
      </c>
      <c r="B40" s="42">
        <f>_xlfn.FORECAST.LINEAR($A40,B$13:B39,$A$13:$A39)</f>
        <v>2486975150.5824165</v>
      </c>
      <c r="C40" s="42">
        <f>_xlfn.FORECAST.LINEAR($A40,C$13:C39,$A$13:$A39)</f>
        <v>43648301.31868124</v>
      </c>
      <c r="D40" s="42">
        <f>_xlfn.FORECAST.LINEAR($A40,D$13:D39,A$13:A39)</f>
        <v>52748731.428571224</v>
      </c>
      <c r="E40" s="42">
        <f>_xlfn.FORECAST.LINEAR($A40,$E$13:E39,$A$13:$A39)</f>
        <v>90659997.549450874</v>
      </c>
      <c r="F40" s="42">
        <f>_xlfn.FORECAST.LINEAR($A40,F$13:F39,$A$13:A39)</f>
        <v>2299918122.2967033</v>
      </c>
      <c r="G40" s="39"/>
      <c r="H40" s="39"/>
      <c r="I40" s="39"/>
      <c r="J40" s="39"/>
      <c r="K40" s="39"/>
    </row>
    <row r="41" spans="1:11" s="16" customFormat="1" ht="18" x14ac:dyDescent="0.45">
      <c r="A41" s="60">
        <v>2037</v>
      </c>
      <c r="B41" s="42">
        <f>_xlfn.FORECAST.LINEAR($A41,B$13:B40,$A$13:$A40)</f>
        <v>2492867842.8076935</v>
      </c>
      <c r="C41" s="42">
        <f>_xlfn.FORECAST.LINEAR($A41,C$13:C40,$A$13:$A40)</f>
        <v>43173662.038461447</v>
      </c>
      <c r="D41" s="42">
        <f>_xlfn.FORECAST.LINEAR($A41,D$13:D40,A$13:A40)</f>
        <v>53416735.846153736</v>
      </c>
      <c r="E41" s="42">
        <f>_xlfn.FORECAST.LINEAR($A41,$E$13:E40,$A$13:$A40)</f>
        <v>92138682.000000477</v>
      </c>
      <c r="F41" s="42">
        <f>_xlfn.FORECAST.LINEAR($A41,F$13:F40,$A$13:A40)</f>
        <v>2304138765.0384617</v>
      </c>
      <c r="G41" s="39"/>
      <c r="H41" s="39"/>
      <c r="I41" s="39"/>
      <c r="J41" s="39"/>
      <c r="K41" s="39"/>
    </row>
    <row r="42" spans="1:11" s="16" customFormat="1" ht="18" x14ac:dyDescent="0.45">
      <c r="A42" s="60">
        <v>2038</v>
      </c>
      <c r="B42" s="42">
        <f>_xlfn.FORECAST.LINEAR($A42,B$13:B41,$A$13:$A41)</f>
        <v>2498760535.0329666</v>
      </c>
      <c r="C42" s="42">
        <f>_xlfn.FORECAST.LINEAR($A42,C$13:C41,$A$13:$A41)</f>
        <v>42699022.758241653</v>
      </c>
      <c r="D42" s="42">
        <f>_xlfn.FORECAST.LINEAR($A42,D$13:D41,A$13:A41)</f>
        <v>54084740.26373601</v>
      </c>
      <c r="E42" s="42">
        <f>_xlfn.FORECAST.LINEAR($A42,$E$13:E41,$A$13:$A41)</f>
        <v>93617366.450550079</v>
      </c>
      <c r="F42" s="42">
        <f>_xlfn.FORECAST.LINEAR($A42,F$13:F41,$A$13:A41)</f>
        <v>2308359407.780221</v>
      </c>
      <c r="G42" s="39"/>
      <c r="H42" s="39"/>
      <c r="I42" s="39"/>
      <c r="J42" s="39"/>
      <c r="K42" s="39"/>
    </row>
    <row r="43" spans="1:11" s="16" customFormat="1" ht="18" x14ac:dyDescent="0.45">
      <c r="A43" s="60">
        <v>2039</v>
      </c>
      <c r="B43" s="42">
        <f>_xlfn.FORECAST.LINEAR($A43,B$13:B42,$A$13:$A42)</f>
        <v>2504653227.2582417</v>
      </c>
      <c r="C43" s="42">
        <f>_xlfn.FORECAST.LINEAR($A43,C$13:C42,$A$13:$A42)</f>
        <v>42224383.47802186</v>
      </c>
      <c r="D43" s="42">
        <f>_xlfn.FORECAST.LINEAR($A43,D$13:D42,A$13:A42)</f>
        <v>54752744.681318521</v>
      </c>
      <c r="E43" s="42">
        <f>_xlfn.FORECAST.LINEAR($A43,$E$13:E42,$A$13:$A42)</f>
        <v>95096050.901099205</v>
      </c>
      <c r="F43" s="42">
        <f>_xlfn.FORECAST.LINEAR($A43,F$13:F42,$A$13:A42)</f>
        <v>2312580050.5219803</v>
      </c>
      <c r="G43" s="39"/>
      <c r="H43" s="39"/>
      <c r="I43" s="39"/>
      <c r="J43" s="39"/>
      <c r="K43" s="39"/>
    </row>
    <row r="44" spans="1:11" s="16" customFormat="1" ht="18" x14ac:dyDescent="0.45">
      <c r="A44" s="60">
        <v>2040</v>
      </c>
      <c r="B44" s="42">
        <f>_xlfn.FORECAST.LINEAR($A44,B$13:B43,$A$13:$A43)</f>
        <v>2510545919.4835167</v>
      </c>
      <c r="C44" s="42">
        <f>_xlfn.FORECAST.LINEAR($A44,C$13:C43,$A$13:$A43)</f>
        <v>41749744.197802067</v>
      </c>
      <c r="D44" s="42">
        <f>_xlfn.FORECAST.LINEAR($A44,D$13:D43,A$13:A43)</f>
        <v>55420749.098901033</v>
      </c>
      <c r="E44" s="42">
        <f>_xlfn.FORECAST.LINEAR($A44,$E$13:E43,$A$13:$A43)</f>
        <v>96574735.351649284</v>
      </c>
      <c r="F44" s="42">
        <f>_xlfn.FORECAST.LINEAR($A44,F$13:F43,$A$13:A43)</f>
        <v>2316800693.2637367</v>
      </c>
      <c r="G44" s="39"/>
      <c r="H44" s="39"/>
      <c r="I44" s="39"/>
      <c r="J44" s="39"/>
      <c r="K44" s="39"/>
    </row>
    <row r="45" spans="1:11" s="16" customFormat="1" ht="18" x14ac:dyDescent="0.45">
      <c r="A45" s="60">
        <v>2041</v>
      </c>
      <c r="B45" s="42">
        <f>_xlfn.FORECAST.LINEAR($A45,B$13:B44,$A$13:$A44)</f>
        <v>2516438611.7087898</v>
      </c>
      <c r="C45" s="42">
        <f>_xlfn.FORECAST.LINEAR($A45,C$13:C44,$A$13:$A44)</f>
        <v>41275104.917582273</v>
      </c>
      <c r="D45" s="42">
        <f>_xlfn.FORECAST.LINEAR($A45,D$13:D44,A$13:A44)</f>
        <v>56088753.516483545</v>
      </c>
      <c r="E45" s="42">
        <f>_xlfn.FORECAST.LINEAR($A45,$E$13:E44,$A$13:$A44)</f>
        <v>98053419.80219841</v>
      </c>
      <c r="F45" s="42">
        <f>_xlfn.FORECAST.LINEAR($A45,F$13:F44,$A$13:A44)</f>
        <v>2321021336.0054941</v>
      </c>
      <c r="G45" s="39"/>
      <c r="H45" s="39"/>
      <c r="I45" s="39"/>
      <c r="J45" s="39"/>
      <c r="K45" s="39"/>
    </row>
    <row r="46" spans="1:11" s="16" customFormat="1" ht="18" x14ac:dyDescent="0.45">
      <c r="A46" s="60">
        <v>2042</v>
      </c>
      <c r="B46" s="42">
        <f>_xlfn.FORECAST.LINEAR($A46,B$13:B45,$A$13:$A45)</f>
        <v>2522331303.9340649</v>
      </c>
      <c r="C46" s="42">
        <f>_xlfn.FORECAST.LINEAR($A46,C$13:C45,$A$13:$A45)</f>
        <v>40800465.637362599</v>
      </c>
      <c r="D46" s="42">
        <f>_xlfn.FORECAST.LINEAR($A46,D$13:D45,A$13:A45)</f>
        <v>56756757.93406558</v>
      </c>
      <c r="E46" s="42">
        <f>_xlfn.FORECAST.LINEAR($A46,$E$13:E45,$A$13:$A45)</f>
        <v>99532104.252748013</v>
      </c>
      <c r="F46" s="42">
        <f>_xlfn.FORECAST.LINEAR($A46,F$13:F45,$A$13:A45)</f>
        <v>2325241978.7472534</v>
      </c>
      <c r="G46" s="39"/>
      <c r="H46" s="39"/>
      <c r="I46" s="39"/>
      <c r="J46" s="39"/>
      <c r="K46" s="39"/>
    </row>
    <row r="47" spans="1:11" s="16" customFormat="1" ht="18" x14ac:dyDescent="0.45">
      <c r="A47" s="60">
        <v>2043</v>
      </c>
      <c r="B47" s="42">
        <f>_xlfn.FORECAST.LINEAR($A47,B$13:B46,$A$13:$A46)</f>
        <v>2528223996.1593399</v>
      </c>
      <c r="C47" s="42">
        <f>_xlfn.FORECAST.LINEAR($A47,C$13:C46,$A$13:$A46)</f>
        <v>40325826.357142806</v>
      </c>
      <c r="D47" s="42">
        <f>_xlfn.FORECAST.LINEAR($A47,D$13:D46,A$13:A46)</f>
        <v>57424762.351648331</v>
      </c>
      <c r="E47" s="42">
        <f>_xlfn.FORECAST.LINEAR($A47,$E$13:E46,$A$13:$A46)</f>
        <v>101010788.70329714</v>
      </c>
      <c r="F47" s="42">
        <f>_xlfn.FORECAST.LINEAR($A47,F$13:F46,$A$13:A46)</f>
        <v>2329462621.4890108</v>
      </c>
      <c r="G47" s="39"/>
      <c r="H47" s="39"/>
      <c r="I47" s="39"/>
      <c r="J47" s="39"/>
      <c r="K47" s="39"/>
    </row>
    <row r="48" spans="1:11" s="16" customFormat="1" ht="18" x14ac:dyDescent="0.45">
      <c r="A48" s="60">
        <v>2044</v>
      </c>
      <c r="B48" s="42">
        <f>_xlfn.FORECAST.LINEAR($A48,B$13:B47,$A$13:$A47)</f>
        <v>2534116688.3846149</v>
      </c>
      <c r="C48" s="42">
        <f>_xlfn.FORECAST.LINEAR($A48,C$13:C47,$A$13:$A47)</f>
        <v>39851187.076923013</v>
      </c>
      <c r="D48" s="42">
        <f>_xlfn.FORECAST.LINEAR($A48,D$13:D47,A$13:A47)</f>
        <v>58092766.769230843</v>
      </c>
      <c r="E48" s="42">
        <f>_xlfn.FORECAST.LINEAR($A48,$E$13:E47,$A$13:$A47)</f>
        <v>102489473.15384674</v>
      </c>
      <c r="F48" s="42">
        <f>_xlfn.FORECAST.LINEAR($A48,F$13:F47,$A$13:A47)</f>
        <v>2333683264.2307701</v>
      </c>
      <c r="G48" s="39"/>
      <c r="H48" s="39"/>
      <c r="I48" s="39"/>
      <c r="J48" s="39"/>
      <c r="K48" s="39"/>
    </row>
    <row r="49" spans="1:11" s="16" customFormat="1" ht="18" x14ac:dyDescent="0.45">
      <c r="A49" s="60">
        <v>2045</v>
      </c>
      <c r="B49" s="42">
        <f>_xlfn.FORECAST.LINEAR($A49,B$13:B48,$A$13:$A48)</f>
        <v>2540009380.60989</v>
      </c>
      <c r="C49" s="42">
        <f>_xlfn.FORECAST.LINEAR($A49,C$13:C48,$A$13:$A48)</f>
        <v>39376547.796703219</v>
      </c>
      <c r="D49" s="42">
        <f>_xlfn.FORECAST.LINEAR($A49,D$13:D48,A$13:A48)</f>
        <v>58760771.186813116</v>
      </c>
      <c r="E49" s="42">
        <f>_xlfn.FORECAST.LINEAR($A49,$E$13:E48,$A$13:$A48)</f>
        <v>103968157.60439634</v>
      </c>
      <c r="F49" s="42">
        <f>_xlfn.FORECAST.LINEAR($A49,F$13:F48,$A$13:A48)</f>
        <v>2337903906.9725285</v>
      </c>
      <c r="G49" s="39"/>
      <c r="H49" s="39"/>
      <c r="I49" s="39"/>
      <c r="J49" s="39"/>
      <c r="K49" s="39"/>
    </row>
    <row r="50" spans="1:11" s="16" customFormat="1" ht="18" x14ac:dyDescent="0.45">
      <c r="A50" s="60">
        <v>2046</v>
      </c>
      <c r="B50" s="42">
        <f>_xlfn.FORECAST.LINEAR($A50,B$13:B49,$A$13:$A49)</f>
        <v>2545902072.835165</v>
      </c>
      <c r="C50" s="42">
        <f>_xlfn.FORECAST.LINEAR($A50,C$13:C49,$A$13:$A49)</f>
        <v>38901908.516483426</v>
      </c>
      <c r="D50" s="42">
        <f>_xlfn.FORECAST.LINEAR($A50,D$13:D49,A$13:A49)</f>
        <v>59428775.604395628</v>
      </c>
      <c r="E50" s="42">
        <f>_xlfn.FORECAST.LINEAR($A50,$E$13:E49,$A$13:$A49)</f>
        <v>105446842.05494595</v>
      </c>
      <c r="F50" s="42">
        <f>_xlfn.FORECAST.LINEAR($A50,F$13:F49,$A$13:A49)</f>
        <v>2342124549.7142868</v>
      </c>
      <c r="G50" s="39"/>
      <c r="H50" s="39"/>
      <c r="I50" s="39"/>
      <c r="J50" s="39"/>
      <c r="K50" s="39"/>
    </row>
    <row r="51" spans="1:11" s="16" customFormat="1" ht="18" x14ac:dyDescent="0.45">
      <c r="A51" s="60">
        <v>2047</v>
      </c>
      <c r="B51" s="42">
        <f>_xlfn.FORECAST.LINEAR($A51,B$13:B50,$A$13:$A50)</f>
        <v>2551794765.0604401</v>
      </c>
      <c r="C51" s="42">
        <f>_xlfn.FORECAST.LINEAR($A51,C$13:C50,$A$13:$A50)</f>
        <v>38427269.236263633</v>
      </c>
      <c r="D51" s="42">
        <f>_xlfn.FORECAST.LINEAR($A51,D$13:D50,A$13:A50)</f>
        <v>60096780.021977901</v>
      </c>
      <c r="E51" s="42">
        <f>_xlfn.FORECAST.LINEAR($A51,$E$13:E50,$A$13:$A50)</f>
        <v>106925526.50549507</v>
      </c>
      <c r="F51" s="42">
        <f>_xlfn.FORECAST.LINEAR($A51,F$13:F50,$A$13:A50)</f>
        <v>2346345192.4560452</v>
      </c>
      <c r="G51" s="39"/>
      <c r="H51" s="39"/>
      <c r="I51" s="39"/>
      <c r="J51" s="39"/>
      <c r="K51" s="39"/>
    </row>
    <row r="52" spans="1:11" s="16" customFormat="1" ht="18" x14ac:dyDescent="0.45">
      <c r="A52" s="60">
        <v>2048</v>
      </c>
      <c r="B52" s="42">
        <f>_xlfn.FORECAST.LINEAR($A52,B$13:B51,$A$13:$A51)</f>
        <v>2557687457.2857151</v>
      </c>
      <c r="C52" s="42">
        <f>_xlfn.FORECAST.LINEAR($A52,C$13:C51,$A$13:$A51)</f>
        <v>37952629.956043839</v>
      </c>
      <c r="D52" s="42">
        <f>_xlfn.FORECAST.LINEAR($A52,D$13:D51,A$13:A51)</f>
        <v>60764784.439560413</v>
      </c>
      <c r="E52" s="42">
        <f>_xlfn.FORECAST.LINEAR($A52,$E$13:E51,$A$13:$A51)</f>
        <v>108404210.95604467</v>
      </c>
      <c r="F52" s="42">
        <f>_xlfn.FORECAST.LINEAR($A52,F$13:F51,$A$13:A51)</f>
        <v>2350565835.1978025</v>
      </c>
      <c r="G52" s="39"/>
      <c r="H52" s="39"/>
      <c r="I52" s="39"/>
      <c r="J52" s="39"/>
      <c r="K52" s="39"/>
    </row>
    <row r="53" spans="1:11" s="16" customFormat="1" ht="18" x14ac:dyDescent="0.45">
      <c r="A53" s="60">
        <v>2049</v>
      </c>
      <c r="B53" s="42">
        <f>_xlfn.FORECAST.LINEAR($A53,B$13:B52,$A$13:$A52)</f>
        <v>2563580149.5109882</v>
      </c>
      <c r="C53" s="42">
        <f>_xlfn.FORECAST.LINEAR($A53,C$13:C52,$A$13:$A52)</f>
        <v>37477990.675824046</v>
      </c>
      <c r="D53" s="42">
        <f>_xlfn.FORECAST.LINEAR($A53,D$13:D52,A$13:A52)</f>
        <v>61432788.857142925</v>
      </c>
      <c r="E53" s="42">
        <f>_xlfn.FORECAST.LINEAR($A53,$E$13:E52,$A$13:$A52)</f>
        <v>109882895.40659428</v>
      </c>
      <c r="F53" s="42">
        <f>_xlfn.FORECAST.LINEAR($A53,F$13:F52,$A$13:A52)</f>
        <v>2354786477.9395618</v>
      </c>
      <c r="G53" s="39"/>
      <c r="H53" s="39"/>
      <c r="I53" s="39"/>
      <c r="J53" s="39"/>
      <c r="K53" s="39"/>
    </row>
    <row r="54" spans="1:11" s="16" customFormat="1" ht="18" x14ac:dyDescent="0.45">
      <c r="A54" s="60">
        <v>2050</v>
      </c>
      <c r="B54" s="42">
        <f>_xlfn.FORECAST.LINEAR($A54,B$13:B53,$A$13:$A53)</f>
        <v>2569472841.7362633</v>
      </c>
      <c r="C54" s="42">
        <f>_xlfn.FORECAST.LINEAR($A54,C$13:C53,$A$13:$A53)</f>
        <v>37003351.395604253</v>
      </c>
      <c r="D54" s="42">
        <f>_xlfn.FORECAST.LINEAR($A54,D$13:D53,A$13:A53)</f>
        <v>62100793.27472496</v>
      </c>
      <c r="E54" s="42">
        <f>_xlfn.FORECAST.LINEAR($A54,$E$13:E53,$A$13:$A53)</f>
        <v>111361579.8571434</v>
      </c>
      <c r="F54" s="42">
        <f>_xlfn.FORECAST.LINEAR($A54,F$13:F53,$A$13:A53)</f>
        <v>2359007120.6813192</v>
      </c>
      <c r="G54" s="39"/>
      <c r="H54" s="39"/>
      <c r="I54" s="39"/>
      <c r="J54" s="39"/>
      <c r="K54" s="39"/>
    </row>
    <row r="55" spans="1:11" s="16" customFormat="1" ht="18" x14ac:dyDescent="0.45">
      <c r="A55" s="60">
        <v>2051</v>
      </c>
      <c r="B55" s="42">
        <f>_xlfn.FORECAST.LINEAR($A55,B$13:B54,$A$13:$A54)</f>
        <v>2575365533.9615383</v>
      </c>
      <c r="C55" s="42">
        <f>_xlfn.FORECAST.LINEAR($A55,C$13:C54,$A$13:$A54)</f>
        <v>36528712.115384459</v>
      </c>
      <c r="D55" s="42">
        <f>_xlfn.FORECAST.LINEAR($A55,D$13:D54,A$13:A54)</f>
        <v>62768797.692307711</v>
      </c>
      <c r="E55" s="42">
        <f>_xlfn.FORECAST.LINEAR($A55,$E$13:E54,$A$13:$A54)</f>
        <v>112840264.30769348</v>
      </c>
      <c r="F55" s="42">
        <f>_xlfn.FORECAST.LINEAR($A55,F$13:F54,$A$13:A54)</f>
        <v>2363227763.4230785</v>
      </c>
      <c r="G55" s="39"/>
      <c r="H55" s="39"/>
      <c r="I55" s="39"/>
      <c r="J55" s="39"/>
      <c r="K55" s="39"/>
    </row>
    <row r="56" spans="1:11" s="16" customFormat="1" ht="18" x14ac:dyDescent="0.45">
      <c r="A56" s="60">
        <v>2052</v>
      </c>
      <c r="B56" s="42">
        <f>_xlfn.FORECAST.LINEAR($A56,B$13:B55,$A$13:$A55)</f>
        <v>2581258226.1868114</v>
      </c>
      <c r="C56" s="42">
        <f>_xlfn.FORECAST.LINEAR($A56,C$13:C55,$A$13:$A55)</f>
        <v>36054072.835164666</v>
      </c>
      <c r="D56" s="42">
        <f>_xlfn.FORECAST.LINEAR($A56,D$13:D55,A$13:A55)</f>
        <v>63436802.109889984</v>
      </c>
      <c r="E56" s="42">
        <f>_xlfn.FORECAST.LINEAR($A56,$E$13:E55,$A$13:$A55)</f>
        <v>114318948.75824213</v>
      </c>
      <c r="F56" s="42">
        <f>_xlfn.FORECAST.LINEAR($A56,F$13:F55,$A$13:A55)</f>
        <v>2367448406.1648369</v>
      </c>
      <c r="G56" s="39"/>
      <c r="H56" s="39"/>
      <c r="I56" s="39"/>
      <c r="J56" s="39"/>
      <c r="K56" s="39"/>
    </row>
    <row r="57" spans="1:11" s="16" customFormat="1" ht="18" x14ac:dyDescent="0.45">
      <c r="A57" s="60">
        <v>2053</v>
      </c>
      <c r="B57" s="42">
        <f>_xlfn.FORECAST.LINEAR($A57,B$13:B56,$A$13:$A56)</f>
        <v>2587150918.4120865</v>
      </c>
      <c r="C57" s="42">
        <f>_xlfn.FORECAST.LINEAR($A57,C$13:C56,$A$13:$A56)</f>
        <v>35579433.554944754</v>
      </c>
      <c r="D57" s="42">
        <f>_xlfn.FORECAST.LINEAR($A57,D$13:D56,A$13:A56)</f>
        <v>64104806.527472496</v>
      </c>
      <c r="E57" s="42">
        <f>_xlfn.FORECAST.LINEAR($A57,$E$13:E56,$A$13:$A56)</f>
        <v>115797633.20879221</v>
      </c>
      <c r="F57" s="42">
        <f>_xlfn.FORECAST.LINEAR($A57,F$13:F56,$A$13:A56)</f>
        <v>2371669048.9065952</v>
      </c>
      <c r="G57" s="39"/>
      <c r="H57" s="39"/>
      <c r="I57" s="39"/>
      <c r="J57" s="39"/>
      <c r="K57" s="39"/>
    </row>
    <row r="58" spans="1:11" s="16" customFormat="1" ht="18" x14ac:dyDescent="0.45">
      <c r="A58" s="60">
        <v>2054</v>
      </c>
      <c r="B58" s="42">
        <f>_xlfn.FORECAST.LINEAR($A58,B$13:B57,$A$13:$A57)</f>
        <v>2593043610.6373615</v>
      </c>
      <c r="C58" s="42">
        <f>_xlfn.FORECAST.LINEAR($A58,C$13:C57,$A$13:$A57)</f>
        <v>35104794.27472508</v>
      </c>
      <c r="D58" s="42">
        <f>_xlfn.FORECAST.LINEAR($A58,D$13:D57,A$13:A57)</f>
        <v>64772810.94505477</v>
      </c>
      <c r="E58" s="42">
        <f>_xlfn.FORECAST.LINEAR($A58,$E$13:E57,$A$13:$A57)</f>
        <v>117276317.65934134</v>
      </c>
      <c r="F58" s="42">
        <f>_xlfn.FORECAST.LINEAR($A58,F$13:F57,$A$13:A57)</f>
        <v>2375889691.6483536</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1"/>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310" t="s">
        <v>359</v>
      </c>
      <c r="G65" s="181" t="s">
        <v>355</v>
      </c>
      <c r="H65" s="182" t="s">
        <v>378</v>
      </c>
      <c r="I65" s="182" t="s">
        <v>379</v>
      </c>
      <c r="J65" s="182" t="s">
        <v>380</v>
      </c>
      <c r="K65" s="183" t="s">
        <v>359</v>
      </c>
    </row>
    <row r="66" spans="1:11" s="16" customFormat="1" ht="18" x14ac:dyDescent="0.45">
      <c r="A66" s="324" t="str">
        <f t="shared" ref="A66:A86" si="5">A6</f>
        <v>2003 (EAST)</v>
      </c>
      <c r="B66" s="320">
        <v>1.137</v>
      </c>
      <c r="C66" s="321">
        <v>9.3079999999999998</v>
      </c>
      <c r="D66" s="321">
        <v>22.466000000000001</v>
      </c>
      <c r="E66" s="321">
        <v>20.062999999999999</v>
      </c>
      <c r="F66" s="322">
        <v>1.33</v>
      </c>
      <c r="G66" s="317"/>
      <c r="H66" s="318"/>
      <c r="I66" s="318"/>
      <c r="J66" s="318"/>
      <c r="K66" s="319"/>
    </row>
    <row r="67" spans="1:11" s="16" customFormat="1" ht="18" x14ac:dyDescent="0.45">
      <c r="A67" s="324" t="str">
        <f t="shared" si="5"/>
        <v>2004 (EAST)</v>
      </c>
      <c r="B67" s="325">
        <v>1.137</v>
      </c>
      <c r="C67" s="326">
        <v>9.4</v>
      </c>
      <c r="D67" s="326">
        <v>22.498000000000001</v>
      </c>
      <c r="E67" s="326">
        <v>20.696999999999999</v>
      </c>
      <c r="F67" s="329">
        <v>1.3260000000000001</v>
      </c>
      <c r="G67" s="327"/>
      <c r="H67" s="323"/>
      <c r="I67" s="323"/>
      <c r="J67" s="323"/>
      <c r="K67" s="328"/>
    </row>
    <row r="68" spans="1:11" s="16" customFormat="1" ht="18" x14ac:dyDescent="0.45">
      <c r="A68" s="324" t="str">
        <f t="shared" si="5"/>
        <v>2005 (EAST)</v>
      </c>
      <c r="B68" s="325">
        <v>1.1279999999999999</v>
      </c>
      <c r="C68" s="326">
        <v>9.3539999999999992</v>
      </c>
      <c r="D68" s="326">
        <v>22.867999999999999</v>
      </c>
      <c r="E68" s="326">
        <v>19.946999999999999</v>
      </c>
      <c r="F68" s="329">
        <v>1.3149999999999999</v>
      </c>
      <c r="G68" s="327"/>
      <c r="H68" s="323"/>
      <c r="I68" s="323"/>
      <c r="J68" s="323"/>
      <c r="K68" s="328"/>
    </row>
    <row r="69" spans="1:11" s="16" customFormat="1" ht="18" x14ac:dyDescent="0.45">
      <c r="A69" s="324" t="str">
        <f t="shared" si="5"/>
        <v>2006 (EAST)</v>
      </c>
      <c r="B69" s="325">
        <v>1.123</v>
      </c>
      <c r="C69" s="326">
        <v>9.343</v>
      </c>
      <c r="D69" s="326">
        <v>22.311</v>
      </c>
      <c r="E69" s="326">
        <v>19.155000000000001</v>
      </c>
      <c r="F69" s="329">
        <v>1.3120000000000001</v>
      </c>
      <c r="G69" s="327"/>
      <c r="H69" s="323"/>
      <c r="I69" s="323"/>
      <c r="J69" s="323"/>
      <c r="K69" s="328"/>
    </row>
    <row r="70" spans="1:11" s="16" customFormat="1" ht="18" x14ac:dyDescent="0.45">
      <c r="A70" s="194">
        <f t="shared" si="5"/>
        <v>2007</v>
      </c>
      <c r="B70" s="234">
        <v>1.419</v>
      </c>
      <c r="C70" s="71">
        <v>9.4109999999999996</v>
      </c>
      <c r="D70" s="71">
        <v>17.541</v>
      </c>
      <c r="E70" s="71">
        <v>13.882999999999999</v>
      </c>
      <c r="F70" s="295">
        <v>1.506</v>
      </c>
      <c r="G70" s="336"/>
      <c r="H70" s="337"/>
      <c r="I70" s="337"/>
      <c r="J70" s="337"/>
      <c r="K70" s="338"/>
    </row>
    <row r="71" spans="1:11" s="16" customFormat="1" ht="18" x14ac:dyDescent="0.45">
      <c r="A71" s="194">
        <f t="shared" si="5"/>
        <v>2008</v>
      </c>
      <c r="B71" s="234">
        <v>1.2689999999999999</v>
      </c>
      <c r="C71" s="71">
        <v>9.3339999999999996</v>
      </c>
      <c r="D71" s="71">
        <v>13.93</v>
      </c>
      <c r="E71" s="71">
        <v>12.103</v>
      </c>
      <c r="F71" s="295">
        <v>1.3420000000000001</v>
      </c>
      <c r="G71" s="336">
        <f>IF(ABS(B11 -B10) &gt; SQRT(G11^2 +G10^ 2), 1, 0)</f>
        <v>0</v>
      </c>
      <c r="H71" s="337">
        <f>IF(ABS(C11 -C10) &gt; SQRT(H11^2 +H10^ 2), 1, 0)</f>
        <v>0</v>
      </c>
      <c r="I71" s="337">
        <f>IF(ABS(D11 -D10) &gt; SQRT(I11^2 +I10^ 2), 1, 0)</f>
        <v>0</v>
      </c>
      <c r="J71" s="337">
        <f>IF(ABS(E11 -E10) &gt; SQRT(J11^2 +J10^ 2), 1, 0)</f>
        <v>0</v>
      </c>
      <c r="K71" s="338">
        <f>IF(ABS(F11 -F10) &gt; SQRT(K11^2 +K10^ 2), 1, 0)</f>
        <v>0</v>
      </c>
    </row>
    <row r="72" spans="1:11" s="16" customFormat="1" ht="18" x14ac:dyDescent="0.45">
      <c r="A72" s="194">
        <f t="shared" si="5"/>
        <v>2009</v>
      </c>
      <c r="B72" s="234">
        <v>1.161</v>
      </c>
      <c r="C72" s="71">
        <v>9.298</v>
      </c>
      <c r="D72" s="71">
        <v>13.379</v>
      </c>
      <c r="E72" s="71">
        <v>10.941000000000001</v>
      </c>
      <c r="F72" s="295">
        <v>1.228</v>
      </c>
      <c r="G72" s="336">
        <f t="shared" ref="G72:G85" si="6">IF(ABS(B12 -B11) &gt; SQRT(G12^2 +G11^ 2), 1, 0)</f>
        <v>0</v>
      </c>
      <c r="H72" s="337">
        <f t="shared" ref="H72:H85" si="7">IF(ABS(C12 -C11) &gt; SQRT(H12^2 +H11^ 2), 1, 0)</f>
        <v>0</v>
      </c>
      <c r="I72" s="337">
        <f t="shared" ref="I72:I85" si="8">IF(ABS(D12 -D11) &gt; SQRT(I12^2 +I11^ 2), 1, 0)</f>
        <v>0</v>
      </c>
      <c r="J72" s="337">
        <f t="shared" ref="J72:J85" si="9">IF(ABS(E12 -E11) &gt; SQRT(J12^2 +J11^ 2), 1, 0)</f>
        <v>0</v>
      </c>
      <c r="K72" s="338">
        <f t="shared" ref="K72:K85" si="10">IF(ABS(F12 -F11) &gt; SQRT(K12^2 +K11^ 2), 1, 0)</f>
        <v>0</v>
      </c>
    </row>
    <row r="73" spans="1:11" s="16" customFormat="1" ht="18" x14ac:dyDescent="0.45">
      <c r="A73" s="194">
        <f t="shared" si="5"/>
        <v>2010</v>
      </c>
      <c r="B73" s="234">
        <v>1.026</v>
      </c>
      <c r="C73" s="71">
        <v>9.266</v>
      </c>
      <c r="D73" s="71">
        <v>12.076000000000001</v>
      </c>
      <c r="E73" s="71">
        <v>10.253</v>
      </c>
      <c r="F73" s="295">
        <v>1.095</v>
      </c>
      <c r="G73" s="336">
        <f t="shared" si="6"/>
        <v>0</v>
      </c>
      <c r="H73" s="337">
        <f t="shared" si="7"/>
        <v>0</v>
      </c>
      <c r="I73" s="337">
        <f t="shared" si="8"/>
        <v>0</v>
      </c>
      <c r="J73" s="337">
        <f t="shared" si="9"/>
        <v>0</v>
      </c>
      <c r="K73" s="338">
        <f t="shared" si="10"/>
        <v>0</v>
      </c>
    </row>
    <row r="74" spans="1:11" s="16" customFormat="1" ht="18" x14ac:dyDescent="0.45">
      <c r="A74" s="194">
        <f t="shared" si="5"/>
        <v>2011</v>
      </c>
      <c r="B74" s="234">
        <v>0.96199999999999997</v>
      </c>
      <c r="C74" s="71">
        <v>9.2110000000000003</v>
      </c>
      <c r="D74" s="71">
        <v>11.33</v>
      </c>
      <c r="E74" s="71">
        <v>9.5609999999999999</v>
      </c>
      <c r="F74" s="295">
        <v>1.026</v>
      </c>
      <c r="G74" s="336">
        <f t="shared" si="6"/>
        <v>0</v>
      </c>
      <c r="H74" s="337">
        <f t="shared" si="7"/>
        <v>0</v>
      </c>
      <c r="I74" s="337">
        <f t="shared" si="8"/>
        <v>0</v>
      </c>
      <c r="J74" s="337">
        <f t="shared" si="9"/>
        <v>0</v>
      </c>
      <c r="K74" s="338">
        <f t="shared" si="10"/>
        <v>0</v>
      </c>
    </row>
    <row r="75" spans="1:11" s="16" customFormat="1" ht="18" x14ac:dyDescent="0.45">
      <c r="A75" s="194">
        <f t="shared" si="5"/>
        <v>2012</v>
      </c>
      <c r="B75" s="234">
        <v>0.91500000000000004</v>
      </c>
      <c r="C75" s="71">
        <v>9.1869999999999994</v>
      </c>
      <c r="D75" s="71">
        <v>10.781000000000001</v>
      </c>
      <c r="E75" s="71">
        <v>8.8049999999999997</v>
      </c>
      <c r="F75" s="295">
        <v>0.97799999999999998</v>
      </c>
      <c r="G75" s="336">
        <f t="shared" si="6"/>
        <v>0</v>
      </c>
      <c r="H75" s="337">
        <f t="shared" si="7"/>
        <v>0</v>
      </c>
      <c r="I75" s="337">
        <f t="shared" si="8"/>
        <v>0</v>
      </c>
      <c r="J75" s="337">
        <f t="shared" si="9"/>
        <v>0</v>
      </c>
      <c r="K75" s="338">
        <f t="shared" si="10"/>
        <v>0</v>
      </c>
    </row>
    <row r="76" spans="1:11" s="16" customFormat="1" ht="18" x14ac:dyDescent="0.45">
      <c r="A76" s="194">
        <f t="shared" si="5"/>
        <v>2013</v>
      </c>
      <c r="B76" s="234">
        <v>0.86899999999999999</v>
      </c>
      <c r="C76" s="71">
        <v>9.1539999999999999</v>
      </c>
      <c r="D76" s="71">
        <v>10.028</v>
      </c>
      <c r="E76" s="71">
        <v>8.3520000000000003</v>
      </c>
      <c r="F76" s="295">
        <v>0.93100000000000005</v>
      </c>
      <c r="G76" s="336">
        <f t="shared" si="6"/>
        <v>0</v>
      </c>
      <c r="H76" s="337">
        <f t="shared" si="7"/>
        <v>0</v>
      </c>
      <c r="I76" s="337">
        <f t="shared" si="8"/>
        <v>0</v>
      </c>
      <c r="J76" s="337">
        <f t="shared" si="9"/>
        <v>0</v>
      </c>
      <c r="K76" s="338">
        <f t="shared" si="10"/>
        <v>0</v>
      </c>
    </row>
    <row r="77" spans="1:11" s="16" customFormat="1" ht="18" x14ac:dyDescent="0.45">
      <c r="A77" s="194">
        <f t="shared" si="5"/>
        <v>2014</v>
      </c>
      <c r="B77" s="234">
        <v>0.82099999999999995</v>
      </c>
      <c r="C77" s="71">
        <v>3.125</v>
      </c>
      <c r="D77" s="71">
        <v>9.7889999999999997</v>
      </c>
      <c r="E77" s="71">
        <v>8.2140000000000004</v>
      </c>
      <c r="F77" s="295">
        <v>0.878</v>
      </c>
      <c r="G77" s="336">
        <f t="shared" si="6"/>
        <v>0</v>
      </c>
      <c r="H77" s="337">
        <f t="shared" si="7"/>
        <v>0</v>
      </c>
      <c r="I77" s="337">
        <f t="shared" si="8"/>
        <v>0</v>
      </c>
      <c r="J77" s="337">
        <f t="shared" si="9"/>
        <v>0</v>
      </c>
      <c r="K77" s="338">
        <f t="shared" si="10"/>
        <v>0</v>
      </c>
    </row>
    <row r="78" spans="1:11" s="16" customFormat="1" ht="18" x14ac:dyDescent="0.45">
      <c r="A78" s="194">
        <f t="shared" si="5"/>
        <v>2015</v>
      </c>
      <c r="B78" s="234">
        <v>0.84299999999999997</v>
      </c>
      <c r="C78" s="71">
        <v>3.1520000000000001</v>
      </c>
      <c r="D78" s="71">
        <v>9.7810000000000006</v>
      </c>
      <c r="E78" s="71">
        <v>8.109</v>
      </c>
      <c r="F78" s="295">
        <v>0.90300000000000002</v>
      </c>
      <c r="G78" s="336">
        <f t="shared" si="6"/>
        <v>0</v>
      </c>
      <c r="H78" s="337">
        <f t="shared" si="7"/>
        <v>0</v>
      </c>
      <c r="I78" s="337">
        <f t="shared" si="8"/>
        <v>0</v>
      </c>
      <c r="J78" s="337">
        <f t="shared" si="9"/>
        <v>0</v>
      </c>
      <c r="K78" s="338">
        <f t="shared" si="10"/>
        <v>0</v>
      </c>
    </row>
    <row r="79" spans="1:11" s="16" customFormat="1" ht="18" x14ac:dyDescent="0.45">
      <c r="A79" s="194">
        <f t="shared" si="5"/>
        <v>2016</v>
      </c>
      <c r="B79" s="234">
        <v>0.84199999999999997</v>
      </c>
      <c r="C79" s="71">
        <v>3.2879999999999998</v>
      </c>
      <c r="D79" s="71">
        <v>9.6539999999999999</v>
      </c>
      <c r="E79" s="71">
        <v>8.0419999999999998</v>
      </c>
      <c r="F79" s="295">
        <v>0.90300000000000002</v>
      </c>
      <c r="G79" s="336">
        <f t="shared" si="6"/>
        <v>0</v>
      </c>
      <c r="H79" s="337">
        <f t="shared" si="7"/>
        <v>0</v>
      </c>
      <c r="I79" s="337">
        <f t="shared" si="8"/>
        <v>0</v>
      </c>
      <c r="J79" s="337">
        <f t="shared" si="9"/>
        <v>0</v>
      </c>
      <c r="K79" s="338">
        <f t="shared" si="10"/>
        <v>0</v>
      </c>
    </row>
    <row r="80" spans="1:11" s="16" customFormat="1" ht="18" x14ac:dyDescent="0.45">
      <c r="A80" s="194">
        <f t="shared" si="5"/>
        <v>2017</v>
      </c>
      <c r="B80" s="234">
        <v>0.83499999999999996</v>
      </c>
      <c r="C80" s="71">
        <v>3.3050000000000002</v>
      </c>
      <c r="D80" s="71">
        <v>9.4550000000000001</v>
      </c>
      <c r="E80" s="71">
        <v>7.9669999999999996</v>
      </c>
      <c r="F80" s="295">
        <v>0.89600000000000002</v>
      </c>
      <c r="G80" s="336">
        <f t="shared" si="6"/>
        <v>0</v>
      </c>
      <c r="H80" s="337">
        <f t="shared" si="7"/>
        <v>0</v>
      </c>
      <c r="I80" s="337">
        <f t="shared" si="8"/>
        <v>0</v>
      </c>
      <c r="J80" s="337">
        <f t="shared" si="9"/>
        <v>0</v>
      </c>
      <c r="K80" s="338">
        <f t="shared" si="10"/>
        <v>0</v>
      </c>
    </row>
    <row r="81" spans="1:41" s="16" customFormat="1" ht="18" x14ac:dyDescent="0.45">
      <c r="A81" s="194">
        <f t="shared" si="5"/>
        <v>2018</v>
      </c>
      <c r="B81" s="234">
        <v>0.83899999999999997</v>
      </c>
      <c r="C81" s="71">
        <v>3.37</v>
      </c>
      <c r="D81" s="71">
        <v>9.7240000000000002</v>
      </c>
      <c r="E81" s="71">
        <v>7.9450000000000003</v>
      </c>
      <c r="F81" s="295">
        <v>0.90100000000000002</v>
      </c>
      <c r="G81" s="336">
        <f t="shared" si="6"/>
        <v>0</v>
      </c>
      <c r="H81" s="337">
        <f t="shared" si="7"/>
        <v>0</v>
      </c>
      <c r="I81" s="337">
        <f t="shared" si="8"/>
        <v>0</v>
      </c>
      <c r="J81" s="337">
        <f t="shared" si="9"/>
        <v>0</v>
      </c>
      <c r="K81" s="338">
        <f t="shared" si="10"/>
        <v>0</v>
      </c>
    </row>
    <row r="82" spans="1:41" s="16" customFormat="1" ht="18" x14ac:dyDescent="0.45">
      <c r="A82" s="194">
        <f t="shared" si="5"/>
        <v>2019</v>
      </c>
      <c r="B82" s="234">
        <v>0.84599999999999997</v>
      </c>
      <c r="C82" s="71">
        <v>3.3919999999999999</v>
      </c>
      <c r="D82" s="71">
        <v>9.6720000000000006</v>
      </c>
      <c r="E82" s="71">
        <v>7.97</v>
      </c>
      <c r="F82" s="295">
        <v>0.91</v>
      </c>
      <c r="G82" s="336">
        <f t="shared" si="6"/>
        <v>0</v>
      </c>
      <c r="H82" s="337">
        <f t="shared" si="7"/>
        <v>0</v>
      </c>
      <c r="I82" s="337">
        <f t="shared" si="8"/>
        <v>0</v>
      </c>
      <c r="J82" s="337">
        <f t="shared" si="9"/>
        <v>0</v>
      </c>
      <c r="K82" s="338">
        <f t="shared" si="10"/>
        <v>0</v>
      </c>
    </row>
    <row r="83" spans="1:41" s="16" customFormat="1" ht="18" x14ac:dyDescent="0.45">
      <c r="A83" s="194">
        <f t="shared" si="5"/>
        <v>2020</v>
      </c>
      <c r="B83" s="234">
        <v>0.84899999999999998</v>
      </c>
      <c r="C83" s="71">
        <v>3.4049999999999998</v>
      </c>
      <c r="D83" s="71">
        <v>9.9239999999999995</v>
      </c>
      <c r="E83" s="71">
        <v>7.7670000000000003</v>
      </c>
      <c r="F83" s="295">
        <v>0.91500000000000004</v>
      </c>
      <c r="G83" s="336">
        <f t="shared" si="6"/>
        <v>0</v>
      </c>
      <c r="H83" s="337">
        <f t="shared" si="7"/>
        <v>0</v>
      </c>
      <c r="I83" s="337">
        <f t="shared" si="8"/>
        <v>0</v>
      </c>
      <c r="J83" s="337">
        <f t="shared" si="9"/>
        <v>0</v>
      </c>
      <c r="K83" s="338">
        <f t="shared" si="10"/>
        <v>0</v>
      </c>
    </row>
    <row r="84" spans="1:41" s="16" customFormat="1" ht="18" x14ac:dyDescent="0.45">
      <c r="A84" s="194">
        <f t="shared" si="5"/>
        <v>2021</v>
      </c>
      <c r="B84" s="234">
        <v>0.86799999999999999</v>
      </c>
      <c r="C84" s="71">
        <v>3.452</v>
      </c>
      <c r="D84" s="71">
        <v>9.8610000000000007</v>
      </c>
      <c r="E84" s="71">
        <v>7.8230000000000004</v>
      </c>
      <c r="F84" s="295">
        <v>0.93700000000000006</v>
      </c>
      <c r="G84" s="336">
        <f t="shared" si="6"/>
        <v>0</v>
      </c>
      <c r="H84" s="337">
        <f t="shared" si="7"/>
        <v>0</v>
      </c>
      <c r="I84" s="337">
        <f t="shared" si="8"/>
        <v>0</v>
      </c>
      <c r="J84" s="337">
        <f t="shared" si="9"/>
        <v>0</v>
      </c>
      <c r="K84" s="338">
        <f t="shared" si="10"/>
        <v>0</v>
      </c>
    </row>
    <row r="85" spans="1:41" s="16" customFormat="1" ht="18" x14ac:dyDescent="0.45">
      <c r="A85" s="194">
        <f t="shared" si="5"/>
        <v>2022</v>
      </c>
      <c r="B85" s="234">
        <v>0.88200000000000001</v>
      </c>
      <c r="C85" s="71">
        <v>3.4630000000000001</v>
      </c>
      <c r="D85" s="71">
        <v>9.86</v>
      </c>
      <c r="E85" s="71">
        <v>7.9749999999999996</v>
      </c>
      <c r="F85" s="295">
        <v>0.95399999999999996</v>
      </c>
      <c r="G85" s="336">
        <f t="shared" si="6"/>
        <v>0</v>
      </c>
      <c r="H85" s="337">
        <f t="shared" si="7"/>
        <v>0</v>
      </c>
      <c r="I85" s="337">
        <f t="shared" si="8"/>
        <v>0</v>
      </c>
      <c r="J85" s="337">
        <f t="shared" si="9"/>
        <v>0</v>
      </c>
      <c r="K85" s="338">
        <f t="shared" si="10"/>
        <v>0</v>
      </c>
    </row>
    <row r="86" spans="1:41" s="16" customFormat="1" ht="18.399999999999999" thickBot="1" x14ac:dyDescent="0.5">
      <c r="A86" s="324" t="str">
        <f t="shared" si="5"/>
        <v>2023 (EAST)</v>
      </c>
      <c r="B86" s="330">
        <v>1.133</v>
      </c>
      <c r="C86" s="331">
        <v>2.83</v>
      </c>
      <c r="D86" s="331">
        <v>17.286000000000001</v>
      </c>
      <c r="E86" s="331">
        <v>15.808999999999999</v>
      </c>
      <c r="F86" s="332">
        <v>1.3160000000000001</v>
      </c>
      <c r="G86" s="333"/>
      <c r="H86" s="334"/>
      <c r="I86" s="334"/>
      <c r="J86" s="334"/>
      <c r="K86" s="335"/>
    </row>
    <row r="87" spans="1:41" s="16" customFormat="1" x14ac:dyDescent="0.45"/>
    <row r="88" spans="1:41" s="16" customFormat="1" x14ac:dyDescent="0.45"/>
    <row r="89" spans="1:41" s="16" customFormat="1" x14ac:dyDescent="0.45"/>
    <row r="90" spans="1:41" s="16" customFormat="1" ht="14.65" thickBot="1" x14ac:dyDescent="0.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row>
    <row r="91" spans="1:41" s="16" customFormat="1" ht="27.4" thickTop="1" thickBot="1" x14ac:dyDescent="0.9">
      <c r="B91" s="432" t="s">
        <v>471</v>
      </c>
      <c r="C91" s="433"/>
      <c r="D91" s="433"/>
      <c r="E91" s="433"/>
      <c r="F91" s="433"/>
      <c r="G91" s="433"/>
      <c r="H91" s="434"/>
    </row>
    <row r="92" spans="1:41" s="43" customFormat="1" ht="21.4" thickBot="1" x14ac:dyDescent="0.7">
      <c r="A92" s="16"/>
      <c r="B92" s="141"/>
      <c r="C92" s="142"/>
      <c r="D92" s="142"/>
      <c r="E92" s="142"/>
      <c r="F92" s="14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row>
    <row r="93" spans="1:41" s="16" customFormat="1" ht="57.75" customHeight="1" thickBot="1" x14ac:dyDescent="0.7">
      <c r="A93" s="44"/>
      <c r="B93" s="168" t="s">
        <v>1</v>
      </c>
      <c r="C93" s="169"/>
      <c r="D93" s="169"/>
      <c r="E93" s="169"/>
      <c r="F93" s="170"/>
      <c r="G93" s="171" t="s">
        <v>2</v>
      </c>
      <c r="H93" s="169"/>
      <c r="I93" s="169"/>
      <c r="J93" s="169"/>
      <c r="K93" s="170"/>
      <c r="L93" s="168" t="s">
        <v>3</v>
      </c>
      <c r="M93" s="169"/>
      <c r="N93" s="169"/>
      <c r="O93" s="169"/>
      <c r="P93" s="170"/>
      <c r="Q93" s="168" t="s">
        <v>4</v>
      </c>
      <c r="R93" s="169"/>
      <c r="S93" s="169"/>
      <c r="T93" s="169"/>
      <c r="U93" s="170"/>
      <c r="V93" s="168" t="s">
        <v>5</v>
      </c>
      <c r="W93" s="169"/>
      <c r="X93" s="169"/>
      <c r="Y93" s="169"/>
      <c r="Z93" s="170"/>
      <c r="AA93" s="43"/>
      <c r="AB93" s="43"/>
      <c r="AC93" s="43"/>
      <c r="AD93" s="43"/>
      <c r="AE93" s="43"/>
      <c r="AF93" s="43"/>
      <c r="AG93" s="43"/>
      <c r="AH93" s="43"/>
      <c r="AI93" s="43"/>
      <c r="AJ93" s="43"/>
      <c r="AK93" s="43"/>
      <c r="AL93" s="43"/>
      <c r="AM93" s="43"/>
      <c r="AN93" s="43"/>
      <c r="AO93" s="43"/>
    </row>
    <row r="94" spans="1:41" s="16" customFormat="1" ht="18.399999999999999" thickBot="1" x14ac:dyDescent="0.5">
      <c r="A94" s="172" t="s">
        <v>382</v>
      </c>
      <c r="B94" s="181" t="s">
        <v>355</v>
      </c>
      <c r="C94" s="182" t="s">
        <v>378</v>
      </c>
      <c r="D94" s="182" t="s">
        <v>379</v>
      </c>
      <c r="E94" s="182" t="s">
        <v>380</v>
      </c>
      <c r="F94" s="183" t="s">
        <v>359</v>
      </c>
      <c r="G94" s="181" t="s">
        <v>355</v>
      </c>
      <c r="H94" s="182" t="s">
        <v>378</v>
      </c>
      <c r="I94" s="182" t="s">
        <v>379</v>
      </c>
      <c r="J94" s="182" t="s">
        <v>380</v>
      </c>
      <c r="K94" s="183" t="s">
        <v>359</v>
      </c>
      <c r="L94" s="190" t="s">
        <v>355</v>
      </c>
      <c r="M94" s="187" t="s">
        <v>378</v>
      </c>
      <c r="N94" s="187" t="s">
        <v>379</v>
      </c>
      <c r="O94" s="187" t="s">
        <v>380</v>
      </c>
      <c r="P94" s="188" t="s">
        <v>359</v>
      </c>
      <c r="Q94" s="181" t="s">
        <v>355</v>
      </c>
      <c r="R94" s="182" t="s">
        <v>378</v>
      </c>
      <c r="S94" s="182" t="s">
        <v>379</v>
      </c>
      <c r="T94" s="182" t="s">
        <v>380</v>
      </c>
      <c r="U94" s="183" t="s">
        <v>359</v>
      </c>
      <c r="V94" s="173" t="s">
        <v>355</v>
      </c>
      <c r="W94" s="174" t="s">
        <v>378</v>
      </c>
      <c r="X94" s="174" t="s">
        <v>379</v>
      </c>
      <c r="Y94" s="174" t="s">
        <v>380</v>
      </c>
      <c r="Z94" s="175" t="s">
        <v>359</v>
      </c>
    </row>
    <row r="95" spans="1:41" s="16" customFormat="1" ht="18" x14ac:dyDescent="0.45">
      <c r="A95" s="194" t="str">
        <f>A66</f>
        <v>2003 (EAST)</v>
      </c>
      <c r="B95" s="208">
        <v>216998399</v>
      </c>
      <c r="C95" s="209">
        <v>21777083</v>
      </c>
      <c r="D95" s="209">
        <v>2586773</v>
      </c>
      <c r="E95" s="209">
        <v>3017033</v>
      </c>
      <c r="F95" s="210">
        <v>189617510</v>
      </c>
      <c r="G95" s="120">
        <v>40955957</v>
      </c>
      <c r="H95" s="80">
        <v>4586758</v>
      </c>
      <c r="I95" s="80">
        <v>455172</v>
      </c>
      <c r="J95" s="80">
        <v>618312</v>
      </c>
      <c r="K95" s="81">
        <v>35295715</v>
      </c>
      <c r="L95" s="79">
        <v>48072321</v>
      </c>
      <c r="M95" s="80">
        <v>4411912</v>
      </c>
      <c r="N95" s="80">
        <v>551290</v>
      </c>
      <c r="O95" s="80">
        <v>645300</v>
      </c>
      <c r="P95" s="81">
        <v>42463819</v>
      </c>
      <c r="Q95" s="79">
        <v>33363422</v>
      </c>
      <c r="R95" s="80">
        <v>2087024</v>
      </c>
      <c r="S95" s="80">
        <v>307874</v>
      </c>
      <c r="T95" s="80">
        <v>467293</v>
      </c>
      <c r="U95" s="81">
        <v>30501232</v>
      </c>
      <c r="V95" s="79">
        <v>362659809</v>
      </c>
      <c r="W95" s="80">
        <v>19975701</v>
      </c>
      <c r="X95" s="80">
        <v>4468830</v>
      </c>
      <c r="Y95" s="80">
        <v>4631244</v>
      </c>
      <c r="Z95" s="81">
        <v>333584034</v>
      </c>
    </row>
    <row r="96" spans="1:41" s="16" customFormat="1" ht="18" x14ac:dyDescent="0.45">
      <c r="A96" s="194" t="str">
        <f t="shared" ref="A96:A115" si="11">A67</f>
        <v>2004 (EAST)</v>
      </c>
      <c r="B96" s="211">
        <v>218608792</v>
      </c>
      <c r="C96" s="80">
        <v>21763513</v>
      </c>
      <c r="D96" s="80">
        <v>2610363</v>
      </c>
      <c r="E96" s="80">
        <v>2930577</v>
      </c>
      <c r="F96" s="212">
        <v>191304339</v>
      </c>
      <c r="G96" s="120">
        <v>41312193</v>
      </c>
      <c r="H96" s="80">
        <v>4602664</v>
      </c>
      <c r="I96" s="80">
        <v>459061</v>
      </c>
      <c r="J96" s="80">
        <v>608564</v>
      </c>
      <c r="K96" s="81">
        <v>35641904</v>
      </c>
      <c r="L96" s="79">
        <v>47903652</v>
      </c>
      <c r="M96" s="80">
        <v>4405533</v>
      </c>
      <c r="N96" s="80">
        <v>562793</v>
      </c>
      <c r="O96" s="80">
        <v>618858</v>
      </c>
      <c r="P96" s="81">
        <v>42316467</v>
      </c>
      <c r="Q96" s="79">
        <v>33532012</v>
      </c>
      <c r="R96" s="80">
        <v>2060639</v>
      </c>
      <c r="S96" s="80">
        <v>310313</v>
      </c>
      <c r="T96" s="80">
        <v>448562</v>
      </c>
      <c r="U96" s="81">
        <v>30712498</v>
      </c>
      <c r="V96" s="79">
        <v>363648905</v>
      </c>
      <c r="W96" s="80">
        <v>19519782</v>
      </c>
      <c r="X96" s="80">
        <v>4450182</v>
      </c>
      <c r="Y96" s="80">
        <v>4406468</v>
      </c>
      <c r="Z96" s="81">
        <v>335272473</v>
      </c>
    </row>
    <row r="97" spans="1:26" s="16" customFormat="1" ht="18" x14ac:dyDescent="0.45">
      <c r="A97" s="194" t="str">
        <f t="shared" si="11"/>
        <v>2005 (EAST)</v>
      </c>
      <c r="B97" s="211">
        <v>220168887</v>
      </c>
      <c r="C97" s="80">
        <v>22224196</v>
      </c>
      <c r="D97" s="80">
        <v>2564871</v>
      </c>
      <c r="E97" s="80">
        <v>3000846</v>
      </c>
      <c r="F97" s="212">
        <v>192378975</v>
      </c>
      <c r="G97" s="120">
        <v>41585849</v>
      </c>
      <c r="H97" s="80">
        <v>4699280</v>
      </c>
      <c r="I97" s="80">
        <v>451481</v>
      </c>
      <c r="J97" s="80">
        <v>607806</v>
      </c>
      <c r="K97" s="81">
        <v>35827282</v>
      </c>
      <c r="L97" s="79">
        <v>48088536</v>
      </c>
      <c r="M97" s="80">
        <v>4476362</v>
      </c>
      <c r="N97" s="80">
        <v>544184</v>
      </c>
      <c r="O97" s="80">
        <v>646443</v>
      </c>
      <c r="P97" s="81">
        <v>42421546</v>
      </c>
      <c r="Q97" s="79">
        <v>33754552</v>
      </c>
      <c r="R97" s="80">
        <v>2078017</v>
      </c>
      <c r="S97" s="80">
        <v>294277</v>
      </c>
      <c r="T97" s="80">
        <v>444644</v>
      </c>
      <c r="U97" s="81">
        <v>30937614</v>
      </c>
      <c r="V97" s="79">
        <v>366840738</v>
      </c>
      <c r="W97" s="80">
        <v>19784996</v>
      </c>
      <c r="X97" s="80">
        <v>4300999</v>
      </c>
      <c r="Y97" s="80">
        <v>4819332</v>
      </c>
      <c r="Z97" s="81">
        <v>337935410</v>
      </c>
    </row>
    <row r="98" spans="1:26" s="16" customFormat="1" ht="18" x14ac:dyDescent="0.45">
      <c r="A98" s="194" t="str">
        <f t="shared" si="11"/>
        <v>2006 (EAST)</v>
      </c>
      <c r="B98" s="211">
        <v>220915610</v>
      </c>
      <c r="C98" s="80">
        <v>22225191</v>
      </c>
      <c r="D98" s="80">
        <v>2776927</v>
      </c>
      <c r="E98" s="80">
        <v>3319310</v>
      </c>
      <c r="F98" s="212">
        <v>192594182</v>
      </c>
      <c r="G98" s="120">
        <v>41697817</v>
      </c>
      <c r="H98" s="80">
        <v>4708988</v>
      </c>
      <c r="I98" s="80">
        <v>493888</v>
      </c>
      <c r="J98" s="80">
        <v>676175</v>
      </c>
      <c r="K98" s="81">
        <v>35818766</v>
      </c>
      <c r="L98" s="79">
        <v>47891568</v>
      </c>
      <c r="M98" s="80">
        <v>4550280</v>
      </c>
      <c r="N98" s="80">
        <v>558545</v>
      </c>
      <c r="O98" s="80">
        <v>724698</v>
      </c>
      <c r="P98" s="81">
        <v>42058045</v>
      </c>
      <c r="Q98" s="79">
        <v>33862458</v>
      </c>
      <c r="R98" s="80">
        <v>2080891</v>
      </c>
      <c r="S98" s="80">
        <v>318029</v>
      </c>
      <c r="T98" s="80">
        <v>474717</v>
      </c>
      <c r="U98" s="81">
        <v>30988821</v>
      </c>
      <c r="V98" s="79">
        <v>369729766</v>
      </c>
      <c r="W98" s="80">
        <v>19789145</v>
      </c>
      <c r="X98" s="80">
        <v>4439334</v>
      </c>
      <c r="Y98" s="80">
        <v>5115092</v>
      </c>
      <c r="Z98" s="81">
        <v>340386195</v>
      </c>
    </row>
    <row r="99" spans="1:26" s="16" customFormat="1" ht="18" x14ac:dyDescent="0.45">
      <c r="A99" s="194">
        <f t="shared" si="11"/>
        <v>2007</v>
      </c>
      <c r="B99" s="211">
        <v>442438688</v>
      </c>
      <c r="C99" s="80">
        <v>23718900</v>
      </c>
      <c r="D99" s="80">
        <v>6774544</v>
      </c>
      <c r="E99" s="80">
        <v>9751538</v>
      </c>
      <c r="F99" s="212">
        <v>402193707</v>
      </c>
      <c r="G99" s="120">
        <v>74727700</v>
      </c>
      <c r="H99" s="80">
        <v>4988281</v>
      </c>
      <c r="I99" s="80">
        <v>1136962</v>
      </c>
      <c r="J99" s="80">
        <v>1687059</v>
      </c>
      <c r="K99" s="81">
        <v>66915398</v>
      </c>
      <c r="L99" s="79">
        <v>91278995</v>
      </c>
      <c r="M99" s="80">
        <v>4880984</v>
      </c>
      <c r="N99" s="80">
        <v>1458886</v>
      </c>
      <c r="O99" s="80">
        <v>2248583</v>
      </c>
      <c r="P99" s="81">
        <v>82690542</v>
      </c>
      <c r="Q99" s="79">
        <v>80488775</v>
      </c>
      <c r="R99" s="80">
        <v>2219244</v>
      </c>
      <c r="S99" s="80">
        <v>1172190</v>
      </c>
      <c r="T99" s="80">
        <v>1649206</v>
      </c>
      <c r="U99" s="81">
        <v>75448134</v>
      </c>
      <c r="V99" s="79">
        <v>1584050408</v>
      </c>
      <c r="W99" s="80">
        <v>23261506</v>
      </c>
      <c r="X99" s="80">
        <v>23577748</v>
      </c>
      <c r="Y99" s="80">
        <v>32822277</v>
      </c>
      <c r="Z99" s="81">
        <v>1504388876</v>
      </c>
    </row>
    <row r="100" spans="1:26" s="16" customFormat="1" ht="18" x14ac:dyDescent="0.45">
      <c r="A100" s="194">
        <f t="shared" si="11"/>
        <v>2008</v>
      </c>
      <c r="B100" s="211">
        <v>448437053</v>
      </c>
      <c r="C100" s="80">
        <v>23501576</v>
      </c>
      <c r="D100" s="80">
        <v>7057451</v>
      </c>
      <c r="E100" s="80">
        <v>10270773</v>
      </c>
      <c r="F100" s="212">
        <v>407607253</v>
      </c>
      <c r="G100" s="120">
        <v>75572943</v>
      </c>
      <c r="H100" s="80">
        <v>4972434</v>
      </c>
      <c r="I100" s="80">
        <v>1191591</v>
      </c>
      <c r="J100" s="80">
        <v>1774670</v>
      </c>
      <c r="K100" s="81">
        <v>67634248</v>
      </c>
      <c r="L100" s="79">
        <v>92182110</v>
      </c>
      <c r="M100" s="80">
        <v>4839241</v>
      </c>
      <c r="N100" s="80">
        <v>1508046</v>
      </c>
      <c r="O100" s="80">
        <v>2254804</v>
      </c>
      <c r="P100" s="81">
        <v>83580018</v>
      </c>
      <c r="Q100" s="79">
        <v>81469753</v>
      </c>
      <c r="R100" s="80">
        <v>2162704</v>
      </c>
      <c r="S100" s="80">
        <v>1178922</v>
      </c>
      <c r="T100" s="80">
        <v>1714530</v>
      </c>
      <c r="U100" s="81">
        <v>76413597</v>
      </c>
      <c r="V100" s="79">
        <v>1622638259</v>
      </c>
      <c r="W100" s="80">
        <v>21718286</v>
      </c>
      <c r="X100" s="80">
        <v>23294279</v>
      </c>
      <c r="Y100" s="80">
        <v>34675190</v>
      </c>
      <c r="Z100" s="81">
        <v>1542950504</v>
      </c>
    </row>
    <row r="101" spans="1:26" s="16" customFormat="1" ht="18" x14ac:dyDescent="0.45">
      <c r="A101" s="194">
        <f t="shared" si="11"/>
        <v>2009</v>
      </c>
      <c r="B101" s="211">
        <v>452217486</v>
      </c>
      <c r="C101" s="80">
        <v>23620817</v>
      </c>
      <c r="D101" s="80">
        <v>7049024</v>
      </c>
      <c r="E101" s="80">
        <v>10089709</v>
      </c>
      <c r="F101" s="212">
        <v>411457936</v>
      </c>
      <c r="G101" s="120">
        <v>76200408</v>
      </c>
      <c r="H101" s="80">
        <v>5006286</v>
      </c>
      <c r="I101" s="80">
        <v>1196853</v>
      </c>
      <c r="J101" s="80">
        <v>1750769</v>
      </c>
      <c r="K101" s="81">
        <v>68246501</v>
      </c>
      <c r="L101" s="79">
        <v>92618539</v>
      </c>
      <c r="M101" s="80">
        <v>4851529</v>
      </c>
      <c r="N101" s="80">
        <v>1554205</v>
      </c>
      <c r="O101" s="80">
        <v>2139975</v>
      </c>
      <c r="P101" s="81">
        <v>84072829</v>
      </c>
      <c r="Q101" s="79">
        <v>82401386</v>
      </c>
      <c r="R101" s="80">
        <v>2129526</v>
      </c>
      <c r="S101" s="80">
        <v>1181909</v>
      </c>
      <c r="T101" s="80">
        <v>1766143</v>
      </c>
      <c r="U101" s="81">
        <v>77323808</v>
      </c>
      <c r="V101" s="79">
        <v>1648130020</v>
      </c>
      <c r="W101" s="80">
        <v>21303339</v>
      </c>
      <c r="X101" s="80">
        <v>22869582</v>
      </c>
      <c r="Y101" s="80">
        <v>36375829</v>
      </c>
      <c r="Z101" s="81">
        <v>1567581270</v>
      </c>
    </row>
    <row r="102" spans="1:26" s="16" customFormat="1" ht="18" x14ac:dyDescent="0.45">
      <c r="A102" s="194">
        <f t="shared" si="11"/>
        <v>2010</v>
      </c>
      <c r="B102" s="211">
        <v>445604184</v>
      </c>
      <c r="C102" s="80">
        <v>23797780</v>
      </c>
      <c r="D102" s="80">
        <v>7467087</v>
      </c>
      <c r="E102" s="80">
        <v>9928939</v>
      </c>
      <c r="F102" s="212">
        <v>404410378</v>
      </c>
      <c r="G102" s="120">
        <v>75223169</v>
      </c>
      <c r="H102" s="80">
        <v>5049046</v>
      </c>
      <c r="I102" s="80">
        <v>1262997</v>
      </c>
      <c r="J102" s="80">
        <v>1746094</v>
      </c>
      <c r="K102" s="81">
        <v>67165032</v>
      </c>
      <c r="L102" s="79">
        <v>91938935</v>
      </c>
      <c r="M102" s="80">
        <v>5143237</v>
      </c>
      <c r="N102" s="80">
        <v>1599468</v>
      </c>
      <c r="O102" s="80">
        <v>2176897</v>
      </c>
      <c r="P102" s="81">
        <v>83019333</v>
      </c>
      <c r="Q102" s="79">
        <v>81028242</v>
      </c>
      <c r="R102" s="80">
        <v>2125539</v>
      </c>
      <c r="S102" s="80">
        <v>1214328</v>
      </c>
      <c r="T102" s="80">
        <v>1733995</v>
      </c>
      <c r="U102" s="81">
        <v>75954381</v>
      </c>
      <c r="V102" s="79">
        <v>1602661811</v>
      </c>
      <c r="W102" s="80">
        <v>21150318</v>
      </c>
      <c r="X102" s="80">
        <v>23516071</v>
      </c>
      <c r="Y102" s="80">
        <v>34690704</v>
      </c>
      <c r="Z102" s="81">
        <v>1523304719</v>
      </c>
    </row>
    <row r="103" spans="1:26" s="16" customFormat="1" ht="18" x14ac:dyDescent="0.45">
      <c r="A103" s="194">
        <f t="shared" si="11"/>
        <v>2011</v>
      </c>
      <c r="B103" s="211">
        <v>447878806</v>
      </c>
      <c r="C103" s="80">
        <v>24093719</v>
      </c>
      <c r="D103" s="80">
        <v>7354289</v>
      </c>
      <c r="E103" s="80">
        <v>10351087</v>
      </c>
      <c r="F103" s="212">
        <v>406079712</v>
      </c>
      <c r="G103" s="120">
        <v>75801829</v>
      </c>
      <c r="H103" s="80">
        <v>5123536</v>
      </c>
      <c r="I103" s="80">
        <v>1246544</v>
      </c>
      <c r="J103" s="80">
        <v>1811334</v>
      </c>
      <c r="K103" s="81">
        <v>67620415</v>
      </c>
      <c r="L103" s="79">
        <v>92819290</v>
      </c>
      <c r="M103" s="80">
        <v>5196808</v>
      </c>
      <c r="N103" s="80">
        <v>1528486</v>
      </c>
      <c r="O103" s="80">
        <v>2200416</v>
      </c>
      <c r="P103" s="81">
        <v>83893580</v>
      </c>
      <c r="Q103" s="79">
        <v>81336076</v>
      </c>
      <c r="R103" s="80">
        <v>2119446</v>
      </c>
      <c r="S103" s="80">
        <v>1209353</v>
      </c>
      <c r="T103" s="80">
        <v>1770444</v>
      </c>
      <c r="U103" s="81">
        <v>76236833</v>
      </c>
      <c r="V103" s="79">
        <v>1623755668</v>
      </c>
      <c r="W103" s="80">
        <v>21163175</v>
      </c>
      <c r="X103" s="80">
        <v>23811056</v>
      </c>
      <c r="Y103" s="80">
        <v>36118032</v>
      </c>
      <c r="Z103" s="81">
        <v>1542663405</v>
      </c>
    </row>
    <row r="104" spans="1:26" s="16" customFormat="1" ht="18" x14ac:dyDescent="0.45">
      <c r="A104" s="194">
        <f t="shared" si="11"/>
        <v>2012</v>
      </c>
      <c r="B104" s="211">
        <v>445742373</v>
      </c>
      <c r="C104" s="80">
        <v>24035124</v>
      </c>
      <c r="D104" s="80">
        <v>7435205</v>
      </c>
      <c r="E104" s="80">
        <v>10939234</v>
      </c>
      <c r="F104" s="212">
        <v>403332810</v>
      </c>
      <c r="G104" s="120">
        <v>75475783</v>
      </c>
      <c r="H104" s="80">
        <v>5114931</v>
      </c>
      <c r="I104" s="80">
        <v>1260631</v>
      </c>
      <c r="J104" s="80">
        <v>1903836</v>
      </c>
      <c r="K104" s="81">
        <v>67196384</v>
      </c>
      <c r="L104" s="79">
        <v>94459382</v>
      </c>
      <c r="M104" s="80">
        <v>5439293</v>
      </c>
      <c r="N104" s="80">
        <v>1646794</v>
      </c>
      <c r="O104" s="80">
        <v>2342713</v>
      </c>
      <c r="P104" s="81">
        <v>85030582</v>
      </c>
      <c r="Q104" s="79">
        <v>81306553</v>
      </c>
      <c r="R104" s="80">
        <v>2120044</v>
      </c>
      <c r="S104" s="80">
        <v>1205595</v>
      </c>
      <c r="T104" s="80">
        <v>1854914</v>
      </c>
      <c r="U104" s="81">
        <v>76126000</v>
      </c>
      <c r="V104" s="79">
        <v>1637661765</v>
      </c>
      <c r="W104" s="80">
        <v>21095149</v>
      </c>
      <c r="X104" s="80">
        <v>23872951</v>
      </c>
      <c r="Y104" s="80">
        <v>39598746</v>
      </c>
      <c r="Z104" s="81">
        <v>1553094919</v>
      </c>
    </row>
    <row r="105" spans="1:26" s="16" customFormat="1" ht="18" x14ac:dyDescent="0.45">
      <c r="A105" s="194">
        <f t="shared" si="11"/>
        <v>2013</v>
      </c>
      <c r="B105" s="211">
        <v>444703425</v>
      </c>
      <c r="C105" s="80">
        <v>23468771</v>
      </c>
      <c r="D105" s="80">
        <v>7960935</v>
      </c>
      <c r="E105" s="80">
        <v>11125652</v>
      </c>
      <c r="F105" s="212">
        <v>402148067</v>
      </c>
      <c r="G105" s="120">
        <v>75302922</v>
      </c>
      <c r="H105" s="80">
        <v>4985579</v>
      </c>
      <c r="I105" s="80">
        <v>1356033</v>
      </c>
      <c r="J105" s="80">
        <v>1942737</v>
      </c>
      <c r="K105" s="81">
        <v>67018573</v>
      </c>
      <c r="L105" s="79">
        <v>97003467</v>
      </c>
      <c r="M105" s="80">
        <v>5806500</v>
      </c>
      <c r="N105" s="80">
        <v>1834904</v>
      </c>
      <c r="O105" s="80">
        <v>2466303</v>
      </c>
      <c r="P105" s="81">
        <v>86895758</v>
      </c>
      <c r="Q105" s="79">
        <v>81868491</v>
      </c>
      <c r="R105" s="80">
        <v>2112377</v>
      </c>
      <c r="S105" s="80">
        <v>1327012</v>
      </c>
      <c r="T105" s="80">
        <v>1948288</v>
      </c>
      <c r="U105" s="81">
        <v>76480814</v>
      </c>
      <c r="V105" s="79">
        <v>1660123764</v>
      </c>
      <c r="W105" s="80">
        <v>20889907</v>
      </c>
      <c r="X105" s="80">
        <v>25620674</v>
      </c>
      <c r="Y105" s="80">
        <v>40525399</v>
      </c>
      <c r="Z105" s="81">
        <v>1573087784</v>
      </c>
    </row>
    <row r="106" spans="1:26" s="16" customFormat="1" ht="18" x14ac:dyDescent="0.45">
      <c r="A106" s="194">
        <f t="shared" si="11"/>
        <v>2014</v>
      </c>
      <c r="B106" s="211">
        <v>444463408</v>
      </c>
      <c r="C106" s="80">
        <v>20068450</v>
      </c>
      <c r="D106" s="80">
        <v>8237836</v>
      </c>
      <c r="E106" s="80">
        <v>10966114</v>
      </c>
      <c r="F106" s="212">
        <v>405191009</v>
      </c>
      <c r="G106" s="120">
        <v>75116762</v>
      </c>
      <c r="H106" s="80">
        <v>4252782</v>
      </c>
      <c r="I106" s="80">
        <v>1400247</v>
      </c>
      <c r="J106" s="80">
        <v>1907320</v>
      </c>
      <c r="K106" s="81">
        <v>67556413</v>
      </c>
      <c r="L106" s="79">
        <v>97885487</v>
      </c>
      <c r="M106" s="80">
        <v>4845531</v>
      </c>
      <c r="N106" s="80">
        <v>1915180</v>
      </c>
      <c r="O106" s="80">
        <v>2478805</v>
      </c>
      <c r="P106" s="81">
        <v>88645970</v>
      </c>
      <c r="Q106" s="79">
        <v>82619140</v>
      </c>
      <c r="R106" s="80">
        <v>1878022</v>
      </c>
      <c r="S106" s="80">
        <v>1342143</v>
      </c>
      <c r="T106" s="80">
        <v>2006608</v>
      </c>
      <c r="U106" s="81">
        <v>77392368</v>
      </c>
      <c r="V106" s="79">
        <v>1679235724</v>
      </c>
      <c r="W106" s="80">
        <v>18400253</v>
      </c>
      <c r="X106" s="80">
        <v>25503774</v>
      </c>
      <c r="Y106" s="80">
        <v>41645989</v>
      </c>
      <c r="Z106" s="81">
        <v>1593685708</v>
      </c>
    </row>
    <row r="107" spans="1:26" s="16" customFormat="1" ht="18" x14ac:dyDescent="0.45">
      <c r="A107" s="194">
        <f t="shared" si="11"/>
        <v>2015</v>
      </c>
      <c r="B107" s="211">
        <v>446370543</v>
      </c>
      <c r="C107" s="80">
        <v>20200762</v>
      </c>
      <c r="D107" s="80">
        <v>8410965</v>
      </c>
      <c r="E107" s="80">
        <v>11196984</v>
      </c>
      <c r="F107" s="212">
        <v>406561833</v>
      </c>
      <c r="G107" s="120">
        <v>75533213</v>
      </c>
      <c r="H107" s="80">
        <v>4286484</v>
      </c>
      <c r="I107" s="80">
        <v>1430814</v>
      </c>
      <c r="J107" s="80">
        <v>1947665</v>
      </c>
      <c r="K107" s="81">
        <v>67868250</v>
      </c>
      <c r="L107" s="79">
        <v>98747846</v>
      </c>
      <c r="M107" s="80">
        <v>4960299</v>
      </c>
      <c r="N107" s="80">
        <v>1943087</v>
      </c>
      <c r="O107" s="80">
        <v>2476772</v>
      </c>
      <c r="P107" s="81">
        <v>89367689</v>
      </c>
      <c r="Q107" s="79">
        <v>82461025</v>
      </c>
      <c r="R107" s="80">
        <v>1878828</v>
      </c>
      <c r="S107" s="80">
        <v>1397367</v>
      </c>
      <c r="T107" s="80">
        <v>2063378</v>
      </c>
      <c r="U107" s="81">
        <v>77121453</v>
      </c>
      <c r="V107" s="79">
        <v>1675101729</v>
      </c>
      <c r="W107" s="80">
        <v>18386493</v>
      </c>
      <c r="X107" s="80">
        <v>26398215</v>
      </c>
      <c r="Y107" s="80">
        <v>42748235</v>
      </c>
      <c r="Z107" s="81">
        <v>1587568787</v>
      </c>
    </row>
    <row r="108" spans="1:26" s="16" customFormat="1" ht="18" x14ac:dyDescent="0.45">
      <c r="A108" s="194">
        <f t="shared" si="11"/>
        <v>2016</v>
      </c>
      <c r="B108" s="211">
        <v>447430913</v>
      </c>
      <c r="C108" s="80">
        <v>20454543</v>
      </c>
      <c r="D108" s="80">
        <v>8534659</v>
      </c>
      <c r="E108" s="80">
        <v>11043249</v>
      </c>
      <c r="F108" s="212">
        <v>407398461</v>
      </c>
      <c r="G108" s="120">
        <v>75809345</v>
      </c>
      <c r="H108" s="80">
        <v>4352822</v>
      </c>
      <c r="I108" s="80">
        <v>1460089</v>
      </c>
      <c r="J108" s="80">
        <v>1920862</v>
      </c>
      <c r="K108" s="81">
        <v>68075572</v>
      </c>
      <c r="L108" s="79">
        <v>99557088</v>
      </c>
      <c r="M108" s="80">
        <v>5091469</v>
      </c>
      <c r="N108" s="80">
        <v>2141596</v>
      </c>
      <c r="O108" s="80">
        <v>2429125</v>
      </c>
      <c r="P108" s="81">
        <v>89894898</v>
      </c>
      <c r="Q108" s="79">
        <v>82561887</v>
      </c>
      <c r="R108" s="80">
        <v>1897534</v>
      </c>
      <c r="S108" s="80">
        <v>1432387</v>
      </c>
      <c r="T108" s="80">
        <v>2119421</v>
      </c>
      <c r="U108" s="81">
        <v>77112545</v>
      </c>
      <c r="V108" s="79">
        <v>1679457007</v>
      </c>
      <c r="W108" s="80">
        <v>18546142</v>
      </c>
      <c r="X108" s="80">
        <v>26939095</v>
      </c>
      <c r="Y108" s="80">
        <v>43869497</v>
      </c>
      <c r="Z108" s="81">
        <v>1590102273</v>
      </c>
    </row>
    <row r="109" spans="1:26" s="16" customFormat="1" ht="18" x14ac:dyDescent="0.45">
      <c r="A109" s="194">
        <f t="shared" si="11"/>
        <v>2017</v>
      </c>
      <c r="B109" s="211">
        <v>456538311</v>
      </c>
      <c r="C109" s="80">
        <v>20870581</v>
      </c>
      <c r="D109" s="80">
        <v>8730924</v>
      </c>
      <c r="E109" s="80">
        <v>11362914</v>
      </c>
      <c r="F109" s="212">
        <v>415573893</v>
      </c>
      <c r="G109" s="120">
        <v>77544957</v>
      </c>
      <c r="H109" s="80">
        <v>4449848</v>
      </c>
      <c r="I109" s="80">
        <v>1500250</v>
      </c>
      <c r="J109" s="80">
        <v>1975033</v>
      </c>
      <c r="K109" s="81">
        <v>69619827</v>
      </c>
      <c r="L109" s="79">
        <v>99696509</v>
      </c>
      <c r="M109" s="80">
        <v>5074601</v>
      </c>
      <c r="N109" s="80">
        <v>2222003</v>
      </c>
      <c r="O109" s="80">
        <v>2405297</v>
      </c>
      <c r="P109" s="81">
        <v>89994607</v>
      </c>
      <c r="Q109" s="79">
        <v>83349825</v>
      </c>
      <c r="R109" s="80">
        <v>1892594</v>
      </c>
      <c r="S109" s="80">
        <v>1465404</v>
      </c>
      <c r="T109" s="80">
        <v>2145269</v>
      </c>
      <c r="U109" s="81">
        <v>77846558</v>
      </c>
      <c r="V109" s="79">
        <v>1698032862</v>
      </c>
      <c r="W109" s="80">
        <v>18663170</v>
      </c>
      <c r="X109" s="80">
        <v>27630692</v>
      </c>
      <c r="Y109" s="80">
        <v>44290223</v>
      </c>
      <c r="Z109" s="81">
        <v>1607448776</v>
      </c>
    </row>
    <row r="110" spans="1:26" s="16" customFormat="1" ht="18" x14ac:dyDescent="0.45">
      <c r="A110" s="194">
        <f t="shared" si="11"/>
        <v>2018</v>
      </c>
      <c r="B110" s="211">
        <v>462454934</v>
      </c>
      <c r="C110" s="80">
        <v>21279553</v>
      </c>
      <c r="D110" s="80">
        <v>8599264</v>
      </c>
      <c r="E110" s="80">
        <v>11975418</v>
      </c>
      <c r="F110" s="212">
        <v>420600699</v>
      </c>
      <c r="G110" s="120">
        <v>78793417</v>
      </c>
      <c r="H110" s="80">
        <v>4549114</v>
      </c>
      <c r="I110" s="80">
        <v>1483251</v>
      </c>
      <c r="J110" s="80">
        <v>2073381</v>
      </c>
      <c r="K110" s="81">
        <v>70687670</v>
      </c>
      <c r="L110" s="79">
        <v>98849951</v>
      </c>
      <c r="M110" s="80">
        <v>4945530</v>
      </c>
      <c r="N110" s="80">
        <v>2234254</v>
      </c>
      <c r="O110" s="80">
        <v>2495536</v>
      </c>
      <c r="P110" s="81">
        <v>89174632</v>
      </c>
      <c r="Q110" s="79">
        <v>83191816</v>
      </c>
      <c r="R110" s="80">
        <v>1889727</v>
      </c>
      <c r="S110" s="80">
        <v>1409890</v>
      </c>
      <c r="T110" s="80">
        <v>2201120</v>
      </c>
      <c r="U110" s="81">
        <v>77691080</v>
      </c>
      <c r="V110" s="79">
        <v>1680517179</v>
      </c>
      <c r="W110" s="80">
        <v>18581775</v>
      </c>
      <c r="X110" s="80">
        <v>26579121</v>
      </c>
      <c r="Y110" s="80">
        <v>44900538</v>
      </c>
      <c r="Z110" s="81">
        <v>1590455745</v>
      </c>
    </row>
    <row r="111" spans="1:26" s="16" customFormat="1" ht="18" x14ac:dyDescent="0.45">
      <c r="A111" s="194">
        <f t="shared" si="11"/>
        <v>2019</v>
      </c>
      <c r="B111" s="211">
        <v>470735992</v>
      </c>
      <c r="C111" s="80">
        <v>21539891</v>
      </c>
      <c r="D111" s="80">
        <v>9303019</v>
      </c>
      <c r="E111" s="80">
        <v>12548625</v>
      </c>
      <c r="F111" s="212">
        <v>427344457</v>
      </c>
      <c r="G111" s="120">
        <v>80418294</v>
      </c>
      <c r="H111" s="80">
        <v>4607126</v>
      </c>
      <c r="I111" s="80">
        <v>1607211</v>
      </c>
      <c r="J111" s="80">
        <v>2132666</v>
      </c>
      <c r="K111" s="81">
        <v>72071291</v>
      </c>
      <c r="L111" s="79">
        <v>98673062</v>
      </c>
      <c r="M111" s="80">
        <v>4847728</v>
      </c>
      <c r="N111" s="80">
        <v>2297963</v>
      </c>
      <c r="O111" s="80">
        <v>2538650</v>
      </c>
      <c r="P111" s="81">
        <v>88988722</v>
      </c>
      <c r="Q111" s="79">
        <v>82888827</v>
      </c>
      <c r="R111" s="80">
        <v>1883884</v>
      </c>
      <c r="S111" s="80">
        <v>1459806</v>
      </c>
      <c r="T111" s="80">
        <v>2238832</v>
      </c>
      <c r="U111" s="81">
        <v>77306304</v>
      </c>
      <c r="V111" s="79">
        <v>1663013796</v>
      </c>
      <c r="W111" s="80">
        <v>18531879</v>
      </c>
      <c r="X111" s="80">
        <v>27071291</v>
      </c>
      <c r="Y111" s="80">
        <v>45281953</v>
      </c>
      <c r="Z111" s="81">
        <v>1572128674</v>
      </c>
    </row>
    <row r="112" spans="1:26" s="16" customFormat="1" ht="18" x14ac:dyDescent="0.45">
      <c r="A112" s="194">
        <f t="shared" si="11"/>
        <v>2020</v>
      </c>
      <c r="B112" s="211">
        <v>479903272</v>
      </c>
      <c r="C112" s="80">
        <v>22044900</v>
      </c>
      <c r="D112" s="80">
        <v>9379974</v>
      </c>
      <c r="E112" s="80">
        <v>13237180</v>
      </c>
      <c r="F112" s="212">
        <v>435241219</v>
      </c>
      <c r="G112" s="120">
        <v>82210184</v>
      </c>
      <c r="H112" s="80">
        <v>4724383</v>
      </c>
      <c r="I112" s="80">
        <v>1622401</v>
      </c>
      <c r="J112" s="80">
        <v>2185371</v>
      </c>
      <c r="K112" s="81">
        <v>73678028</v>
      </c>
      <c r="L112" s="79">
        <v>99896430</v>
      </c>
      <c r="M112" s="80">
        <v>4793992</v>
      </c>
      <c r="N112" s="80">
        <v>2338460</v>
      </c>
      <c r="O112" s="80">
        <v>2719279</v>
      </c>
      <c r="P112" s="81">
        <v>90044699</v>
      </c>
      <c r="Q112" s="79">
        <v>82997485</v>
      </c>
      <c r="R112" s="80">
        <v>1881674</v>
      </c>
      <c r="S112" s="80">
        <v>1441102</v>
      </c>
      <c r="T112" s="80">
        <v>2325006</v>
      </c>
      <c r="U112" s="81">
        <v>77349703</v>
      </c>
      <c r="V112" s="79">
        <v>1656070103</v>
      </c>
      <c r="W112" s="80">
        <v>18533129</v>
      </c>
      <c r="X112" s="80">
        <v>26455326</v>
      </c>
      <c r="Y112" s="80">
        <v>48002771</v>
      </c>
      <c r="Z112" s="81">
        <v>1563078877</v>
      </c>
    </row>
    <row r="113" spans="1:26" s="16" customFormat="1" ht="18" x14ac:dyDescent="0.45">
      <c r="A113" s="194">
        <f t="shared" si="11"/>
        <v>2021</v>
      </c>
      <c r="B113" s="211">
        <v>486223743</v>
      </c>
      <c r="C113" s="80">
        <v>22425301</v>
      </c>
      <c r="D113" s="80">
        <v>9669044</v>
      </c>
      <c r="E113" s="80">
        <v>13632348</v>
      </c>
      <c r="F113" s="212">
        <v>440497049</v>
      </c>
      <c r="G113" s="120">
        <v>83689264</v>
      </c>
      <c r="H113" s="80">
        <v>4814670</v>
      </c>
      <c r="I113" s="80">
        <v>1664832</v>
      </c>
      <c r="J113" s="80">
        <v>2246087</v>
      </c>
      <c r="K113" s="81">
        <v>74963676</v>
      </c>
      <c r="L113" s="79">
        <v>100502285</v>
      </c>
      <c r="M113" s="80">
        <v>4828888</v>
      </c>
      <c r="N113" s="80">
        <v>2374262</v>
      </c>
      <c r="O113" s="80">
        <v>2814215</v>
      </c>
      <c r="P113" s="81">
        <v>90484920</v>
      </c>
      <c r="Q113" s="79">
        <v>82302090</v>
      </c>
      <c r="R113" s="80">
        <v>1884222</v>
      </c>
      <c r="S113" s="80">
        <v>1461467</v>
      </c>
      <c r="T113" s="80">
        <v>2353586</v>
      </c>
      <c r="U113" s="81">
        <v>76602816</v>
      </c>
      <c r="V113" s="79">
        <v>1622464381</v>
      </c>
      <c r="W113" s="80">
        <v>18637995</v>
      </c>
      <c r="X113" s="80">
        <v>27128157</v>
      </c>
      <c r="Y113" s="80">
        <v>48009535</v>
      </c>
      <c r="Z113" s="81">
        <v>1528688694</v>
      </c>
    </row>
    <row r="114" spans="1:26" s="16" customFormat="1" ht="18" x14ac:dyDescent="0.45">
      <c r="A114" s="194">
        <f t="shared" si="11"/>
        <v>2022</v>
      </c>
      <c r="B114" s="211">
        <v>490286222</v>
      </c>
      <c r="C114" s="80">
        <v>22787637</v>
      </c>
      <c r="D114" s="80">
        <v>9955043</v>
      </c>
      <c r="E114" s="80">
        <v>13969499</v>
      </c>
      <c r="F114" s="212">
        <v>443574043</v>
      </c>
      <c r="G114" s="120">
        <v>84554323</v>
      </c>
      <c r="H114" s="80">
        <v>4899686</v>
      </c>
      <c r="I114" s="80">
        <v>1715396</v>
      </c>
      <c r="J114" s="80">
        <v>2310853</v>
      </c>
      <c r="K114" s="81">
        <v>75628388</v>
      </c>
      <c r="L114" s="79">
        <v>101131736</v>
      </c>
      <c r="M114" s="80">
        <v>4900233</v>
      </c>
      <c r="N114" s="80">
        <v>2336451</v>
      </c>
      <c r="O114" s="80">
        <v>2863097</v>
      </c>
      <c r="P114" s="81">
        <v>91031953</v>
      </c>
      <c r="Q114" s="79">
        <v>81737130</v>
      </c>
      <c r="R114" s="80">
        <v>1888768</v>
      </c>
      <c r="S114" s="80">
        <v>1472635</v>
      </c>
      <c r="T114" s="80">
        <v>2364038</v>
      </c>
      <c r="U114" s="81">
        <v>76011689</v>
      </c>
      <c r="V114" s="79">
        <v>1595861545</v>
      </c>
      <c r="W114" s="80">
        <v>18650958</v>
      </c>
      <c r="X114" s="80">
        <v>27225602</v>
      </c>
      <c r="Y114" s="80">
        <v>46527903</v>
      </c>
      <c r="Z114" s="81">
        <v>1503457082</v>
      </c>
    </row>
    <row r="115" spans="1:26" s="16" customFormat="1" ht="18.399999999999999" thickBot="1" x14ac:dyDescent="0.5">
      <c r="A115" s="194" t="str">
        <f t="shared" si="11"/>
        <v>2023 (EAST)</v>
      </c>
      <c r="B115" s="213">
        <v>261225664</v>
      </c>
      <c r="C115" s="214">
        <v>22158642</v>
      </c>
      <c r="D115" s="214">
        <v>5030738</v>
      </c>
      <c r="E115" s="214">
        <v>5268683</v>
      </c>
      <c r="F115" s="215">
        <v>228767602</v>
      </c>
      <c r="G115" s="120">
        <v>50641650</v>
      </c>
      <c r="H115" s="80">
        <v>4810022</v>
      </c>
      <c r="I115" s="80">
        <v>926516</v>
      </c>
      <c r="J115" s="80">
        <v>1003440</v>
      </c>
      <c r="K115" s="81">
        <v>43901672</v>
      </c>
      <c r="L115" s="79">
        <v>56242782</v>
      </c>
      <c r="M115" s="80">
        <v>4687960</v>
      </c>
      <c r="N115" s="80">
        <v>1035903</v>
      </c>
      <c r="O115" s="80">
        <v>1156475</v>
      </c>
      <c r="P115" s="81">
        <v>49362445</v>
      </c>
      <c r="Q115" s="79">
        <v>33721051</v>
      </c>
      <c r="R115" s="80">
        <v>1793250</v>
      </c>
      <c r="S115" s="80">
        <v>541863</v>
      </c>
      <c r="T115" s="80">
        <v>812924</v>
      </c>
      <c r="U115" s="81">
        <v>30573014</v>
      </c>
      <c r="V115" s="79">
        <v>353812712</v>
      </c>
      <c r="W115" s="80">
        <v>16658437</v>
      </c>
      <c r="X115" s="80">
        <v>6921714</v>
      </c>
      <c r="Y115" s="80">
        <v>8593194</v>
      </c>
      <c r="Z115" s="81">
        <v>321639367</v>
      </c>
    </row>
    <row r="116" spans="1:26" s="16" customFormat="1" x14ac:dyDescent="0.45"/>
    <row r="117" spans="1:26" s="16" customFormat="1" x14ac:dyDescent="0.45"/>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x14ac:dyDescent="0.4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row>
  </sheetData>
  <sheetProtection algorithmName="SHA-512" hashValue="+vjTEjrYdRX+LRc02OSEdJu4Js3NISeSZvzAJpBPnW/iJnYZ4zjnpqycNuQ6Nfa76GNWUotIfR8wDNNhhPWe5w==" saltValue="QIgAtkM/YzPgn+Q3AsVHSQ==" spinCount="100000" sheet="1" objects="1" scenarios="1"/>
  <mergeCells count="5">
    <mergeCell ref="A1:K1"/>
    <mergeCell ref="A3:F3"/>
    <mergeCell ref="G3:K3"/>
    <mergeCell ref="B64:F64"/>
    <mergeCell ref="B91:H91"/>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6A052-3EF5-4826-938D-F1D56256D1AA}">
  <dimension ref="A1:AO171"/>
  <sheetViews>
    <sheetView topLeftCell="A4" zoomScale="55" zoomScaleNormal="55" workbookViewId="0">
      <selection activeCell="H74" sqref="H74"/>
    </sheetView>
  </sheetViews>
  <sheetFormatPr defaultColWidth="20.33203125" defaultRowHeight="14.25" x14ac:dyDescent="0.45"/>
  <cols>
    <col min="2" max="2" width="20.33203125" customWidth="1"/>
    <col min="3" max="3" width="31.33203125" bestFit="1" customWidth="1"/>
    <col min="6" max="6" width="22.796875" customWidth="1"/>
    <col min="7" max="7" width="20.33203125" customWidth="1"/>
  </cols>
  <sheetData>
    <row r="1" spans="1:11" s="16" customFormat="1" ht="25.9" thickBot="1" x14ac:dyDescent="0.8">
      <c r="A1" s="421" t="s">
        <v>472</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2005</v>
      </c>
      <c r="B6" s="216">
        <v>742448332</v>
      </c>
      <c r="C6" s="117">
        <v>397122812</v>
      </c>
      <c r="D6" s="117">
        <v>126101721</v>
      </c>
      <c r="E6" s="117">
        <v>53213322</v>
      </c>
      <c r="F6" s="204">
        <v>166010477</v>
      </c>
      <c r="G6" s="48">
        <f t="shared" ref="G6:G23" si="0">B6*2*B64/100</f>
        <v>31049189.244240001</v>
      </c>
      <c r="H6" s="49">
        <f t="shared" ref="H6:H23" si="1">C6*2*C64/100</f>
        <v>28878770.888640001</v>
      </c>
      <c r="I6" s="49">
        <f t="shared" ref="I6:I23" si="2">D6*2*D64/100</f>
        <v>15472681.166699998</v>
      </c>
      <c r="J6" s="49">
        <f t="shared" ref="J6:J23" si="3">E6*2*E64/100</f>
        <v>11549419.406879999</v>
      </c>
      <c r="K6" s="50">
        <f t="shared" ref="K6:K23" si="4">F6*2*F64/100</f>
        <v>19200771.769820001</v>
      </c>
    </row>
    <row r="7" spans="1:11" s="16" customFormat="1" ht="18" x14ac:dyDescent="0.55000000000000004">
      <c r="A7" s="206">
        <v>2006</v>
      </c>
      <c r="B7" s="122">
        <v>744173713</v>
      </c>
      <c r="C7" s="122">
        <v>396357768</v>
      </c>
      <c r="D7" s="122">
        <v>129005715</v>
      </c>
      <c r="E7" s="122">
        <v>55557136</v>
      </c>
      <c r="F7" s="128">
        <v>163253095</v>
      </c>
      <c r="G7" s="51">
        <f t="shared" si="0"/>
        <v>29097192.178300001</v>
      </c>
      <c r="H7" s="52">
        <f t="shared" si="1"/>
        <v>26936473.913279999</v>
      </c>
      <c r="I7" s="52">
        <f t="shared" si="2"/>
        <v>14642148.6525</v>
      </c>
      <c r="J7" s="52">
        <f t="shared" si="3"/>
        <v>11048092.064960001</v>
      </c>
      <c r="K7" s="53">
        <f t="shared" si="4"/>
        <v>17592153.517200001</v>
      </c>
    </row>
    <row r="8" spans="1:11" s="16" customFormat="1" ht="18" x14ac:dyDescent="0.55000000000000004">
      <c r="A8" s="206">
        <v>2007</v>
      </c>
      <c r="B8" s="218">
        <v>753027872</v>
      </c>
      <c r="C8" s="145">
        <v>399166549</v>
      </c>
      <c r="D8" s="145">
        <v>131620410</v>
      </c>
      <c r="E8" s="145">
        <v>58846036</v>
      </c>
      <c r="F8" s="203">
        <v>163394877</v>
      </c>
      <c r="G8" s="51">
        <f t="shared" si="0"/>
        <v>27395153.98336</v>
      </c>
      <c r="H8" s="52">
        <f t="shared" si="1"/>
        <v>25394975.847379997</v>
      </c>
      <c r="I8" s="52">
        <f t="shared" si="2"/>
        <v>13888585.663199998</v>
      </c>
      <c r="J8" s="52">
        <f t="shared" si="3"/>
        <v>10689970.89976</v>
      </c>
      <c r="K8" s="53">
        <f t="shared" si="4"/>
        <v>16408113.548339998</v>
      </c>
    </row>
    <row r="9" spans="1:11" s="16" customFormat="1" ht="18" x14ac:dyDescent="0.55000000000000004">
      <c r="A9" s="206">
        <v>2008</v>
      </c>
      <c r="B9" s="211">
        <v>755205824</v>
      </c>
      <c r="C9" s="80">
        <v>398911506</v>
      </c>
      <c r="D9" s="80">
        <v>132271614</v>
      </c>
      <c r="E9" s="80">
        <v>60457756</v>
      </c>
      <c r="F9" s="199">
        <v>163564947</v>
      </c>
      <c r="G9" s="51">
        <f t="shared" si="0"/>
        <v>25812935.064320002</v>
      </c>
      <c r="H9" s="52">
        <f t="shared" si="1"/>
        <v>23966603.280479997</v>
      </c>
      <c r="I9" s="52">
        <f t="shared" si="2"/>
        <v>13055208.301799998</v>
      </c>
      <c r="J9" s="52">
        <f t="shared" si="3"/>
        <v>10281445.98536</v>
      </c>
      <c r="K9" s="53">
        <f t="shared" si="4"/>
        <v>15649894.128959998</v>
      </c>
    </row>
    <row r="10" spans="1:11" s="16" customFormat="1" ht="18" x14ac:dyDescent="0.55000000000000004">
      <c r="A10" s="206">
        <v>2009</v>
      </c>
      <c r="B10" s="211">
        <v>751304225</v>
      </c>
      <c r="C10" s="80">
        <v>396231363</v>
      </c>
      <c r="D10" s="80">
        <v>131443952</v>
      </c>
      <c r="E10" s="80">
        <v>60875783</v>
      </c>
      <c r="F10" s="199">
        <v>162753127</v>
      </c>
      <c r="G10" s="51">
        <f t="shared" si="0"/>
        <v>24402361.228</v>
      </c>
      <c r="H10" s="52">
        <f t="shared" si="1"/>
        <v>22616886.200040001</v>
      </c>
      <c r="I10" s="52">
        <f t="shared" si="2"/>
        <v>12297896.149119999</v>
      </c>
      <c r="J10" s="52">
        <f t="shared" si="3"/>
        <v>9715774.9668000005</v>
      </c>
      <c r="K10" s="53">
        <f t="shared" si="4"/>
        <v>14712882.680799998</v>
      </c>
    </row>
    <row r="11" spans="1:11" s="16" customFormat="1" ht="18" x14ac:dyDescent="0.55000000000000004">
      <c r="A11" s="206">
        <v>2010</v>
      </c>
      <c r="B11" s="211">
        <v>754121319</v>
      </c>
      <c r="C11" s="80">
        <v>399265483</v>
      </c>
      <c r="D11" s="80">
        <v>131721543</v>
      </c>
      <c r="E11" s="80">
        <v>61228855</v>
      </c>
      <c r="F11" s="199">
        <v>161905439</v>
      </c>
      <c r="G11" s="51">
        <f t="shared" si="0"/>
        <v>24373201.030080006</v>
      </c>
      <c r="H11" s="52">
        <f t="shared" si="1"/>
        <v>22614396.957119998</v>
      </c>
      <c r="I11" s="52">
        <f t="shared" si="2"/>
        <v>12297523.254479999</v>
      </c>
      <c r="J11" s="52">
        <f t="shared" si="3"/>
        <v>9777023.566399999</v>
      </c>
      <c r="K11" s="53">
        <f t="shared" si="4"/>
        <v>14694537.64364</v>
      </c>
    </row>
    <row r="12" spans="1:11" s="16" customFormat="1" ht="18" x14ac:dyDescent="0.55000000000000004">
      <c r="A12" s="206">
        <v>2011</v>
      </c>
      <c r="B12" s="211">
        <v>752940043</v>
      </c>
      <c r="C12" s="80">
        <v>399990926</v>
      </c>
      <c r="D12" s="80">
        <v>132987468</v>
      </c>
      <c r="E12" s="80">
        <v>62372005</v>
      </c>
      <c r="F12" s="199">
        <v>157589644</v>
      </c>
      <c r="G12" s="51">
        <f t="shared" si="0"/>
        <v>24425374.99492</v>
      </c>
      <c r="H12" s="52">
        <f t="shared" si="1"/>
        <v>22671485.685679998</v>
      </c>
      <c r="I12" s="52">
        <f t="shared" si="2"/>
        <v>12357195.526559999</v>
      </c>
      <c r="J12" s="52">
        <f t="shared" si="3"/>
        <v>9898437.1934999991</v>
      </c>
      <c r="K12" s="53">
        <f t="shared" si="4"/>
        <v>14633774.341840001</v>
      </c>
    </row>
    <row r="13" spans="1:11" s="16" customFormat="1" ht="18" x14ac:dyDescent="0.55000000000000004">
      <c r="A13" s="206">
        <v>2012</v>
      </c>
      <c r="B13" s="211">
        <v>752578157</v>
      </c>
      <c r="C13" s="80">
        <v>401479572</v>
      </c>
      <c r="D13" s="80">
        <v>134712295</v>
      </c>
      <c r="E13" s="80">
        <v>62662805</v>
      </c>
      <c r="F13" s="199">
        <v>153723485</v>
      </c>
      <c r="G13" s="51">
        <f t="shared" si="0"/>
        <v>24398583.849939998</v>
      </c>
      <c r="H13" s="52">
        <f t="shared" si="1"/>
        <v>22691625.409440003</v>
      </c>
      <c r="I13" s="52">
        <f t="shared" si="2"/>
        <v>12450110.303900002</v>
      </c>
      <c r="J13" s="52">
        <f t="shared" si="3"/>
        <v>9952106.6900999993</v>
      </c>
      <c r="K13" s="53">
        <f t="shared" si="4"/>
        <v>14450007.59</v>
      </c>
    </row>
    <row r="14" spans="1:11" s="16" customFormat="1" ht="18" x14ac:dyDescent="0.55000000000000004">
      <c r="A14" s="206">
        <v>2013</v>
      </c>
      <c r="B14" s="211">
        <v>755410365</v>
      </c>
      <c r="C14" s="80">
        <v>401001031</v>
      </c>
      <c r="D14" s="80">
        <v>134258558</v>
      </c>
      <c r="E14" s="80">
        <v>64026178</v>
      </c>
      <c r="F14" s="199">
        <v>156124598</v>
      </c>
      <c r="G14" s="51">
        <f t="shared" si="0"/>
        <v>24369538.374899998</v>
      </c>
      <c r="H14" s="52">
        <f t="shared" si="1"/>
        <v>22672598.292740002</v>
      </c>
      <c r="I14" s="52">
        <f t="shared" si="2"/>
        <v>12453823.840079999</v>
      </c>
      <c r="J14" s="52">
        <f t="shared" si="3"/>
        <v>9967595.3910399992</v>
      </c>
      <c r="K14" s="53">
        <f t="shared" si="4"/>
        <v>14482117.710479999</v>
      </c>
    </row>
    <row r="15" spans="1:11" s="16" customFormat="1" ht="18" x14ac:dyDescent="0.55000000000000004">
      <c r="A15" s="206">
        <v>2014</v>
      </c>
      <c r="B15" s="211">
        <v>758451488</v>
      </c>
      <c r="C15" s="80">
        <v>401633154</v>
      </c>
      <c r="D15" s="80">
        <v>135991007</v>
      </c>
      <c r="E15" s="80">
        <v>63407478</v>
      </c>
      <c r="F15" s="199">
        <v>157419849</v>
      </c>
      <c r="G15" s="51">
        <f t="shared" si="0"/>
        <v>24346292.764800001</v>
      </c>
      <c r="H15" s="52">
        <f t="shared" si="1"/>
        <v>22676207.874839999</v>
      </c>
      <c r="I15" s="52">
        <f t="shared" si="2"/>
        <v>12492133.90302</v>
      </c>
      <c r="J15" s="52">
        <f t="shared" si="3"/>
        <v>9935951.8026000001</v>
      </c>
      <c r="K15" s="53">
        <f t="shared" si="4"/>
        <v>14514110.077800002</v>
      </c>
    </row>
    <row r="16" spans="1:11" s="16" customFormat="1" ht="18" x14ac:dyDescent="0.55000000000000004">
      <c r="A16" s="206">
        <v>2015</v>
      </c>
      <c r="B16" s="211">
        <v>758669694</v>
      </c>
      <c r="C16" s="80">
        <v>401210359</v>
      </c>
      <c r="D16" s="80">
        <v>137955028</v>
      </c>
      <c r="E16" s="80">
        <v>63673567</v>
      </c>
      <c r="F16" s="199">
        <v>155830740</v>
      </c>
      <c r="G16" s="51">
        <f t="shared" si="0"/>
        <v>24322950.389639996</v>
      </c>
      <c r="H16" s="52">
        <f t="shared" si="1"/>
        <v>22652336.869139999</v>
      </c>
      <c r="I16" s="52">
        <f t="shared" si="2"/>
        <v>12556666.648559999</v>
      </c>
      <c r="J16" s="52">
        <f t="shared" si="3"/>
        <v>9925435.6239599995</v>
      </c>
      <c r="K16" s="53">
        <f t="shared" si="4"/>
        <v>14501608.664399998</v>
      </c>
    </row>
    <row r="17" spans="1:11" s="16" customFormat="1" ht="18" x14ac:dyDescent="0.55000000000000004">
      <c r="A17" s="206">
        <v>2016</v>
      </c>
      <c r="B17" s="211">
        <v>754246443</v>
      </c>
      <c r="C17" s="80">
        <v>401778892</v>
      </c>
      <c r="D17" s="80">
        <v>137356131</v>
      </c>
      <c r="E17" s="80">
        <v>61672794</v>
      </c>
      <c r="F17" s="199">
        <v>153438626</v>
      </c>
      <c r="G17" s="51">
        <f t="shared" si="0"/>
        <v>24316905.322320003</v>
      </c>
      <c r="H17" s="52">
        <f t="shared" si="1"/>
        <v>22708542.975840002</v>
      </c>
      <c r="I17" s="52">
        <f t="shared" si="2"/>
        <v>12548856.12816</v>
      </c>
      <c r="J17" s="52">
        <f t="shared" si="3"/>
        <v>9856545.9370799996</v>
      </c>
      <c r="K17" s="53">
        <f t="shared" si="4"/>
        <v>14404818.20888</v>
      </c>
    </row>
    <row r="18" spans="1:11" s="16" customFormat="1" ht="18" x14ac:dyDescent="0.55000000000000004">
      <c r="A18" s="206">
        <v>2017</v>
      </c>
      <c r="B18" s="211">
        <v>757063738</v>
      </c>
      <c r="C18" s="80">
        <v>404023794</v>
      </c>
      <c r="D18" s="80">
        <v>138751616</v>
      </c>
      <c r="E18" s="80">
        <v>62041949</v>
      </c>
      <c r="F18" s="199">
        <v>152246379</v>
      </c>
      <c r="G18" s="51">
        <f t="shared" si="0"/>
        <v>24316887.264560003</v>
      </c>
      <c r="H18" s="52">
        <f t="shared" si="1"/>
        <v>22657654.367519997</v>
      </c>
      <c r="I18" s="52">
        <f t="shared" si="2"/>
        <v>12609746.86208</v>
      </c>
      <c r="J18" s="52">
        <f t="shared" si="3"/>
        <v>9855984.0181399994</v>
      </c>
      <c r="K18" s="53">
        <f t="shared" si="4"/>
        <v>14493855.2808</v>
      </c>
    </row>
    <row r="19" spans="1:11" s="16" customFormat="1" ht="18" x14ac:dyDescent="0.55000000000000004">
      <c r="A19" s="206">
        <v>2018</v>
      </c>
      <c r="B19" s="211">
        <v>751886215</v>
      </c>
      <c r="C19" s="80">
        <v>401334741</v>
      </c>
      <c r="D19" s="80">
        <v>138842381</v>
      </c>
      <c r="E19" s="80">
        <v>61959199</v>
      </c>
      <c r="F19" s="199">
        <v>149749894</v>
      </c>
      <c r="G19" s="51">
        <f t="shared" si="0"/>
        <v>24195698.398699999</v>
      </c>
      <c r="H19" s="52">
        <f t="shared" si="1"/>
        <v>22522905.664920002</v>
      </c>
      <c r="I19" s="52">
        <f t="shared" si="2"/>
        <v>12662425.147199998</v>
      </c>
      <c r="J19" s="52">
        <f t="shared" si="3"/>
        <v>9860186.9288600013</v>
      </c>
      <c r="K19" s="53">
        <f t="shared" si="4"/>
        <v>14438884.779479999</v>
      </c>
    </row>
    <row r="20" spans="1:11" s="16" customFormat="1" ht="18" x14ac:dyDescent="0.55000000000000004">
      <c r="A20" s="206">
        <v>2019</v>
      </c>
      <c r="B20" s="211">
        <v>759786974</v>
      </c>
      <c r="C20" s="80">
        <v>398286839</v>
      </c>
      <c r="D20" s="80">
        <v>139183361</v>
      </c>
      <c r="E20" s="80">
        <v>63808835</v>
      </c>
      <c r="F20" s="199">
        <v>158507940</v>
      </c>
      <c r="G20" s="51">
        <f t="shared" si="0"/>
        <v>22292149.817159999</v>
      </c>
      <c r="H20" s="52">
        <f t="shared" si="1"/>
        <v>20471943.524599999</v>
      </c>
      <c r="I20" s="52">
        <f t="shared" si="2"/>
        <v>12701873.524859998</v>
      </c>
      <c r="J20" s="52">
        <f t="shared" si="3"/>
        <v>10089452.9902</v>
      </c>
      <c r="K20" s="53">
        <f t="shared" si="4"/>
        <v>11780310.100800002</v>
      </c>
    </row>
    <row r="21" spans="1:11" s="16" customFormat="1" ht="18" x14ac:dyDescent="0.55000000000000004">
      <c r="A21" s="206">
        <v>2020</v>
      </c>
      <c r="B21" s="211">
        <v>753687118</v>
      </c>
      <c r="C21" s="80">
        <v>395348318</v>
      </c>
      <c r="D21" s="80">
        <v>137412229</v>
      </c>
      <c r="E21" s="80">
        <v>62437218</v>
      </c>
      <c r="F21" s="199">
        <v>158489352</v>
      </c>
      <c r="G21" s="51">
        <f t="shared" si="0"/>
        <v>22083032.557400003</v>
      </c>
      <c r="H21" s="52">
        <f t="shared" si="1"/>
        <v>20091601.52076</v>
      </c>
      <c r="I21" s="52">
        <f t="shared" si="2"/>
        <v>12559477.730600001</v>
      </c>
      <c r="J21" s="52">
        <f t="shared" si="3"/>
        <v>9893801.5642799996</v>
      </c>
      <c r="K21" s="53">
        <f t="shared" si="4"/>
        <v>11569722.695999999</v>
      </c>
    </row>
    <row r="22" spans="1:11" s="16" customFormat="1" ht="18" x14ac:dyDescent="0.55000000000000004">
      <c r="A22" s="206">
        <v>2021</v>
      </c>
      <c r="B22" s="211">
        <v>750801658</v>
      </c>
      <c r="C22" s="80">
        <v>396457172</v>
      </c>
      <c r="D22" s="80">
        <v>134804462</v>
      </c>
      <c r="E22" s="80">
        <v>63612931</v>
      </c>
      <c r="F22" s="199">
        <v>155927094</v>
      </c>
      <c r="G22" s="51">
        <f t="shared" si="0"/>
        <v>21998488.579399999</v>
      </c>
      <c r="H22" s="52">
        <f t="shared" si="1"/>
        <v>20124166.050719999</v>
      </c>
      <c r="I22" s="52">
        <f t="shared" si="2"/>
        <v>12412794.860959999</v>
      </c>
      <c r="J22" s="52">
        <f t="shared" si="3"/>
        <v>10006314.0463</v>
      </c>
      <c r="K22" s="53">
        <f t="shared" si="4"/>
        <v>11463759.95088</v>
      </c>
    </row>
    <row r="23" spans="1:11" s="16" customFormat="1" ht="18" x14ac:dyDescent="0.55000000000000004">
      <c r="A23" s="206">
        <v>2022</v>
      </c>
      <c r="B23" s="211">
        <v>746012271</v>
      </c>
      <c r="C23" s="80">
        <v>395357798</v>
      </c>
      <c r="D23" s="80">
        <v>133463217</v>
      </c>
      <c r="E23" s="80">
        <v>63209567</v>
      </c>
      <c r="F23" s="199">
        <v>153981689</v>
      </c>
      <c r="G23" s="51">
        <f t="shared" si="0"/>
        <v>21917840.521979999</v>
      </c>
      <c r="H23" s="52">
        <f t="shared" si="1"/>
        <v>20107897.606279999</v>
      </c>
      <c r="I23" s="52">
        <f t="shared" si="2"/>
        <v>12337339.779479999</v>
      </c>
      <c r="J23" s="52">
        <f t="shared" si="3"/>
        <v>9917581.0623000003</v>
      </c>
      <c r="K23" s="53">
        <f t="shared" si="4"/>
        <v>11345370.845520001</v>
      </c>
    </row>
    <row r="24" spans="1:11" s="16" customFormat="1" ht="18.399999999999999" thickBot="1" x14ac:dyDescent="0.6">
      <c r="A24" s="96" t="s">
        <v>373</v>
      </c>
      <c r="B24" s="97"/>
      <c r="C24" s="97"/>
      <c r="D24" s="97"/>
      <c r="E24" s="97"/>
      <c r="F24" s="98"/>
      <c r="G24" s="57"/>
      <c r="H24" s="57"/>
      <c r="I24" s="57"/>
      <c r="J24" s="57"/>
      <c r="K24" s="57"/>
    </row>
    <row r="25" spans="1:11" s="16" customFormat="1" ht="18" x14ac:dyDescent="0.45">
      <c r="A25" s="60">
        <v>2023</v>
      </c>
      <c r="B25" s="42">
        <f>_xlfn.FORECAST.LINEAR(A25,$B$11:B24,$A$11:A24)</f>
        <v>752107458.53846169</v>
      </c>
      <c r="C25" s="42">
        <f>_xlfn.FORECAST.LINEAR(A25,$C$11:C24,$A$11:A24)</f>
        <v>397029626.73076928</v>
      </c>
      <c r="D25" s="42">
        <f>_xlfn.FORECAST.LINEAR($A25,D$11:D24,A$11:A24)</f>
        <v>137941811.03846163</v>
      </c>
      <c r="E25" s="42">
        <f>_xlfn.FORECAST.LINEAR($A25,E$11:E24,B$11:B24)</f>
        <v>25313341.345144354</v>
      </c>
      <c r="F25" s="42">
        <f>_xlfn.FORECAST.LINEAR($A25,F$11:F24,$A$11:A24)</f>
        <v>153896285.80769229</v>
      </c>
      <c r="G25" s="39"/>
      <c r="H25" s="39"/>
      <c r="I25" s="39"/>
      <c r="J25" s="39"/>
      <c r="K25" s="39"/>
    </row>
    <row r="26" spans="1:11" s="16" customFormat="1" ht="18" x14ac:dyDescent="0.45">
      <c r="A26" s="60">
        <v>2024</v>
      </c>
      <c r="B26" s="42">
        <f>_xlfn.FORECAST.LINEAR(A26,$B$11:B25,$A$11:A25)</f>
        <v>751796925.32967043</v>
      </c>
      <c r="C26" s="42">
        <f>_xlfn.FORECAST.LINEAR(A26,$C$11:C25,$A$11:A25)</f>
        <v>396636407.70329666</v>
      </c>
      <c r="D26" s="42">
        <f>_xlfn.FORECAST.LINEAR($A26,D$11:D25,A$11:A25)</f>
        <v>138225374.19780231</v>
      </c>
      <c r="E26" s="42">
        <f>_xlfn.FORECAST.LINEAR($A26,$E$10:E25,$A$10:$A25)</f>
        <v>53384050.56822896</v>
      </c>
      <c r="F26" s="42">
        <f>_xlfn.FORECAST.LINEAR($A26,F$11:F25,$A$11:A25)</f>
        <v>153629439.50549448</v>
      </c>
      <c r="G26" s="39"/>
      <c r="H26" s="39"/>
      <c r="I26" s="39"/>
      <c r="J26" s="39"/>
      <c r="K26" s="39"/>
    </row>
    <row r="27" spans="1:11" s="16" customFormat="1" ht="18" x14ac:dyDescent="0.45">
      <c r="A27" s="60">
        <v>2025</v>
      </c>
      <c r="B27" s="42">
        <f>_xlfn.FORECAST.LINEAR(A27,$B$11:B26,$A$11:A26)</f>
        <v>751486392.12087929</v>
      </c>
      <c r="C27" s="42">
        <f>_xlfn.FORECAST.LINEAR(A27,$C$11:C26,$A$11:A26)</f>
        <v>396243188.67582428</v>
      </c>
      <c r="D27" s="42">
        <f>_xlfn.FORECAST.LINEAR($A27,D$11:D26,A$11:A26)</f>
        <v>138508937.35714293</v>
      </c>
      <c r="E27" s="42">
        <f>_xlfn.FORECAST.LINEAR($A27,$E$10:E25,$A$10:$A25)</f>
        <v>52537869.344714642</v>
      </c>
      <c r="F27" s="42">
        <f>_xlfn.FORECAST.LINEAR($A27,F$11:F26,$A$11:A26)</f>
        <v>153362593.20329678</v>
      </c>
      <c r="G27" s="39"/>
      <c r="H27" s="39"/>
      <c r="I27" s="39"/>
      <c r="J27" s="39"/>
      <c r="K27" s="39"/>
    </row>
    <row r="28" spans="1:11" s="16" customFormat="1" ht="18" x14ac:dyDescent="0.45">
      <c r="A28" s="60">
        <v>2026</v>
      </c>
      <c r="B28" s="42">
        <f>_xlfn.FORECAST.LINEAR(A28,$B$11:B27,$A$11:A27)</f>
        <v>751175858.91208804</v>
      </c>
      <c r="C28" s="42">
        <f>_xlfn.FORECAST.LINEAR(A28,$C$11:C27,$A$11:A27)</f>
        <v>395849969.64835179</v>
      </c>
      <c r="D28" s="42">
        <f>_xlfn.FORECAST.LINEAR($A28,D$11:D27,A$11:A27)</f>
        <v>138792500.51648355</v>
      </c>
      <c r="E28" s="42">
        <f>_xlfn.FORECAST.LINEAR($A28,$E$10:E27,$A$10:$A27)</f>
        <v>51691688.121200562</v>
      </c>
      <c r="F28" s="42">
        <f>_xlfn.FORECAST.LINEAR($A28,F$11:F27,$A$11:A27)</f>
        <v>153095746.90109897</v>
      </c>
      <c r="G28" s="39"/>
      <c r="H28" s="39"/>
      <c r="I28" s="39"/>
      <c r="J28" s="39"/>
      <c r="K28" s="39"/>
    </row>
    <row r="29" spans="1:11" s="16" customFormat="1" ht="18" x14ac:dyDescent="0.45">
      <c r="A29" s="60">
        <v>2027</v>
      </c>
      <c r="B29" s="42">
        <f>_xlfn.FORECAST.LINEAR(A29,$B$11:B28,$A$11:A28)</f>
        <v>750865325.70329678</v>
      </c>
      <c r="C29" s="42">
        <f>_xlfn.FORECAST.LINEAR(A29,$C$11:C28,$A$11:A28)</f>
        <v>395456750.62087905</v>
      </c>
      <c r="D29" s="42">
        <f>_xlfn.FORECAST.LINEAR($A29,D$11:D28,A$11:A28)</f>
        <v>139076063.67582417</v>
      </c>
      <c r="E29" s="42">
        <f>_xlfn.FORECAST.LINEAR($A29,$E$10:E28,$A$10:$A28)</f>
        <v>50845506.897686243</v>
      </c>
      <c r="F29" s="42">
        <f>_xlfn.FORECAST.LINEAR($A29,F$11:F28,$A$11:A28)</f>
        <v>152828900.59890115</v>
      </c>
      <c r="G29" s="39"/>
      <c r="H29" s="39"/>
      <c r="I29" s="39"/>
      <c r="J29" s="39"/>
      <c r="K29" s="39"/>
    </row>
    <row r="30" spans="1:11" s="16" customFormat="1" ht="18" x14ac:dyDescent="0.45">
      <c r="A30" s="60">
        <v>2028</v>
      </c>
      <c r="B30" s="42">
        <f>_xlfn.FORECAST.LINEAR(A30,$B$11:B29,$A$11:A29)</f>
        <v>750554792.49450588</v>
      </c>
      <c r="C30" s="42">
        <f>_xlfn.FORECAST.LINEAR(A30,$C$11:C29,$A$11:A29)</f>
        <v>395063531.59340668</v>
      </c>
      <c r="D30" s="42">
        <f>_xlfn.FORECAST.LINEAR($A30,D$11:D29,A$11:A29)</f>
        <v>139359626.8351649</v>
      </c>
      <c r="E30" s="42">
        <f>_xlfn.FORECAST.LINEAR($A30,$E$10:E29,$A$10:$A29)</f>
        <v>49999325.674171925</v>
      </c>
      <c r="F30" s="42">
        <f>_xlfn.FORECAST.LINEAR($A30,F$11:F29,$A$11:A29)</f>
        <v>152562054.29670334</v>
      </c>
      <c r="G30" s="39"/>
      <c r="H30" s="39"/>
      <c r="I30" s="39"/>
      <c r="J30" s="39"/>
      <c r="K30" s="39"/>
    </row>
    <row r="31" spans="1:11" s="16" customFormat="1" ht="18" x14ac:dyDescent="0.45">
      <c r="A31" s="60">
        <v>2029</v>
      </c>
      <c r="B31" s="42">
        <f>_xlfn.FORECAST.LINEAR(A31,$B$11:B30,$A$11:A30)</f>
        <v>750244259.28571439</v>
      </c>
      <c r="C31" s="42">
        <f>_xlfn.FORECAST.LINEAR(A31,$C$11:C30,$A$11:A30)</f>
        <v>394670312.56593406</v>
      </c>
      <c r="D31" s="42">
        <f>_xlfn.FORECAST.LINEAR($A31,D$11:D30,A$11:A30)</f>
        <v>139643189.99450547</v>
      </c>
      <c r="E31" s="42">
        <f>_xlfn.FORECAST.LINEAR($A31,$E$10:E30,$A$10:$A30)</f>
        <v>49153144.450657606</v>
      </c>
      <c r="F31" s="42">
        <f>_xlfn.FORECAST.LINEAR($A31,F$11:F30,$A$11:A30)</f>
        <v>152295207.99450564</v>
      </c>
      <c r="G31" s="39"/>
      <c r="H31" s="39"/>
      <c r="I31" s="39"/>
      <c r="J31" s="39"/>
      <c r="K31" s="39"/>
    </row>
    <row r="32" spans="1:11" s="16" customFormat="1" ht="18" x14ac:dyDescent="0.45">
      <c r="A32" s="60">
        <v>2030</v>
      </c>
      <c r="B32" s="42">
        <f>_xlfn.FORECAST.LINEAR(A32,$B$11:B31,$A$11:A31)</f>
        <v>749933726.07692349</v>
      </c>
      <c r="C32" s="42">
        <f>_xlfn.FORECAST.LINEAR(A32,$C$11:C31,$A$11:A31)</f>
        <v>394277093.53846157</v>
      </c>
      <c r="D32" s="42">
        <f>_xlfn.FORECAST.LINEAR($A32,D$11:D31,A$11:A31)</f>
        <v>139926753.1538462</v>
      </c>
      <c r="E32" s="42">
        <f>_xlfn.FORECAST.LINEAR($A32,$E$10:E31,$A$10:$A31)</f>
        <v>48306963.227143526</v>
      </c>
      <c r="F32" s="42">
        <f>_xlfn.FORECAST.LINEAR($A32,F$11:F31,$A$11:A31)</f>
        <v>152028361.69230771</v>
      </c>
      <c r="G32" s="39"/>
      <c r="H32" s="39"/>
      <c r="I32" s="39"/>
      <c r="J32" s="39"/>
      <c r="K32" s="39"/>
    </row>
    <row r="33" spans="1:11" s="16" customFormat="1" ht="18" x14ac:dyDescent="0.45">
      <c r="A33" s="60">
        <v>2031</v>
      </c>
      <c r="B33" s="42">
        <f>_xlfn.FORECAST.LINEAR(A33,$B$11:B32,$A$11:A32)</f>
        <v>749623192.86813211</v>
      </c>
      <c r="C33" s="42">
        <f>_xlfn.FORECAST.LINEAR(A33,$C$11:C32,$A$11:A32)</f>
        <v>393883874.51098895</v>
      </c>
      <c r="D33" s="42">
        <f>_xlfn.FORECAST.LINEAR($A33,D$11:D32,A$11:A32)</f>
        <v>140210316.31318688</v>
      </c>
      <c r="E33" s="42">
        <f>_xlfn.FORECAST.LINEAR($A33,$E$10:E32,$A$10:$A32)</f>
        <v>47460782.003629208</v>
      </c>
      <c r="F33" s="42">
        <f>_xlfn.FORECAST.LINEAR($A33,F$11:F32,$A$11:A32)</f>
        <v>151761515.39011002</v>
      </c>
      <c r="G33" s="39"/>
      <c r="H33" s="39"/>
      <c r="I33" s="39"/>
      <c r="J33" s="39"/>
      <c r="K33" s="39"/>
    </row>
    <row r="34" spans="1:11" s="16" customFormat="1" ht="18" x14ac:dyDescent="0.45">
      <c r="A34" s="60">
        <v>2032</v>
      </c>
      <c r="B34" s="42">
        <f>_xlfn.FORECAST.LINEAR(A34,$B$11:B33,$A$11:A33)</f>
        <v>749312659.6593411</v>
      </c>
      <c r="C34" s="42">
        <f>_xlfn.FORECAST.LINEAR(A34,$C$11:C33,$A$11:A33)</f>
        <v>393490655.48351645</v>
      </c>
      <c r="D34" s="42">
        <f>_xlfn.FORECAST.LINEAR($A34,D$11:D33,A$11:A33)</f>
        <v>140493879.4725275</v>
      </c>
      <c r="E34" s="42">
        <f>_xlfn.FORECAST.LINEAR($A34,$E$10:E33,$A$10:$A33)</f>
        <v>46614600.780114889</v>
      </c>
      <c r="F34" s="42">
        <f>_xlfn.FORECAST.LINEAR($A34,F$11:F33,$A$11:A33)</f>
        <v>151494669.08791208</v>
      </c>
      <c r="G34" s="39"/>
      <c r="H34" s="39"/>
      <c r="I34" s="39"/>
      <c r="J34" s="39"/>
      <c r="K34" s="39"/>
    </row>
    <row r="35" spans="1:11" s="16" customFormat="1" ht="18" x14ac:dyDescent="0.45">
      <c r="A35" s="60">
        <v>2033</v>
      </c>
      <c r="B35" s="42">
        <f>_xlfn.FORECAST.LINEAR(A35,$B$11:B34,$A$11:A34)</f>
        <v>749002126.45054972</v>
      </c>
      <c r="C35" s="42">
        <f>_xlfn.FORECAST.LINEAR(A35,$C$11:C34,$A$11:A34)</f>
        <v>393097436.45604396</v>
      </c>
      <c r="D35" s="42">
        <f>_xlfn.FORECAST.LINEAR($A35,D$11:D34,A$11:A34)</f>
        <v>140777442.63186812</v>
      </c>
      <c r="E35" s="42">
        <f>_xlfn.FORECAST.LINEAR($A35,$E$10:E34,$A$10:$A34)</f>
        <v>45768419.556600571</v>
      </c>
      <c r="F35" s="42">
        <f>_xlfn.FORECAST.LINEAR($A35,F$11:F34,$A$11:A34)</f>
        <v>151227822.78571427</v>
      </c>
      <c r="G35" s="39"/>
      <c r="H35" s="39"/>
      <c r="I35" s="39"/>
      <c r="J35" s="39"/>
      <c r="K35" s="39"/>
    </row>
    <row r="36" spans="1:11" s="16" customFormat="1" ht="18" x14ac:dyDescent="0.45">
      <c r="A36" s="60">
        <v>2034</v>
      </c>
      <c r="B36" s="42">
        <f>_xlfn.FORECAST.LINEAR(A36,$B$11:B35,$A$11:A35)</f>
        <v>748691593.24175858</v>
      </c>
      <c r="C36" s="42">
        <f>_xlfn.FORECAST.LINEAR(A36,$C$11:C35,$A$11:A35)</f>
        <v>392704217.42857146</v>
      </c>
      <c r="D36" s="42">
        <f>_xlfn.FORECAST.LINEAR($A36,D$11:D35,A$11:A35)</f>
        <v>141061005.79120874</v>
      </c>
      <c r="E36" s="42">
        <f>_xlfn.FORECAST.LINEAR($A36,$E$10:E35,$A$10:$A35)</f>
        <v>44922238.333086491</v>
      </c>
      <c r="F36" s="42">
        <f>_xlfn.FORECAST.LINEAR($A36,F$11:F35,$A$11:A35)</f>
        <v>150960976.48351657</v>
      </c>
      <c r="G36" s="39"/>
      <c r="H36" s="39"/>
      <c r="I36" s="39"/>
      <c r="J36" s="39"/>
      <c r="K36" s="39"/>
    </row>
    <row r="37" spans="1:11" s="16" customFormat="1" ht="18" x14ac:dyDescent="0.45">
      <c r="A37" s="60">
        <v>2035</v>
      </c>
      <c r="B37" s="42">
        <f>_xlfn.FORECAST.LINEAR(A37,$B$11:B36,$A$11:A36)</f>
        <v>748381060.03296745</v>
      </c>
      <c r="C37" s="42">
        <f>_xlfn.FORECAST.LINEAR(A37,$C$11:C36,$A$11:A36)</f>
        <v>392310998.40109873</v>
      </c>
      <c r="D37" s="42">
        <f>_xlfn.FORECAST.LINEAR($A37,D$11:D36,A$11:A36)</f>
        <v>141344568.95054954</v>
      </c>
      <c r="E37" s="42">
        <f>_xlfn.FORECAST.LINEAR($A37,$E$10:E36,$A$10:$A36)</f>
        <v>44076057.109572172</v>
      </c>
      <c r="F37" s="42">
        <f>_xlfn.FORECAST.LINEAR($A37,F$11:F36,$A$11:A36)</f>
        <v>150694130.18131864</v>
      </c>
      <c r="G37" s="39"/>
      <c r="H37" s="39"/>
      <c r="I37" s="39"/>
      <c r="J37" s="39"/>
      <c r="K37" s="39"/>
    </row>
    <row r="38" spans="1:11" s="16" customFormat="1" ht="18" x14ac:dyDescent="0.45">
      <c r="A38" s="60">
        <v>2036</v>
      </c>
      <c r="B38" s="42">
        <f>_xlfn.FORECAST.LINEAR(A38,$B$11:B37,$A$11:A37)</f>
        <v>748070526.82417619</v>
      </c>
      <c r="C38" s="42">
        <f>_xlfn.FORECAST.LINEAR(A38,$C$11:C37,$A$11:A37)</f>
        <v>391917779.37362623</v>
      </c>
      <c r="D38" s="42">
        <f>_xlfn.FORECAST.LINEAR($A38,D$11:D37,A$11:A37)</f>
        <v>141628132.10989022</v>
      </c>
      <c r="E38" s="42">
        <f>_xlfn.FORECAST.LINEAR($A38,$E$10:E37,$A$10:$A37)</f>
        <v>43229875.886057854</v>
      </c>
      <c r="F38" s="42">
        <f>_xlfn.FORECAST.LINEAR($A38,F$11:F37,$A$11:A37)</f>
        <v>150427283.87912107</v>
      </c>
      <c r="G38" s="39"/>
      <c r="H38" s="39"/>
      <c r="I38" s="39"/>
      <c r="J38" s="39"/>
      <c r="K38" s="39"/>
    </row>
    <row r="39" spans="1:11" s="16" customFormat="1" ht="18" x14ac:dyDescent="0.45">
      <c r="A39" s="60">
        <v>2037</v>
      </c>
      <c r="B39" s="42">
        <f>_xlfn.FORECAST.LINEAR(A39,$B$11:B38,$A$11:A38)</f>
        <v>747759993.61538529</v>
      </c>
      <c r="C39" s="42">
        <f>_xlfn.FORECAST.LINEAR(A39,$C$11:C38,$A$11:A38)</f>
        <v>391524560.34615374</v>
      </c>
      <c r="D39" s="42">
        <f>_xlfn.FORECAST.LINEAR($A39,D$11:D38,A$11:A38)</f>
        <v>141911695.26923084</v>
      </c>
      <c r="E39" s="42">
        <f>_xlfn.FORECAST.LINEAR($A39,$E$10:E38,$A$10:$A38)</f>
        <v>42383694.662543774</v>
      </c>
      <c r="F39" s="42">
        <f>_xlfn.FORECAST.LINEAR($A39,F$11:F38,$A$11:A38)</f>
        <v>150160437.57692313</v>
      </c>
      <c r="G39" s="39"/>
      <c r="H39" s="39"/>
      <c r="I39" s="39"/>
      <c r="J39" s="39"/>
      <c r="K39" s="39"/>
    </row>
    <row r="40" spans="1:11" s="16" customFormat="1" ht="18" x14ac:dyDescent="0.45">
      <c r="A40" s="60">
        <v>2038</v>
      </c>
      <c r="B40" s="42">
        <f>_xlfn.FORECAST.LINEAR(A40,$B$11:B39,$A$11:A39)</f>
        <v>747449460.4065938</v>
      </c>
      <c r="C40" s="42">
        <f>_xlfn.FORECAST.LINEAR(A40,$C$11:C39,$A$11:A39)</f>
        <v>391131341.31868124</v>
      </c>
      <c r="D40" s="42">
        <f>_xlfn.FORECAST.LINEAR($A40,D$11:D39,A$11:A39)</f>
        <v>142195258.42857158</v>
      </c>
      <c r="E40" s="42">
        <f>_xlfn.FORECAST.LINEAR($A40,$E$10:E39,$A$10:$A39)</f>
        <v>41537513.439029455</v>
      </c>
      <c r="F40" s="42">
        <f>_xlfn.FORECAST.LINEAR($A40,F$11:F39,$A$11:A39)</f>
        <v>149893591.27472544</v>
      </c>
      <c r="G40" s="39"/>
      <c r="H40" s="39"/>
      <c r="I40" s="39"/>
      <c r="J40" s="39"/>
      <c r="K40" s="39"/>
    </row>
    <row r="41" spans="1:11" s="16" customFormat="1" ht="18" x14ac:dyDescent="0.45">
      <c r="A41" s="60">
        <v>2039</v>
      </c>
      <c r="B41" s="42">
        <f>_xlfn.FORECAST.LINEAR(A41,$B$11:B40,$A$11:A40)</f>
        <v>747138927.1978029</v>
      </c>
      <c r="C41" s="42">
        <f>_xlfn.FORECAST.LINEAR(A41,$C$11:C40,$A$11:A40)</f>
        <v>390738122.29120874</v>
      </c>
      <c r="D41" s="42">
        <f>_xlfn.FORECAST.LINEAR($A41,D$11:D40,A$11:A40)</f>
        <v>142478821.5879122</v>
      </c>
      <c r="E41" s="42">
        <f>_xlfn.FORECAST.LINEAR($A41,$E$10:E40,$A$10:$A40)</f>
        <v>40691332.215514898</v>
      </c>
      <c r="F41" s="42">
        <f>_xlfn.FORECAST.LINEAR($A41,F$11:F40,$A$11:A40)</f>
        <v>149626744.9725275</v>
      </c>
      <c r="G41" s="39"/>
      <c r="H41" s="39"/>
      <c r="I41" s="39"/>
      <c r="J41" s="39"/>
      <c r="K41" s="39"/>
    </row>
    <row r="42" spans="1:11" s="16" customFormat="1" ht="18" x14ac:dyDescent="0.45">
      <c r="A42" s="60">
        <v>2040</v>
      </c>
      <c r="B42" s="42">
        <f>_xlfn.FORECAST.LINEAR(A42,$B$11:B41,$A$11:A41)</f>
        <v>746828393.98901165</v>
      </c>
      <c r="C42" s="42">
        <f>_xlfn.FORECAST.LINEAR(A42,$C$11:C41,$A$11:A41)</f>
        <v>390344903.26373601</v>
      </c>
      <c r="D42" s="42">
        <f>_xlfn.FORECAST.LINEAR($A42,D$11:D41,A$11:A41)</f>
        <v>142762384.74725276</v>
      </c>
      <c r="E42" s="42">
        <f>_xlfn.FORECAST.LINEAR($A42,$E$10:E41,$A$10:$A41)</f>
        <v>39845150.992001057</v>
      </c>
      <c r="F42" s="42">
        <f>_xlfn.FORECAST.LINEAR($A42,F$11:F41,$A$11:A41)</f>
        <v>149359898.67032981</v>
      </c>
      <c r="G42" s="39"/>
      <c r="H42" s="39"/>
      <c r="I42" s="39"/>
      <c r="J42" s="39"/>
      <c r="K42" s="39"/>
    </row>
    <row r="43" spans="1:11" s="16" customFormat="1" ht="18" x14ac:dyDescent="0.45">
      <c r="A43" s="60">
        <v>2041</v>
      </c>
      <c r="B43" s="42">
        <f>_xlfn.FORECAST.LINEAR(A43,$B$11:B42,$A$11:A42)</f>
        <v>746517860.78022051</v>
      </c>
      <c r="C43" s="42">
        <f>_xlfn.FORECAST.LINEAR(A43,$C$11:C42,$A$11:A42)</f>
        <v>389951684.23626363</v>
      </c>
      <c r="D43" s="42">
        <f>_xlfn.FORECAST.LINEAR($A43,D$11:D42,A$11:A42)</f>
        <v>143045947.9065935</v>
      </c>
      <c r="E43" s="42">
        <f>_xlfn.FORECAST.LINEAR($A43,$E$10:E42,$A$10:$A42)</f>
        <v>38998969.768486738</v>
      </c>
      <c r="F43" s="42">
        <f>_xlfn.FORECAST.LINEAR($A43,F$11:F42,$A$11:A42)</f>
        <v>149093052.368132</v>
      </c>
      <c r="G43" s="39"/>
      <c r="H43" s="39"/>
      <c r="I43" s="39"/>
      <c r="J43" s="39"/>
      <c r="K43" s="39"/>
    </row>
    <row r="44" spans="1:11" s="16" customFormat="1" ht="18" x14ac:dyDescent="0.45">
      <c r="A44" s="60">
        <v>2042</v>
      </c>
      <c r="B44" s="42">
        <f>_xlfn.FORECAST.LINEAR(A44,$B$11:B43,$A$11:A43)</f>
        <v>746207327.57142901</v>
      </c>
      <c r="C44" s="42">
        <f>_xlfn.FORECAST.LINEAR(A44,$C$11:C43,$A$11:A43)</f>
        <v>389558465.20879114</v>
      </c>
      <c r="D44" s="42">
        <f>_xlfn.FORECAST.LINEAR($A44,D$11:D43,A$11:A43)</f>
        <v>143329511.06593418</v>
      </c>
      <c r="E44" s="42">
        <f>_xlfn.FORECAST.LINEAR($A44,$E$10:E43,$A$10:$A43)</f>
        <v>38152788.544972181</v>
      </c>
      <c r="F44" s="42">
        <f>_xlfn.FORECAST.LINEAR($A44,F$11:F43,$A$11:A43)</f>
        <v>148826206.06593406</v>
      </c>
      <c r="G44" s="39"/>
      <c r="H44" s="39"/>
      <c r="I44" s="39"/>
      <c r="J44" s="39"/>
      <c r="K44" s="39"/>
    </row>
    <row r="45" spans="1:11" s="16" customFormat="1" ht="18" x14ac:dyDescent="0.45">
      <c r="A45" s="60">
        <v>2043</v>
      </c>
      <c r="B45" s="42">
        <f>_xlfn.FORECAST.LINEAR(A45,$B$11:B44,$A$11:A44)</f>
        <v>745896794.36263812</v>
      </c>
      <c r="C45" s="42">
        <f>_xlfn.FORECAST.LINEAR(A45,$C$11:C44,$A$11:A44)</f>
        <v>389165246.18131852</v>
      </c>
      <c r="D45" s="42">
        <f>_xlfn.FORECAST.LINEAR($A45,D$11:D44,A$11:A44)</f>
        <v>143613074.2252748</v>
      </c>
      <c r="E45" s="42">
        <f>_xlfn.FORECAST.LINEAR($A45,$E$10:E44,$A$10:$A44)</f>
        <v>37306607.32145834</v>
      </c>
      <c r="F45" s="42">
        <f>_xlfn.FORECAST.LINEAR($A45,F$11:F44,$A$11:A44)</f>
        <v>148559359.76373637</v>
      </c>
      <c r="G45" s="39"/>
      <c r="H45" s="39"/>
      <c r="I45" s="39"/>
      <c r="J45" s="39"/>
      <c r="K45" s="39"/>
    </row>
    <row r="46" spans="1:11" s="16" customFormat="1" ht="18" x14ac:dyDescent="0.45">
      <c r="A46" s="60">
        <v>2044</v>
      </c>
      <c r="B46" s="42">
        <f>_xlfn.FORECAST.LINEAR(A46,$B$11:B45,$A$11:A45)</f>
        <v>745586261.15384698</v>
      </c>
      <c r="C46" s="42">
        <f>_xlfn.FORECAST.LINEAR(A46,$C$11:C45,$A$11:A45)</f>
        <v>388772027.15384603</v>
      </c>
      <c r="D46" s="42">
        <f>_xlfn.FORECAST.LINEAR($A46,D$11:D45,A$11:A45)</f>
        <v>143896637.38461554</v>
      </c>
      <c r="E46" s="42">
        <f>_xlfn.FORECAST.LINEAR($A46,$E$10:E45,$A$10:$A45)</f>
        <v>36460426.097944021</v>
      </c>
      <c r="F46" s="42">
        <f>_xlfn.FORECAST.LINEAR($A46,F$11:F45,$A$11:A45)</f>
        <v>148292513.46153855</v>
      </c>
      <c r="G46" s="39"/>
      <c r="H46" s="39"/>
      <c r="I46" s="39"/>
      <c r="J46" s="39"/>
      <c r="K46" s="39"/>
    </row>
    <row r="47" spans="1:11" s="16" customFormat="1" ht="18" x14ac:dyDescent="0.45">
      <c r="A47" s="60">
        <v>2045</v>
      </c>
      <c r="B47" s="42">
        <f>_xlfn.FORECAST.LINEAR(A47,$B$11:B46,$A$11:A46)</f>
        <v>745275727.94505584</v>
      </c>
      <c r="C47" s="42">
        <f>_xlfn.FORECAST.LINEAR(A47,$C$11:C46,$A$11:A46)</f>
        <v>388378808.12637353</v>
      </c>
      <c r="D47" s="42">
        <f>_xlfn.FORECAST.LINEAR($A47,D$11:D46,A$11:A46)</f>
        <v>144180200.54395622</v>
      </c>
      <c r="E47" s="42">
        <f>_xlfn.FORECAST.LINEAR($A47,$E$10:E46,$A$10:$A46)</f>
        <v>35614244.874429703</v>
      </c>
      <c r="F47" s="42">
        <f>_xlfn.FORECAST.LINEAR($A47,F$11:F46,$A$11:A46)</f>
        <v>148025667.15934086</v>
      </c>
      <c r="G47" s="39"/>
      <c r="H47" s="39"/>
      <c r="I47" s="39"/>
      <c r="J47" s="39"/>
      <c r="K47" s="39"/>
    </row>
    <row r="48" spans="1:11" s="16" customFormat="1" ht="18" x14ac:dyDescent="0.45">
      <c r="A48" s="60">
        <v>2046</v>
      </c>
      <c r="B48" s="42">
        <f>_xlfn.FORECAST.LINEAR(A48,$B$11:B47,$A$11:A47)</f>
        <v>744965194.73626435</v>
      </c>
      <c r="C48" s="42">
        <f>_xlfn.FORECAST.LINEAR(A48,$C$11:C47,$A$11:A47)</f>
        <v>387985589.09890103</v>
      </c>
      <c r="D48" s="42">
        <f>_xlfn.FORECAST.LINEAR($A48,D$11:D47,A$11:A47)</f>
        <v>144463763.70329672</v>
      </c>
      <c r="E48" s="42">
        <f>_xlfn.FORECAST.LINEAR($A48,$E$10:E47,$A$10:$A47)</f>
        <v>34768063.650915384</v>
      </c>
      <c r="F48" s="42">
        <f>_xlfn.FORECAST.LINEAR($A48,F$11:F47,$A$11:A47)</f>
        <v>147758820.85714293</v>
      </c>
      <c r="G48" s="39"/>
      <c r="H48" s="39"/>
      <c r="I48" s="39"/>
      <c r="J48" s="39"/>
      <c r="K48" s="39"/>
    </row>
    <row r="49" spans="1:11" s="16" customFormat="1" ht="18" x14ac:dyDescent="0.45">
      <c r="A49" s="60">
        <v>2047</v>
      </c>
      <c r="B49" s="42">
        <f>_xlfn.FORECAST.LINEAR(A49,$B$11:B48,$A$11:A48)</f>
        <v>744654661.52747321</v>
      </c>
      <c r="C49" s="42">
        <f>_xlfn.FORECAST.LINEAR(A49,$C$11:C48,$A$11:A48)</f>
        <v>387592370.07142842</v>
      </c>
      <c r="D49" s="42">
        <f>_xlfn.FORECAST.LINEAR($A49,D$11:D48,A$11:A48)</f>
        <v>144747326.86263752</v>
      </c>
      <c r="E49" s="42">
        <f>_xlfn.FORECAST.LINEAR($A49,$E$10:E48,$A$10:$A48)</f>
        <v>33921882.427401066</v>
      </c>
      <c r="F49" s="42">
        <f>_xlfn.FORECAST.LINEAR($A49,F$11:F48,$A$11:A48)</f>
        <v>147491974.55494523</v>
      </c>
      <c r="G49" s="39"/>
      <c r="H49" s="39"/>
      <c r="I49" s="39"/>
      <c r="J49" s="39"/>
      <c r="K49" s="39"/>
    </row>
    <row r="50" spans="1:11" s="16" customFormat="1" ht="18" x14ac:dyDescent="0.45">
      <c r="A50" s="60">
        <v>2048</v>
      </c>
      <c r="B50" s="42">
        <f>_xlfn.FORECAST.LINEAR(A50,$B$11:B49,$A$11:A49)</f>
        <v>744344128.31868219</v>
      </c>
      <c r="C50" s="42">
        <f>_xlfn.FORECAST.LINEAR(A50,$C$11:C49,$A$11:A49)</f>
        <v>387199151.04395592</v>
      </c>
      <c r="D50" s="42">
        <f>_xlfn.FORECAST.LINEAR($A50,D$11:D49,A$11:A49)</f>
        <v>145030890.02197814</v>
      </c>
      <c r="E50" s="42">
        <f>_xlfn.FORECAST.LINEAR($A50,$E$10:E49,$A$10:$A49)</f>
        <v>33075701.203886986</v>
      </c>
      <c r="F50" s="42">
        <f>_xlfn.FORECAST.LINEAR($A50,F$11:F49,$A$11:A49)</f>
        <v>147225128.2527473</v>
      </c>
      <c r="G50" s="39"/>
      <c r="H50" s="39"/>
      <c r="I50" s="39"/>
      <c r="J50" s="39"/>
      <c r="K50" s="39"/>
    </row>
    <row r="51" spans="1:11" s="16" customFormat="1" ht="18" x14ac:dyDescent="0.45">
      <c r="A51" s="60">
        <v>2049</v>
      </c>
      <c r="B51" s="42">
        <f>_xlfn.FORECAST.LINEAR(A51,$B$11:B50,$A$11:A50)</f>
        <v>744033595.10989106</v>
      </c>
      <c r="C51" s="42">
        <f>_xlfn.FORECAST.LINEAR(A51,$C$11:C50,$A$11:A50)</f>
        <v>386805932.01648355</v>
      </c>
      <c r="D51" s="42">
        <f>_xlfn.FORECAST.LINEAR($A51,D$11:D50,A$11:A50)</f>
        <v>145314453.18131876</v>
      </c>
      <c r="E51" s="42">
        <f>_xlfn.FORECAST.LINEAR($A51,$E$10:E50,$A$10:$A50)</f>
        <v>32229519.980372667</v>
      </c>
      <c r="F51" s="42">
        <f>_xlfn.FORECAST.LINEAR($A51,F$11:F50,$A$11:A50)</f>
        <v>146958281.95054948</v>
      </c>
      <c r="G51" s="39"/>
      <c r="H51" s="39"/>
      <c r="I51" s="39"/>
      <c r="J51" s="39"/>
      <c r="K51" s="39"/>
    </row>
    <row r="52" spans="1:11" s="16" customFormat="1" ht="18" x14ac:dyDescent="0.45">
      <c r="A52" s="60">
        <v>2050</v>
      </c>
      <c r="B52" s="42">
        <f>_xlfn.FORECAST.LINEAR(A52,$B$11:B51,$A$11:A51)</f>
        <v>743723061.90109968</v>
      </c>
      <c r="C52" s="42">
        <f>_xlfn.FORECAST.LINEAR(A52,$C$11:C51,$A$11:A51)</f>
        <v>386412712.98901093</v>
      </c>
      <c r="D52" s="42">
        <f>_xlfn.FORECAST.LINEAR($A52,D$11:D51,A$11:A51)</f>
        <v>145598016.34065956</v>
      </c>
      <c r="E52" s="42">
        <f>_xlfn.FORECAST.LINEAR($A52,$E$10:E51,$A$10:$A51)</f>
        <v>31383338.756858349</v>
      </c>
      <c r="F52" s="42">
        <f>_xlfn.FORECAST.LINEAR($A52,F$11:F51,$A$11:A51)</f>
        <v>146691435.64835179</v>
      </c>
      <c r="G52" s="39"/>
      <c r="H52" s="39"/>
      <c r="I52" s="39"/>
      <c r="J52" s="39"/>
      <c r="K52" s="39"/>
    </row>
    <row r="53" spans="1:11" s="16" customFormat="1" ht="18" x14ac:dyDescent="0.45">
      <c r="A53" s="60">
        <v>2051</v>
      </c>
      <c r="B53" s="42">
        <f>_xlfn.FORECAST.LINEAR(A53,$B$11:B52,$A$11:A52)</f>
        <v>743412528.69230866</v>
      </c>
      <c r="C53" s="42">
        <f>_xlfn.FORECAST.LINEAR(A53,$C$11:C52,$A$11:A52)</f>
        <v>386019493.96153843</v>
      </c>
      <c r="D53" s="42">
        <f>_xlfn.FORECAST.LINEAR($A53,D$11:D52,A$11:A52)</f>
        <v>145881579.50000006</v>
      </c>
      <c r="E53" s="42">
        <f>_xlfn.FORECAST.LINEAR($A53,$E$10:E52,$A$10:$A52)</f>
        <v>30537157.533344269</v>
      </c>
      <c r="F53" s="42">
        <f>_xlfn.FORECAST.LINEAR($A53,F$11:F52,$A$11:A52)</f>
        <v>146424589.34615386</v>
      </c>
      <c r="G53" s="39"/>
      <c r="H53" s="39"/>
      <c r="I53" s="39"/>
      <c r="J53" s="39"/>
      <c r="K53" s="39"/>
    </row>
    <row r="54" spans="1:11" s="16" customFormat="1" ht="18" x14ac:dyDescent="0.45">
      <c r="A54" s="60">
        <v>2052</v>
      </c>
      <c r="B54" s="42">
        <f>_xlfn.FORECAST.LINEAR(A54,$B$11:B53,$A$11:A53)</f>
        <v>743101995.48351741</v>
      </c>
      <c r="C54" s="42">
        <f>_xlfn.FORECAST.LINEAR(A54,$C$11:C53,$A$11:A53)</f>
        <v>385626274.93406582</v>
      </c>
      <c r="D54" s="42">
        <f>_xlfn.FORECAST.LINEAR($A54,D$11:D53,A$11:A53)</f>
        <v>146165142.65934074</v>
      </c>
      <c r="E54" s="42">
        <f>_xlfn.FORECAST.LINEAR($A54,$E$10:E53,$A$10:$A53)</f>
        <v>29690976.30982995</v>
      </c>
      <c r="F54" s="42">
        <f>_xlfn.FORECAST.LINEAR($A54,F$11:F53,$A$11:A53)</f>
        <v>146157743.04395616</v>
      </c>
      <c r="G54" s="39"/>
      <c r="H54" s="39"/>
      <c r="I54" s="39"/>
      <c r="J54" s="39"/>
      <c r="K54" s="39"/>
    </row>
    <row r="55" spans="1:11" s="16" customFormat="1" ht="18" x14ac:dyDescent="0.45">
      <c r="A55" s="60">
        <v>2053</v>
      </c>
      <c r="B55" s="42">
        <f>_xlfn.FORECAST.LINEAR(A55,$B$11:B54,$A$11:A54)</f>
        <v>742791462.27472627</v>
      </c>
      <c r="C55" s="42">
        <f>_xlfn.FORECAST.LINEAR(A55,$C$11:C54,$A$11:A54)</f>
        <v>385233055.90659344</v>
      </c>
      <c r="D55" s="42">
        <f>_xlfn.FORECAST.LINEAR($A55,D$11:D54,A$11:A54)</f>
        <v>146448705.81868148</v>
      </c>
      <c r="E55" s="42">
        <f>_xlfn.FORECAST.LINEAR($A55,$E$10:E54,$A$10:$A54)</f>
        <v>28844795.086315393</v>
      </c>
      <c r="F55" s="42">
        <f>_xlfn.FORECAST.LINEAR($A55,F$11:F54,$A$11:A54)</f>
        <v>145890896.74175835</v>
      </c>
      <c r="G55" s="39"/>
      <c r="H55" s="39"/>
      <c r="I55" s="39"/>
      <c r="J55" s="39"/>
      <c r="K55" s="39"/>
    </row>
    <row r="56" spans="1:11" s="16" customFormat="1" ht="18" x14ac:dyDescent="0.45">
      <c r="A56" s="60">
        <v>2054</v>
      </c>
      <c r="B56" s="42">
        <f>_xlfn.FORECAST.LINEAR(A56,$B$11:B55,$A$11:A55)</f>
        <v>742480929.06593513</v>
      </c>
      <c r="C56" s="42">
        <f>_xlfn.FORECAST.LINEAR(A56,$C$11:C54,$A$11:A54)</f>
        <v>384839836.87912083</v>
      </c>
      <c r="D56" s="42">
        <f>_xlfn.FORECAST.LINEAR($A56,D$11:D54,A$11:A54)</f>
        <v>146732268.9780221</v>
      </c>
      <c r="E56" s="42">
        <f>_xlfn.FORECAST.LINEAR($A56,$E$10:E53,$A$10:$A53)</f>
        <v>27998613.862801552</v>
      </c>
      <c r="F56" s="42">
        <f>_xlfn.FORECAST.LINEAR($A56,F$11:F54,$A$11:A54)</f>
        <v>145624050.43956053</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42.75" customHeight="1" thickTop="1" thickBot="1" x14ac:dyDescent="0.5">
      <c r="A62" s="28"/>
      <c r="B62" s="430" t="s">
        <v>377</v>
      </c>
      <c r="C62" s="431"/>
      <c r="D62" s="431"/>
      <c r="E62" s="431"/>
      <c r="F62" s="431"/>
      <c r="G62" s="300" t="s">
        <v>377</v>
      </c>
      <c r="H62" s="301"/>
      <c r="I62" s="301"/>
      <c r="J62" s="301"/>
      <c r="K62" s="302"/>
    </row>
    <row r="63" spans="1:11" s="16" customFormat="1" ht="18.399999999999999" thickBot="1" x14ac:dyDescent="0.5">
      <c r="A63" s="157" t="s">
        <v>365</v>
      </c>
      <c r="B63" s="158" t="s">
        <v>355</v>
      </c>
      <c r="C63" s="158" t="s">
        <v>378</v>
      </c>
      <c r="D63" s="158" t="s">
        <v>379</v>
      </c>
      <c r="E63" s="158" t="s">
        <v>380</v>
      </c>
      <c r="F63" s="310" t="s">
        <v>359</v>
      </c>
      <c r="G63" s="181" t="s">
        <v>355</v>
      </c>
      <c r="H63" s="182" t="s">
        <v>378</v>
      </c>
      <c r="I63" s="182" t="s">
        <v>379</v>
      </c>
      <c r="J63" s="182" t="s">
        <v>380</v>
      </c>
      <c r="K63" s="183" t="s">
        <v>359</v>
      </c>
    </row>
    <row r="64" spans="1:11" s="16" customFormat="1" ht="18" x14ac:dyDescent="0.45">
      <c r="A64" s="194">
        <v>2005</v>
      </c>
      <c r="B64" s="244">
        <v>2.0910000000000002</v>
      </c>
      <c r="C64" s="245">
        <v>3.6360000000000001</v>
      </c>
      <c r="D64" s="245">
        <v>6.1349999999999998</v>
      </c>
      <c r="E64" s="245">
        <v>10.852</v>
      </c>
      <c r="F64" s="313">
        <v>5.7830000000000004</v>
      </c>
      <c r="G64" s="303"/>
      <c r="H64" s="304"/>
      <c r="I64" s="304"/>
      <c r="J64" s="304"/>
      <c r="K64" s="305"/>
    </row>
    <row r="65" spans="1:11" s="16" customFormat="1" ht="18" x14ac:dyDescent="0.45">
      <c r="A65" s="194">
        <v>2006</v>
      </c>
      <c r="B65" s="234">
        <v>1.9550000000000001</v>
      </c>
      <c r="C65" s="71">
        <v>3.3980000000000001</v>
      </c>
      <c r="D65" s="71">
        <v>5.6749999999999998</v>
      </c>
      <c r="E65" s="71">
        <v>9.9429999999999996</v>
      </c>
      <c r="F65" s="295">
        <v>5.3879999999999999</v>
      </c>
      <c r="G65" s="290">
        <f>IF(ABS(B7 - B6) &gt; SQRT(G7^2 + G6^2), 1, 0)</f>
        <v>0</v>
      </c>
      <c r="H65" s="286">
        <f>IF(ABS(C7 - C6) &gt; SQRT(H7^2 + H6^2), 1, 0)</f>
        <v>0</v>
      </c>
      <c r="I65" s="286">
        <f>IF(ABS(D7 - D6) &gt; SQRT(I7^2 + I6^2), 1, 0)</f>
        <v>0</v>
      </c>
      <c r="J65" s="286">
        <f>IF(ABS(E7 - E6) &gt; SQRT(J7^2 + J6^2), 1, 0)</f>
        <v>0</v>
      </c>
      <c r="K65" s="291">
        <f>IF(ABS(F7 - F6) &gt; SQRT(K7^2 + K6^2), 1, 0)</f>
        <v>0</v>
      </c>
    </row>
    <row r="66" spans="1:11" s="16" customFormat="1" ht="18" x14ac:dyDescent="0.45">
      <c r="A66" s="194">
        <v>2007</v>
      </c>
      <c r="B66" s="234">
        <v>1.819</v>
      </c>
      <c r="C66" s="71">
        <v>3.181</v>
      </c>
      <c r="D66" s="71">
        <v>5.2759999999999998</v>
      </c>
      <c r="E66" s="71">
        <v>9.0830000000000002</v>
      </c>
      <c r="F66" s="295">
        <v>5.0209999999999999</v>
      </c>
      <c r="G66" s="290">
        <f t="shared" ref="G66:G81" si="5">IF(ABS(B8 - B7) &gt; SQRT(G8^2 + G7^2), 1, 0)</f>
        <v>0</v>
      </c>
      <c r="H66" s="286">
        <f t="shared" ref="H66:H81" si="6">IF(ABS(C8 - C7) &gt; SQRT(H8^2 + H7^2), 1, 0)</f>
        <v>0</v>
      </c>
      <c r="I66" s="286">
        <f t="shared" ref="I66:I81" si="7">IF(ABS(D8 - D7) &gt; SQRT(I8^2 + I7^2), 1, 0)</f>
        <v>0</v>
      </c>
      <c r="J66" s="286">
        <f t="shared" ref="J66:J81" si="8">IF(ABS(E8 - E7) &gt; SQRT(J8^2 + J7^2), 1, 0)</f>
        <v>0</v>
      </c>
      <c r="K66" s="291">
        <f t="shared" ref="K66:K81" si="9">IF(ABS(F8 - F7) &gt; SQRT(K8^2 + K7^2), 1, 0)</f>
        <v>0</v>
      </c>
    </row>
    <row r="67" spans="1:11" s="16" customFormat="1" ht="18" x14ac:dyDescent="0.45">
      <c r="A67" s="194">
        <v>2008</v>
      </c>
      <c r="B67" s="234">
        <v>1.7090000000000001</v>
      </c>
      <c r="C67" s="71">
        <v>3.004</v>
      </c>
      <c r="D67" s="71">
        <v>4.9349999999999996</v>
      </c>
      <c r="E67" s="71">
        <v>8.5030000000000001</v>
      </c>
      <c r="F67" s="295">
        <v>4.7839999999999998</v>
      </c>
      <c r="G67" s="290">
        <f t="shared" si="5"/>
        <v>0</v>
      </c>
      <c r="H67" s="286">
        <f t="shared" si="6"/>
        <v>0</v>
      </c>
      <c r="I67" s="286">
        <f t="shared" si="7"/>
        <v>0</v>
      </c>
      <c r="J67" s="286">
        <f t="shared" si="8"/>
        <v>0</v>
      </c>
      <c r="K67" s="291">
        <f t="shared" si="9"/>
        <v>0</v>
      </c>
    </row>
    <row r="68" spans="1:11" s="16" customFormat="1" ht="18" x14ac:dyDescent="0.45">
      <c r="A68" s="194">
        <v>2009</v>
      </c>
      <c r="B68" s="234">
        <v>1.6240000000000001</v>
      </c>
      <c r="C68" s="71">
        <v>2.8540000000000001</v>
      </c>
      <c r="D68" s="71">
        <v>4.6779999999999999</v>
      </c>
      <c r="E68" s="71">
        <v>7.98</v>
      </c>
      <c r="F68" s="295">
        <v>4.5199999999999996</v>
      </c>
      <c r="G68" s="290">
        <f t="shared" si="5"/>
        <v>0</v>
      </c>
      <c r="H68" s="286">
        <f t="shared" si="6"/>
        <v>0</v>
      </c>
      <c r="I68" s="286">
        <f t="shared" si="7"/>
        <v>0</v>
      </c>
      <c r="J68" s="286">
        <f t="shared" si="8"/>
        <v>0</v>
      </c>
      <c r="K68" s="291">
        <f t="shared" si="9"/>
        <v>0</v>
      </c>
    </row>
    <row r="69" spans="1:11" s="16" customFormat="1" ht="18" x14ac:dyDescent="0.45">
      <c r="A69" s="194">
        <v>2010</v>
      </c>
      <c r="B69" s="234">
        <v>1.6160000000000001</v>
      </c>
      <c r="C69" s="71">
        <v>2.8319999999999999</v>
      </c>
      <c r="D69" s="71">
        <v>4.6680000000000001</v>
      </c>
      <c r="E69" s="71">
        <v>7.984</v>
      </c>
      <c r="F69" s="295">
        <v>4.5380000000000003</v>
      </c>
      <c r="G69" s="290">
        <f t="shared" si="5"/>
        <v>0</v>
      </c>
      <c r="H69" s="286">
        <f t="shared" si="6"/>
        <v>0</v>
      </c>
      <c r="I69" s="286">
        <f t="shared" si="7"/>
        <v>0</v>
      </c>
      <c r="J69" s="286">
        <f t="shared" si="8"/>
        <v>0</v>
      </c>
      <c r="K69" s="291">
        <f t="shared" si="9"/>
        <v>0</v>
      </c>
    </row>
    <row r="70" spans="1:11" s="16" customFormat="1" ht="18" x14ac:dyDescent="0.45">
      <c r="A70" s="194">
        <v>2011</v>
      </c>
      <c r="B70" s="234">
        <v>1.6220000000000001</v>
      </c>
      <c r="C70" s="71">
        <v>2.8340000000000001</v>
      </c>
      <c r="D70" s="71">
        <v>4.6459999999999999</v>
      </c>
      <c r="E70" s="71">
        <v>7.9349999999999996</v>
      </c>
      <c r="F70" s="295">
        <v>4.6429999999999998</v>
      </c>
      <c r="G70" s="290">
        <f t="shared" si="5"/>
        <v>0</v>
      </c>
      <c r="H70" s="286">
        <f t="shared" si="6"/>
        <v>0</v>
      </c>
      <c r="I70" s="286">
        <f t="shared" si="7"/>
        <v>0</v>
      </c>
      <c r="J70" s="286">
        <f t="shared" si="8"/>
        <v>0</v>
      </c>
      <c r="K70" s="291">
        <f t="shared" si="9"/>
        <v>0</v>
      </c>
    </row>
    <row r="71" spans="1:11" s="16" customFormat="1" ht="18" x14ac:dyDescent="0.45">
      <c r="A71" s="194">
        <v>2012</v>
      </c>
      <c r="B71" s="234">
        <v>1.621</v>
      </c>
      <c r="C71" s="71">
        <v>2.8260000000000001</v>
      </c>
      <c r="D71" s="71">
        <v>4.6210000000000004</v>
      </c>
      <c r="E71" s="71">
        <v>7.9409999999999998</v>
      </c>
      <c r="F71" s="295">
        <v>4.7</v>
      </c>
      <c r="G71" s="290">
        <f t="shared" si="5"/>
        <v>0</v>
      </c>
      <c r="H71" s="286">
        <f t="shared" si="6"/>
        <v>0</v>
      </c>
      <c r="I71" s="286">
        <f t="shared" si="7"/>
        <v>0</v>
      </c>
      <c r="J71" s="286">
        <f t="shared" si="8"/>
        <v>0</v>
      </c>
      <c r="K71" s="291">
        <f t="shared" si="9"/>
        <v>0</v>
      </c>
    </row>
    <row r="72" spans="1:11" s="16" customFormat="1" ht="18" x14ac:dyDescent="0.45">
      <c r="A72" s="194">
        <v>2013</v>
      </c>
      <c r="B72" s="234">
        <v>1.613</v>
      </c>
      <c r="C72" s="71">
        <v>2.827</v>
      </c>
      <c r="D72" s="71">
        <v>4.6379999999999999</v>
      </c>
      <c r="E72" s="71">
        <v>7.7839999999999998</v>
      </c>
      <c r="F72" s="295">
        <v>4.6379999999999999</v>
      </c>
      <c r="G72" s="290">
        <f t="shared" si="5"/>
        <v>0</v>
      </c>
      <c r="H72" s="286">
        <f t="shared" si="6"/>
        <v>0</v>
      </c>
      <c r="I72" s="286">
        <f t="shared" si="7"/>
        <v>0</v>
      </c>
      <c r="J72" s="286">
        <f t="shared" si="8"/>
        <v>0</v>
      </c>
      <c r="K72" s="291">
        <f t="shared" si="9"/>
        <v>0</v>
      </c>
    </row>
    <row r="73" spans="1:11" s="16" customFormat="1" ht="18" x14ac:dyDescent="0.45">
      <c r="A73" s="194">
        <v>2014</v>
      </c>
      <c r="B73" s="234">
        <v>1.605</v>
      </c>
      <c r="C73" s="71">
        <v>2.823</v>
      </c>
      <c r="D73" s="71">
        <v>4.593</v>
      </c>
      <c r="E73" s="71">
        <v>7.835</v>
      </c>
      <c r="F73" s="295">
        <v>4.6100000000000003</v>
      </c>
      <c r="G73" s="290">
        <f t="shared" si="5"/>
        <v>0</v>
      </c>
      <c r="H73" s="286">
        <f t="shared" si="6"/>
        <v>0</v>
      </c>
      <c r="I73" s="286">
        <f t="shared" si="7"/>
        <v>0</v>
      </c>
      <c r="J73" s="286">
        <f t="shared" si="8"/>
        <v>0</v>
      </c>
      <c r="K73" s="291">
        <f t="shared" si="9"/>
        <v>0</v>
      </c>
    </row>
    <row r="74" spans="1:11" s="16" customFormat="1" ht="18" x14ac:dyDescent="0.45">
      <c r="A74" s="194">
        <v>2015</v>
      </c>
      <c r="B74" s="234">
        <v>1.603</v>
      </c>
      <c r="C74" s="71">
        <v>2.823</v>
      </c>
      <c r="D74" s="71">
        <v>4.5510000000000002</v>
      </c>
      <c r="E74" s="71">
        <v>7.7939999999999996</v>
      </c>
      <c r="F74" s="295">
        <v>4.6529999999999996</v>
      </c>
      <c r="G74" s="290">
        <f t="shared" si="5"/>
        <v>0</v>
      </c>
      <c r="H74" s="286">
        <f t="shared" si="6"/>
        <v>0</v>
      </c>
      <c r="I74" s="286">
        <f t="shared" si="7"/>
        <v>0</v>
      </c>
      <c r="J74" s="286">
        <f t="shared" si="8"/>
        <v>0</v>
      </c>
      <c r="K74" s="291">
        <f t="shared" si="9"/>
        <v>0</v>
      </c>
    </row>
    <row r="75" spans="1:11" s="16" customFormat="1" ht="18" x14ac:dyDescent="0.45">
      <c r="A75" s="194">
        <v>2016</v>
      </c>
      <c r="B75" s="234">
        <v>1.6120000000000001</v>
      </c>
      <c r="C75" s="71">
        <v>2.8260000000000001</v>
      </c>
      <c r="D75" s="71">
        <v>4.5679999999999996</v>
      </c>
      <c r="E75" s="71">
        <v>7.9909999999999997</v>
      </c>
      <c r="F75" s="295">
        <v>4.694</v>
      </c>
      <c r="G75" s="290">
        <f t="shared" si="5"/>
        <v>0</v>
      </c>
      <c r="H75" s="286">
        <f t="shared" si="6"/>
        <v>0</v>
      </c>
      <c r="I75" s="286">
        <f t="shared" si="7"/>
        <v>0</v>
      </c>
      <c r="J75" s="286">
        <f t="shared" si="8"/>
        <v>0</v>
      </c>
      <c r="K75" s="291">
        <f t="shared" si="9"/>
        <v>0</v>
      </c>
    </row>
    <row r="76" spans="1:11" s="16" customFormat="1" ht="18" x14ac:dyDescent="0.45">
      <c r="A76" s="194">
        <v>2017</v>
      </c>
      <c r="B76" s="234">
        <v>1.6060000000000001</v>
      </c>
      <c r="C76" s="71">
        <v>2.8039999999999998</v>
      </c>
      <c r="D76" s="71">
        <v>4.5439999999999996</v>
      </c>
      <c r="E76" s="71">
        <v>7.9429999999999996</v>
      </c>
      <c r="F76" s="295">
        <v>4.76</v>
      </c>
      <c r="G76" s="290">
        <f t="shared" si="5"/>
        <v>0</v>
      </c>
      <c r="H76" s="286">
        <f t="shared" si="6"/>
        <v>0</v>
      </c>
      <c r="I76" s="286">
        <f t="shared" si="7"/>
        <v>0</v>
      </c>
      <c r="J76" s="286">
        <f t="shared" si="8"/>
        <v>0</v>
      </c>
      <c r="K76" s="291">
        <f t="shared" si="9"/>
        <v>0</v>
      </c>
    </row>
    <row r="77" spans="1:11" s="16" customFormat="1" ht="18" x14ac:dyDescent="0.45">
      <c r="A77" s="194">
        <v>2018</v>
      </c>
      <c r="B77" s="234">
        <v>1.609</v>
      </c>
      <c r="C77" s="71">
        <v>2.806</v>
      </c>
      <c r="D77" s="71">
        <v>4.5599999999999996</v>
      </c>
      <c r="E77" s="71">
        <v>7.9569999999999999</v>
      </c>
      <c r="F77" s="295">
        <v>4.8209999999999997</v>
      </c>
      <c r="G77" s="290">
        <f t="shared" si="5"/>
        <v>0</v>
      </c>
      <c r="H77" s="286">
        <f t="shared" si="6"/>
        <v>0</v>
      </c>
      <c r="I77" s="286">
        <f t="shared" si="7"/>
        <v>0</v>
      </c>
      <c r="J77" s="286">
        <f t="shared" si="8"/>
        <v>0</v>
      </c>
      <c r="K77" s="291">
        <f t="shared" si="9"/>
        <v>0</v>
      </c>
    </row>
    <row r="78" spans="1:11" s="16" customFormat="1" ht="18" x14ac:dyDescent="0.45">
      <c r="A78" s="194">
        <v>2019</v>
      </c>
      <c r="B78" s="234">
        <v>1.4670000000000001</v>
      </c>
      <c r="C78" s="71">
        <v>2.57</v>
      </c>
      <c r="D78" s="71">
        <v>4.5629999999999997</v>
      </c>
      <c r="E78" s="71">
        <v>7.9059999999999997</v>
      </c>
      <c r="F78" s="295">
        <v>3.7160000000000002</v>
      </c>
      <c r="G78" s="290">
        <f t="shared" si="5"/>
        <v>0</v>
      </c>
      <c r="H78" s="286">
        <f t="shared" si="6"/>
        <v>0</v>
      </c>
      <c r="I78" s="286">
        <f t="shared" si="7"/>
        <v>0</v>
      </c>
      <c r="J78" s="286">
        <f t="shared" si="8"/>
        <v>0</v>
      </c>
      <c r="K78" s="291">
        <f t="shared" si="9"/>
        <v>0</v>
      </c>
    </row>
    <row r="79" spans="1:11" s="16" customFormat="1" ht="18" x14ac:dyDescent="0.45">
      <c r="A79" s="194">
        <v>2020</v>
      </c>
      <c r="B79" s="234">
        <v>1.4650000000000001</v>
      </c>
      <c r="C79" s="71">
        <v>2.5409999999999999</v>
      </c>
      <c r="D79" s="71">
        <v>4.57</v>
      </c>
      <c r="E79" s="71">
        <v>7.923</v>
      </c>
      <c r="F79" s="295">
        <v>3.65</v>
      </c>
      <c r="G79" s="290">
        <f t="shared" si="5"/>
        <v>0</v>
      </c>
      <c r="H79" s="286">
        <f t="shared" si="6"/>
        <v>0</v>
      </c>
      <c r="I79" s="286">
        <f t="shared" si="7"/>
        <v>0</v>
      </c>
      <c r="J79" s="286">
        <f t="shared" si="8"/>
        <v>0</v>
      </c>
      <c r="K79" s="291">
        <f t="shared" si="9"/>
        <v>0</v>
      </c>
    </row>
    <row r="80" spans="1:11" s="16" customFormat="1" ht="18" x14ac:dyDescent="0.45">
      <c r="A80" s="194">
        <v>2021</v>
      </c>
      <c r="B80" s="234">
        <v>1.4650000000000001</v>
      </c>
      <c r="C80" s="71">
        <v>2.5379999999999998</v>
      </c>
      <c r="D80" s="71">
        <v>4.6040000000000001</v>
      </c>
      <c r="E80" s="71">
        <v>7.8650000000000002</v>
      </c>
      <c r="F80" s="295">
        <v>3.6760000000000002</v>
      </c>
      <c r="G80" s="290">
        <f t="shared" si="5"/>
        <v>0</v>
      </c>
      <c r="H80" s="286">
        <f>IF(ABS(C22 - C21) &gt; SQRT(H22^2 + H21^2), 1, 0)</f>
        <v>0</v>
      </c>
      <c r="I80" s="286">
        <f t="shared" si="7"/>
        <v>0</v>
      </c>
      <c r="J80" s="286">
        <f t="shared" si="8"/>
        <v>0</v>
      </c>
      <c r="K80" s="291">
        <f t="shared" si="9"/>
        <v>0</v>
      </c>
    </row>
    <row r="81" spans="1:41" s="16" customFormat="1" ht="18" x14ac:dyDescent="0.45">
      <c r="A81" s="339">
        <v>2022</v>
      </c>
      <c r="B81" s="258">
        <v>1.4690000000000001</v>
      </c>
      <c r="C81" s="259">
        <v>2.5430000000000001</v>
      </c>
      <c r="D81" s="259">
        <v>4.6219999999999999</v>
      </c>
      <c r="E81" s="259">
        <v>7.8449999999999998</v>
      </c>
      <c r="F81" s="316">
        <v>3.6840000000000002</v>
      </c>
      <c r="G81" s="290">
        <f t="shared" si="5"/>
        <v>0</v>
      </c>
      <c r="H81" s="286">
        <f t="shared" si="6"/>
        <v>0</v>
      </c>
      <c r="I81" s="286">
        <f t="shared" si="7"/>
        <v>0</v>
      </c>
      <c r="J81" s="286">
        <f t="shared" si="8"/>
        <v>0</v>
      </c>
      <c r="K81" s="291">
        <f t="shared" si="9"/>
        <v>0</v>
      </c>
    </row>
    <row r="82" spans="1:41" s="34" customFormat="1" ht="18.399999999999999" thickBot="1" x14ac:dyDescent="0.5">
      <c r="A82" s="340"/>
      <c r="B82" s="341"/>
      <c r="C82" s="341"/>
      <c r="D82" s="341"/>
      <c r="E82" s="341"/>
      <c r="F82" s="341"/>
    </row>
    <row r="83" spans="1:41" s="16" customFormat="1" ht="27.4" thickTop="1" thickBot="1" x14ac:dyDescent="0.9">
      <c r="B83" s="432" t="s">
        <v>473</v>
      </c>
      <c r="C83" s="433"/>
      <c r="D83" s="433"/>
      <c r="E83" s="433"/>
      <c r="F83" s="433"/>
      <c r="G83" s="433"/>
      <c r="H83" s="434"/>
    </row>
    <row r="84" spans="1:41" s="43" customFormat="1" ht="21.4" thickBot="1" x14ac:dyDescent="0.7">
      <c r="A84" s="16"/>
      <c r="B84" s="141"/>
      <c r="C84" s="142"/>
      <c r="D84" s="142"/>
      <c r="E84" s="142"/>
      <c r="F84" s="143"/>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row>
    <row r="85" spans="1:41" s="16" customFormat="1" ht="57.75" customHeight="1" thickBot="1" x14ac:dyDescent="0.7">
      <c r="A85" s="44"/>
      <c r="B85" s="168" t="s">
        <v>1</v>
      </c>
      <c r="C85" s="169"/>
      <c r="D85" s="169"/>
      <c r="E85" s="169"/>
      <c r="F85" s="170"/>
      <c r="G85" s="171" t="s">
        <v>2</v>
      </c>
      <c r="H85" s="169"/>
      <c r="I85" s="169"/>
      <c r="J85" s="169"/>
      <c r="K85" s="170"/>
      <c r="L85" s="168" t="s">
        <v>3</v>
      </c>
      <c r="M85" s="169"/>
      <c r="N85" s="169"/>
      <c r="O85" s="169"/>
      <c r="P85" s="170"/>
      <c r="Q85" s="168" t="s">
        <v>4</v>
      </c>
      <c r="R85" s="169"/>
      <c r="S85" s="169"/>
      <c r="T85" s="169"/>
      <c r="U85" s="170"/>
      <c r="V85" s="168" t="s">
        <v>5</v>
      </c>
      <c r="W85" s="169"/>
      <c r="X85" s="169"/>
      <c r="Y85" s="169"/>
      <c r="Z85" s="170"/>
      <c r="AA85" s="43"/>
      <c r="AB85" s="43"/>
      <c r="AC85" s="43"/>
      <c r="AD85" s="43"/>
      <c r="AE85" s="43"/>
      <c r="AF85" s="43"/>
      <c r="AG85" s="43"/>
      <c r="AH85" s="43"/>
      <c r="AI85" s="43"/>
      <c r="AJ85" s="43"/>
      <c r="AK85" s="43"/>
      <c r="AL85" s="43"/>
      <c r="AM85" s="43"/>
      <c r="AN85" s="43"/>
      <c r="AO85" s="43"/>
    </row>
    <row r="86" spans="1:41" s="16" customFormat="1" ht="18.399999999999999" thickBot="1" x14ac:dyDescent="0.5">
      <c r="A86" s="172" t="s">
        <v>382</v>
      </c>
      <c r="B86" s="181" t="s">
        <v>355</v>
      </c>
      <c r="C86" s="182" t="s">
        <v>378</v>
      </c>
      <c r="D86" s="182" t="s">
        <v>379</v>
      </c>
      <c r="E86" s="182" t="s">
        <v>380</v>
      </c>
      <c r="F86" s="183" t="s">
        <v>359</v>
      </c>
      <c r="G86" s="181" t="s">
        <v>355</v>
      </c>
      <c r="H86" s="182" t="s">
        <v>378</v>
      </c>
      <c r="I86" s="182" t="s">
        <v>379</v>
      </c>
      <c r="J86" s="182" t="s">
        <v>380</v>
      </c>
      <c r="K86" s="183" t="s">
        <v>359</v>
      </c>
      <c r="L86" s="190" t="s">
        <v>355</v>
      </c>
      <c r="M86" s="187" t="s">
        <v>378</v>
      </c>
      <c r="N86" s="187" t="s">
        <v>379</v>
      </c>
      <c r="O86" s="187" t="s">
        <v>380</v>
      </c>
      <c r="P86" s="188" t="s">
        <v>359</v>
      </c>
      <c r="Q86" s="181" t="s">
        <v>355</v>
      </c>
      <c r="R86" s="182" t="s">
        <v>378</v>
      </c>
      <c r="S86" s="182" t="s">
        <v>379</v>
      </c>
      <c r="T86" s="182" t="s">
        <v>380</v>
      </c>
      <c r="U86" s="183" t="s">
        <v>359</v>
      </c>
      <c r="V86" s="173" t="s">
        <v>355</v>
      </c>
      <c r="W86" s="174" t="s">
        <v>378</v>
      </c>
      <c r="X86" s="174" t="s">
        <v>379</v>
      </c>
      <c r="Y86" s="174" t="s">
        <v>380</v>
      </c>
      <c r="Z86" s="175" t="s">
        <v>359</v>
      </c>
    </row>
    <row r="87" spans="1:41" s="16" customFormat="1" ht="18" x14ac:dyDescent="0.45">
      <c r="A87" s="194">
        <v>2005</v>
      </c>
      <c r="B87" s="208">
        <v>119329192</v>
      </c>
      <c r="C87" s="209">
        <v>71995603</v>
      </c>
      <c r="D87" s="209">
        <v>16617202</v>
      </c>
      <c r="E87" s="209">
        <v>7884551</v>
      </c>
      <c r="F87" s="210">
        <v>22831835</v>
      </c>
      <c r="G87" s="120">
        <v>22572253</v>
      </c>
      <c r="H87" s="80">
        <v>13237070</v>
      </c>
      <c r="I87" s="80">
        <v>3470629</v>
      </c>
      <c r="J87" s="80">
        <v>1563587</v>
      </c>
      <c r="K87" s="81">
        <v>4300967</v>
      </c>
      <c r="L87" s="79">
        <v>37944379</v>
      </c>
      <c r="M87" s="80">
        <v>25919118</v>
      </c>
      <c r="N87" s="80">
        <v>3445340</v>
      </c>
      <c r="O87" s="80">
        <v>2190238</v>
      </c>
      <c r="P87" s="81">
        <v>6389683</v>
      </c>
      <c r="Q87" s="79">
        <v>36557109</v>
      </c>
      <c r="R87" s="80">
        <v>21614097</v>
      </c>
      <c r="S87" s="80">
        <v>5397360</v>
      </c>
      <c r="T87" s="80">
        <v>2405639</v>
      </c>
      <c r="U87" s="81">
        <v>7140013</v>
      </c>
      <c r="V87" s="79">
        <v>526045401</v>
      </c>
      <c r="W87" s="80">
        <v>264356924</v>
      </c>
      <c r="X87" s="80">
        <v>97171190</v>
      </c>
      <c r="Y87" s="80">
        <v>39169307</v>
      </c>
      <c r="Z87" s="81">
        <v>125347979</v>
      </c>
    </row>
    <row r="88" spans="1:41" s="16" customFormat="1" ht="18" x14ac:dyDescent="0.45">
      <c r="A88" s="194">
        <v>2006</v>
      </c>
      <c r="B88" s="211">
        <v>117240290</v>
      </c>
      <c r="C88" s="80">
        <v>70046073</v>
      </c>
      <c r="D88" s="80">
        <v>16758951</v>
      </c>
      <c r="E88" s="80">
        <v>8255356</v>
      </c>
      <c r="F88" s="212">
        <v>22179909</v>
      </c>
      <c r="G88" s="120">
        <v>22204087</v>
      </c>
      <c r="H88" s="80">
        <v>12891942</v>
      </c>
      <c r="I88" s="80">
        <v>3492561</v>
      </c>
      <c r="J88" s="80">
        <v>1627997</v>
      </c>
      <c r="K88" s="81">
        <v>4191586</v>
      </c>
      <c r="L88" s="79">
        <v>39102415</v>
      </c>
      <c r="M88" s="80">
        <v>26495594</v>
      </c>
      <c r="N88" s="80">
        <v>3912694</v>
      </c>
      <c r="O88" s="80">
        <v>2334504</v>
      </c>
      <c r="P88" s="81">
        <v>6359623</v>
      </c>
      <c r="Q88" s="79">
        <v>36319078</v>
      </c>
      <c r="R88" s="80">
        <v>21319586</v>
      </c>
      <c r="S88" s="80">
        <v>5464261</v>
      </c>
      <c r="T88" s="80">
        <v>2509498</v>
      </c>
      <c r="U88" s="81">
        <v>7025733</v>
      </c>
      <c r="V88" s="79">
        <v>529307844</v>
      </c>
      <c r="W88" s="80">
        <v>265604572</v>
      </c>
      <c r="X88" s="80">
        <v>99377248</v>
      </c>
      <c r="Y88" s="80">
        <v>40829780</v>
      </c>
      <c r="Z88" s="81">
        <v>123496244</v>
      </c>
    </row>
    <row r="89" spans="1:41" s="16" customFormat="1" ht="18" x14ac:dyDescent="0.45">
      <c r="A89" s="194">
        <v>2007</v>
      </c>
      <c r="B89" s="211">
        <v>119555507</v>
      </c>
      <c r="C89" s="80">
        <v>71717917</v>
      </c>
      <c r="D89" s="80">
        <v>17084324</v>
      </c>
      <c r="E89" s="80">
        <v>8718418</v>
      </c>
      <c r="F89" s="212">
        <v>22034847</v>
      </c>
      <c r="G89" s="120">
        <v>22605135</v>
      </c>
      <c r="H89" s="80">
        <v>13174393</v>
      </c>
      <c r="I89" s="80">
        <v>3555471</v>
      </c>
      <c r="J89" s="80">
        <v>1715262</v>
      </c>
      <c r="K89" s="81">
        <v>4160009</v>
      </c>
      <c r="L89" s="79">
        <v>39636653</v>
      </c>
      <c r="M89" s="80">
        <v>26829649</v>
      </c>
      <c r="N89" s="80">
        <v>3938025</v>
      </c>
      <c r="O89" s="80">
        <v>2626251</v>
      </c>
      <c r="P89" s="81">
        <v>6242728</v>
      </c>
      <c r="Q89" s="79">
        <v>36712138</v>
      </c>
      <c r="R89" s="80">
        <v>21421923</v>
      </c>
      <c r="S89" s="80">
        <v>5534465</v>
      </c>
      <c r="T89" s="80">
        <v>2660418</v>
      </c>
      <c r="U89" s="81">
        <v>7095333</v>
      </c>
      <c r="V89" s="79">
        <v>534518439</v>
      </c>
      <c r="W89" s="80">
        <v>266022667</v>
      </c>
      <c r="X89" s="80">
        <v>101508125</v>
      </c>
      <c r="Y89" s="80">
        <v>43125686</v>
      </c>
      <c r="Z89" s="81">
        <v>123861961</v>
      </c>
    </row>
    <row r="90" spans="1:41" s="16" customFormat="1" ht="18" x14ac:dyDescent="0.45">
      <c r="A90" s="194">
        <v>2008</v>
      </c>
      <c r="B90" s="211">
        <v>119836611</v>
      </c>
      <c r="C90" s="80">
        <v>71341762</v>
      </c>
      <c r="D90" s="80">
        <v>17115017</v>
      </c>
      <c r="E90" s="80">
        <v>8774149</v>
      </c>
      <c r="F90" s="212">
        <v>22605683</v>
      </c>
      <c r="G90" s="120">
        <v>22652969</v>
      </c>
      <c r="H90" s="80">
        <v>13108285</v>
      </c>
      <c r="I90" s="80">
        <v>3557573</v>
      </c>
      <c r="J90" s="80">
        <v>1733447</v>
      </c>
      <c r="K90" s="81">
        <v>4253663</v>
      </c>
      <c r="L90" s="79">
        <v>40714189</v>
      </c>
      <c r="M90" s="80">
        <v>27655419</v>
      </c>
      <c r="N90" s="80">
        <v>3912260</v>
      </c>
      <c r="O90" s="80">
        <v>2576399</v>
      </c>
      <c r="P90" s="81">
        <v>6570111</v>
      </c>
      <c r="Q90" s="79">
        <v>36813194</v>
      </c>
      <c r="R90" s="80">
        <v>21369973</v>
      </c>
      <c r="S90" s="80">
        <v>5555874</v>
      </c>
      <c r="T90" s="80">
        <v>2743105</v>
      </c>
      <c r="U90" s="81">
        <v>7144242</v>
      </c>
      <c r="V90" s="79">
        <v>535188861</v>
      </c>
      <c r="W90" s="80">
        <v>265436067</v>
      </c>
      <c r="X90" s="80">
        <v>102130889</v>
      </c>
      <c r="Y90" s="80">
        <v>44630657</v>
      </c>
      <c r="Z90" s="81">
        <v>122991248</v>
      </c>
    </row>
    <row r="91" spans="1:41" s="16" customFormat="1" ht="18" x14ac:dyDescent="0.45">
      <c r="A91" s="194">
        <v>2009</v>
      </c>
      <c r="B91" s="211">
        <v>119460185</v>
      </c>
      <c r="C91" s="80">
        <v>71207300</v>
      </c>
      <c r="D91" s="80">
        <v>16912611</v>
      </c>
      <c r="E91" s="80">
        <v>8663527</v>
      </c>
      <c r="F91" s="212">
        <v>22676747</v>
      </c>
      <c r="G91" s="120">
        <v>22561013</v>
      </c>
      <c r="H91" s="80">
        <v>13077448</v>
      </c>
      <c r="I91" s="80">
        <v>3507069</v>
      </c>
      <c r="J91" s="80">
        <v>1703939</v>
      </c>
      <c r="K91" s="81">
        <v>4272556</v>
      </c>
      <c r="L91" s="79">
        <v>40994910</v>
      </c>
      <c r="M91" s="80">
        <v>27955740</v>
      </c>
      <c r="N91" s="80">
        <v>3943960</v>
      </c>
      <c r="O91" s="80">
        <v>2575858</v>
      </c>
      <c r="P91" s="81">
        <v>6519351</v>
      </c>
      <c r="Q91" s="79">
        <v>36621136</v>
      </c>
      <c r="R91" s="80">
        <v>21238183</v>
      </c>
      <c r="S91" s="80">
        <v>5486222</v>
      </c>
      <c r="T91" s="80">
        <v>2752855</v>
      </c>
      <c r="U91" s="81">
        <v>7143876</v>
      </c>
      <c r="V91" s="79">
        <v>531666980</v>
      </c>
      <c r="W91" s="80">
        <v>262752692</v>
      </c>
      <c r="X91" s="80">
        <v>101594089</v>
      </c>
      <c r="Y91" s="80">
        <v>45179604</v>
      </c>
      <c r="Z91" s="81">
        <v>122140596</v>
      </c>
    </row>
    <row r="92" spans="1:41" s="16" customFormat="1" ht="18" x14ac:dyDescent="0.45">
      <c r="A92" s="194">
        <v>2010</v>
      </c>
      <c r="B92" s="211">
        <v>118001872</v>
      </c>
      <c r="C92" s="80">
        <v>70197244</v>
      </c>
      <c r="D92" s="80">
        <v>16671902</v>
      </c>
      <c r="E92" s="80">
        <v>8701054</v>
      </c>
      <c r="F92" s="212">
        <v>22431673</v>
      </c>
      <c r="G92" s="120">
        <v>22227446</v>
      </c>
      <c r="H92" s="80">
        <v>12851721</v>
      </c>
      <c r="I92" s="80">
        <v>3448718</v>
      </c>
      <c r="J92" s="80">
        <v>1711758</v>
      </c>
      <c r="K92" s="81">
        <v>4215249</v>
      </c>
      <c r="L92" s="79">
        <v>42745315</v>
      </c>
      <c r="M92" s="80">
        <v>29511602</v>
      </c>
      <c r="N92" s="80">
        <v>4077739</v>
      </c>
      <c r="O92" s="80">
        <v>2634859</v>
      </c>
      <c r="P92" s="81">
        <v>6521114</v>
      </c>
      <c r="Q92" s="79">
        <v>36650651</v>
      </c>
      <c r="R92" s="80">
        <v>21285632</v>
      </c>
      <c r="S92" s="80">
        <v>5466272</v>
      </c>
      <c r="T92" s="80">
        <v>2772026</v>
      </c>
      <c r="U92" s="81">
        <v>7126721</v>
      </c>
      <c r="V92" s="79">
        <v>534496036</v>
      </c>
      <c r="W92" s="80">
        <v>265419284</v>
      </c>
      <c r="X92" s="80">
        <v>102056912</v>
      </c>
      <c r="Y92" s="80">
        <v>45409158</v>
      </c>
      <c r="Z92" s="81">
        <v>121610682</v>
      </c>
    </row>
    <row r="93" spans="1:41" s="16" customFormat="1" ht="18" x14ac:dyDescent="0.45">
      <c r="A93" s="194">
        <v>2011</v>
      </c>
      <c r="B93" s="211">
        <v>117458760</v>
      </c>
      <c r="C93" s="80">
        <v>69609489</v>
      </c>
      <c r="D93" s="80">
        <v>16849367</v>
      </c>
      <c r="E93" s="80">
        <v>8882534</v>
      </c>
      <c r="F93" s="212">
        <v>22117370</v>
      </c>
      <c r="G93" s="120">
        <v>22105269</v>
      </c>
      <c r="H93" s="80">
        <v>12720103</v>
      </c>
      <c r="I93" s="80">
        <v>3491884</v>
      </c>
      <c r="J93" s="80">
        <v>1745313</v>
      </c>
      <c r="K93" s="81">
        <v>4147968</v>
      </c>
      <c r="L93" s="79">
        <v>43160084</v>
      </c>
      <c r="M93" s="80">
        <v>30023878</v>
      </c>
      <c r="N93" s="80">
        <v>3938176</v>
      </c>
      <c r="O93" s="80">
        <v>2688846</v>
      </c>
      <c r="P93" s="81">
        <v>6509183</v>
      </c>
      <c r="Q93" s="79">
        <v>36552587</v>
      </c>
      <c r="R93" s="80">
        <v>21267494</v>
      </c>
      <c r="S93" s="80">
        <v>5517541</v>
      </c>
      <c r="T93" s="80">
        <v>2824551</v>
      </c>
      <c r="U93" s="81">
        <v>6943002</v>
      </c>
      <c r="V93" s="79">
        <v>533663344</v>
      </c>
      <c r="W93" s="80">
        <v>266369962</v>
      </c>
      <c r="X93" s="80">
        <v>103190500</v>
      </c>
      <c r="Y93" s="80">
        <v>46230761</v>
      </c>
      <c r="Z93" s="81">
        <v>117872120</v>
      </c>
    </row>
    <row r="94" spans="1:41" s="16" customFormat="1" ht="18" x14ac:dyDescent="0.45">
      <c r="A94" s="194">
        <v>2012</v>
      </c>
      <c r="B94" s="211">
        <v>116092924</v>
      </c>
      <c r="C94" s="80">
        <v>69253100</v>
      </c>
      <c r="D94" s="80">
        <v>16978270</v>
      </c>
      <c r="E94" s="80">
        <v>8724266</v>
      </c>
      <c r="F94" s="212">
        <v>21137288</v>
      </c>
      <c r="G94" s="120">
        <v>21841063</v>
      </c>
      <c r="H94" s="80">
        <v>12645251</v>
      </c>
      <c r="I94" s="80">
        <v>3500630</v>
      </c>
      <c r="J94" s="80">
        <v>1720232</v>
      </c>
      <c r="K94" s="81">
        <v>3974949</v>
      </c>
      <c r="L94" s="79">
        <v>43452382</v>
      </c>
      <c r="M94" s="80">
        <v>30352721</v>
      </c>
      <c r="N94" s="80">
        <v>4052695</v>
      </c>
      <c r="O94" s="80">
        <v>2686601</v>
      </c>
      <c r="P94" s="81">
        <v>6360365</v>
      </c>
      <c r="Q94" s="79">
        <v>36504596</v>
      </c>
      <c r="R94" s="80">
        <v>21302526</v>
      </c>
      <c r="S94" s="80">
        <v>5582609</v>
      </c>
      <c r="T94" s="80">
        <v>2827494</v>
      </c>
      <c r="U94" s="81">
        <v>6791967</v>
      </c>
      <c r="V94" s="79">
        <v>534687193</v>
      </c>
      <c r="W94" s="80">
        <v>267925973</v>
      </c>
      <c r="X94" s="80">
        <v>104598091</v>
      </c>
      <c r="Y94" s="80">
        <v>46704211</v>
      </c>
      <c r="Z94" s="81">
        <v>115458917</v>
      </c>
    </row>
    <row r="95" spans="1:41" s="16" customFormat="1" ht="18" x14ac:dyDescent="0.45">
      <c r="A95" s="194">
        <v>2013</v>
      </c>
      <c r="B95" s="211">
        <v>115967555</v>
      </c>
      <c r="C95" s="80">
        <v>68767365</v>
      </c>
      <c r="D95" s="80">
        <v>16940907</v>
      </c>
      <c r="E95" s="80">
        <v>8869246</v>
      </c>
      <c r="F95" s="212">
        <v>21390036</v>
      </c>
      <c r="G95" s="120">
        <v>21827759</v>
      </c>
      <c r="H95" s="80">
        <v>12562649</v>
      </c>
      <c r="I95" s="80">
        <v>3493505</v>
      </c>
      <c r="J95" s="80">
        <v>1759939</v>
      </c>
      <c r="K95" s="81">
        <v>4011665</v>
      </c>
      <c r="L95" s="79">
        <v>44389806</v>
      </c>
      <c r="M95" s="80">
        <v>30875649</v>
      </c>
      <c r="N95" s="80">
        <v>4159987</v>
      </c>
      <c r="O95" s="80">
        <v>2871717</v>
      </c>
      <c r="P95" s="81">
        <v>6482453</v>
      </c>
      <c r="Q95" s="79">
        <v>36640124</v>
      </c>
      <c r="R95" s="80">
        <v>21260176</v>
      </c>
      <c r="S95" s="80">
        <v>5565647</v>
      </c>
      <c r="T95" s="80">
        <v>2871947</v>
      </c>
      <c r="U95" s="81">
        <v>6942354</v>
      </c>
      <c r="V95" s="79">
        <v>536585121</v>
      </c>
      <c r="W95" s="80">
        <v>267535192</v>
      </c>
      <c r="X95" s="80">
        <v>104098511</v>
      </c>
      <c r="Y95" s="80">
        <v>47653329</v>
      </c>
      <c r="Z95" s="81">
        <v>117298089</v>
      </c>
    </row>
    <row r="96" spans="1:41" s="16" customFormat="1" ht="18" x14ac:dyDescent="0.45">
      <c r="A96" s="194">
        <v>2014</v>
      </c>
      <c r="B96" s="211">
        <v>115906057</v>
      </c>
      <c r="C96" s="80">
        <v>68592772</v>
      </c>
      <c r="D96" s="80">
        <v>16989978</v>
      </c>
      <c r="E96" s="80">
        <v>8847336</v>
      </c>
      <c r="F96" s="212">
        <v>21475971</v>
      </c>
      <c r="G96" s="120">
        <v>21825391</v>
      </c>
      <c r="H96" s="80">
        <v>12534412</v>
      </c>
      <c r="I96" s="80">
        <v>3505927</v>
      </c>
      <c r="J96" s="80">
        <v>1755890</v>
      </c>
      <c r="K96" s="81">
        <v>4029163</v>
      </c>
      <c r="L96" s="79">
        <v>44788106</v>
      </c>
      <c r="M96" s="80">
        <v>31054527</v>
      </c>
      <c r="N96" s="80">
        <v>4287181</v>
      </c>
      <c r="O96" s="80">
        <v>2810275</v>
      </c>
      <c r="P96" s="81">
        <v>6636122</v>
      </c>
      <c r="Q96" s="79">
        <v>36793387</v>
      </c>
      <c r="R96" s="80">
        <v>21285397</v>
      </c>
      <c r="S96" s="80">
        <v>5620800</v>
      </c>
      <c r="T96" s="80">
        <v>2855803</v>
      </c>
      <c r="U96" s="81">
        <v>7031388</v>
      </c>
      <c r="V96" s="79">
        <v>539138546</v>
      </c>
      <c r="W96" s="80">
        <v>268166045</v>
      </c>
      <c r="X96" s="80">
        <v>105587122</v>
      </c>
      <c r="Y96" s="80">
        <v>47138174</v>
      </c>
      <c r="Z96" s="81">
        <v>118247205</v>
      </c>
    </row>
    <row r="97" spans="1:26" s="16" customFormat="1" ht="18" x14ac:dyDescent="0.45">
      <c r="A97" s="194">
        <v>2015</v>
      </c>
      <c r="B97" s="211">
        <v>115611657</v>
      </c>
      <c r="C97" s="80">
        <v>68252668</v>
      </c>
      <c r="D97" s="80">
        <v>17128830</v>
      </c>
      <c r="E97" s="80">
        <v>8815696</v>
      </c>
      <c r="F97" s="212">
        <v>21414463</v>
      </c>
      <c r="G97" s="120">
        <v>21808412</v>
      </c>
      <c r="H97" s="80">
        <v>12470980</v>
      </c>
      <c r="I97" s="80">
        <v>3552774</v>
      </c>
      <c r="J97" s="80">
        <v>1762639</v>
      </c>
      <c r="K97" s="81">
        <v>4022019</v>
      </c>
      <c r="L97" s="79">
        <v>44753310</v>
      </c>
      <c r="M97" s="80">
        <v>31090132</v>
      </c>
      <c r="N97" s="80">
        <v>4317709</v>
      </c>
      <c r="O97" s="80">
        <v>2772849</v>
      </c>
      <c r="P97" s="81">
        <v>6572619</v>
      </c>
      <c r="Q97" s="79">
        <v>36732352</v>
      </c>
      <c r="R97" s="80">
        <v>21236447</v>
      </c>
      <c r="S97" s="80">
        <v>5665570</v>
      </c>
      <c r="T97" s="80">
        <v>2875229</v>
      </c>
      <c r="U97" s="81">
        <v>6955105</v>
      </c>
      <c r="V97" s="79">
        <v>539763963</v>
      </c>
      <c r="W97" s="80">
        <v>268160131</v>
      </c>
      <c r="X97" s="80">
        <v>107290145</v>
      </c>
      <c r="Y97" s="80">
        <v>47447153</v>
      </c>
      <c r="Z97" s="81">
        <v>116866534</v>
      </c>
    </row>
    <row r="98" spans="1:26" s="16" customFormat="1" ht="18" x14ac:dyDescent="0.45">
      <c r="A98" s="194">
        <v>2016</v>
      </c>
      <c r="B98" s="211">
        <v>115250791</v>
      </c>
      <c r="C98" s="80">
        <v>68162772</v>
      </c>
      <c r="D98" s="80">
        <v>17295839</v>
      </c>
      <c r="E98" s="80">
        <v>8654527</v>
      </c>
      <c r="F98" s="212">
        <v>21137652</v>
      </c>
      <c r="G98" s="120">
        <v>21729629</v>
      </c>
      <c r="H98" s="80">
        <v>12454692</v>
      </c>
      <c r="I98" s="80">
        <v>3582028</v>
      </c>
      <c r="J98" s="80">
        <v>1724349</v>
      </c>
      <c r="K98" s="81">
        <v>3968560</v>
      </c>
      <c r="L98" s="79">
        <v>44714416</v>
      </c>
      <c r="M98" s="80">
        <v>31250568</v>
      </c>
      <c r="N98" s="80">
        <v>4183877</v>
      </c>
      <c r="O98" s="80">
        <v>2747312</v>
      </c>
      <c r="P98" s="81">
        <v>6532659</v>
      </c>
      <c r="Q98" s="79">
        <v>36628694</v>
      </c>
      <c r="R98" s="80">
        <v>21324809</v>
      </c>
      <c r="S98" s="80">
        <v>5669495</v>
      </c>
      <c r="T98" s="80">
        <v>2793441</v>
      </c>
      <c r="U98" s="81">
        <v>6840949</v>
      </c>
      <c r="V98" s="79">
        <v>535922913</v>
      </c>
      <c r="W98" s="80">
        <v>268586051</v>
      </c>
      <c r="X98" s="80">
        <v>106624892</v>
      </c>
      <c r="Y98" s="80">
        <v>45753164</v>
      </c>
      <c r="Z98" s="81">
        <v>114958806</v>
      </c>
    </row>
    <row r="99" spans="1:26" s="16" customFormat="1" ht="18" x14ac:dyDescent="0.45">
      <c r="A99" s="194">
        <v>2017</v>
      </c>
      <c r="B99" s="211">
        <v>115579936</v>
      </c>
      <c r="C99" s="80">
        <v>68219546</v>
      </c>
      <c r="D99" s="80">
        <v>17526173</v>
      </c>
      <c r="E99" s="80">
        <v>8572046</v>
      </c>
      <c r="F99" s="212">
        <v>21262171</v>
      </c>
      <c r="G99" s="120">
        <v>21781751</v>
      </c>
      <c r="H99" s="80">
        <v>12461151</v>
      </c>
      <c r="I99" s="80">
        <v>3628694</v>
      </c>
      <c r="J99" s="80">
        <v>1709190</v>
      </c>
      <c r="K99" s="81">
        <v>3982716</v>
      </c>
      <c r="L99" s="79">
        <v>45349888</v>
      </c>
      <c r="M99" s="80">
        <v>31606423</v>
      </c>
      <c r="N99" s="80">
        <v>4239993</v>
      </c>
      <c r="O99" s="80">
        <v>2793997</v>
      </c>
      <c r="P99" s="81">
        <v>6709476</v>
      </c>
      <c r="Q99" s="79">
        <v>36691532</v>
      </c>
      <c r="R99" s="80">
        <v>21413876</v>
      </c>
      <c r="S99" s="80">
        <v>5744867</v>
      </c>
      <c r="T99" s="80">
        <v>2776765</v>
      </c>
      <c r="U99" s="81">
        <v>6756024</v>
      </c>
      <c r="V99" s="79">
        <v>537660632</v>
      </c>
      <c r="W99" s="80">
        <v>270322798</v>
      </c>
      <c r="X99" s="80">
        <v>107611890</v>
      </c>
      <c r="Y99" s="80">
        <v>46189952</v>
      </c>
      <c r="Z99" s="81">
        <v>113535992</v>
      </c>
    </row>
    <row r="100" spans="1:26" s="16" customFormat="1" ht="18" x14ac:dyDescent="0.45">
      <c r="A100" s="194">
        <v>2018</v>
      </c>
      <c r="B100" s="211">
        <v>113541933</v>
      </c>
      <c r="C100" s="80">
        <v>66730519</v>
      </c>
      <c r="D100" s="80">
        <v>17538728</v>
      </c>
      <c r="E100" s="80">
        <v>8500480</v>
      </c>
      <c r="F100" s="212">
        <v>20772206</v>
      </c>
      <c r="G100" s="120">
        <v>21405281</v>
      </c>
      <c r="H100" s="80">
        <v>12178431</v>
      </c>
      <c r="I100" s="80">
        <v>3638902</v>
      </c>
      <c r="J100" s="80">
        <v>1691603</v>
      </c>
      <c r="K100" s="81">
        <v>3896346</v>
      </c>
      <c r="L100" s="79">
        <v>45024126</v>
      </c>
      <c r="M100" s="80">
        <v>31348009</v>
      </c>
      <c r="N100" s="80">
        <v>4285662</v>
      </c>
      <c r="O100" s="80">
        <v>2838744</v>
      </c>
      <c r="P100" s="81">
        <v>6551712</v>
      </c>
      <c r="Q100" s="79">
        <v>36415343</v>
      </c>
      <c r="R100" s="80">
        <v>21287498</v>
      </c>
      <c r="S100" s="80">
        <v>5740712</v>
      </c>
      <c r="T100" s="80">
        <v>2767952</v>
      </c>
      <c r="U100" s="81">
        <v>6619182</v>
      </c>
      <c r="V100" s="79">
        <v>535499531</v>
      </c>
      <c r="W100" s="80">
        <v>269790285</v>
      </c>
      <c r="X100" s="80">
        <v>107638377</v>
      </c>
      <c r="Y100" s="80">
        <v>46160421</v>
      </c>
      <c r="Z100" s="81">
        <v>111910449</v>
      </c>
    </row>
    <row r="101" spans="1:26" s="16" customFormat="1" ht="18" x14ac:dyDescent="0.45">
      <c r="A101" s="194">
        <v>2019</v>
      </c>
      <c r="B101" s="211">
        <v>114926414</v>
      </c>
      <c r="C101" s="80">
        <v>66395100</v>
      </c>
      <c r="D101" s="80">
        <v>17812035</v>
      </c>
      <c r="E101" s="80">
        <v>9040075</v>
      </c>
      <c r="F101" s="212">
        <v>21679204</v>
      </c>
      <c r="G101" s="120">
        <v>21665383</v>
      </c>
      <c r="H101" s="80">
        <v>12127283</v>
      </c>
      <c r="I101" s="80">
        <v>3715181</v>
      </c>
      <c r="J101" s="80">
        <v>1785054</v>
      </c>
      <c r="K101" s="81">
        <v>4037864</v>
      </c>
      <c r="L101" s="79">
        <v>44900396</v>
      </c>
      <c r="M101" s="80">
        <v>30534881</v>
      </c>
      <c r="N101" s="80">
        <v>4315574</v>
      </c>
      <c r="O101" s="80">
        <v>2943472</v>
      </c>
      <c r="P101" s="81">
        <v>7106469</v>
      </c>
      <c r="Q101" s="79">
        <v>36763723</v>
      </c>
      <c r="R101" s="80">
        <v>21067457</v>
      </c>
      <c r="S101" s="80">
        <v>5789400</v>
      </c>
      <c r="T101" s="80">
        <v>2867625</v>
      </c>
      <c r="U101" s="81">
        <v>7039241</v>
      </c>
      <c r="V101" s="79">
        <v>541531059</v>
      </c>
      <c r="W101" s="80">
        <v>268162117</v>
      </c>
      <c r="X101" s="80">
        <v>107551171</v>
      </c>
      <c r="Y101" s="80">
        <v>47172609</v>
      </c>
      <c r="Z101" s="81">
        <v>118645163</v>
      </c>
    </row>
    <row r="102" spans="1:26" s="16" customFormat="1" ht="18" x14ac:dyDescent="0.45">
      <c r="A102" s="194">
        <v>2020</v>
      </c>
      <c r="B102" s="211">
        <v>112651258</v>
      </c>
      <c r="C102" s="80">
        <v>65012610</v>
      </c>
      <c r="D102" s="80">
        <v>17625421</v>
      </c>
      <c r="E102" s="80">
        <v>8477978</v>
      </c>
      <c r="F102" s="212">
        <v>21535249</v>
      </c>
      <c r="G102" s="120">
        <v>21245140</v>
      </c>
      <c r="H102" s="80">
        <v>11883812</v>
      </c>
      <c r="I102" s="80">
        <v>3691926</v>
      </c>
      <c r="J102" s="80">
        <v>1678127</v>
      </c>
      <c r="K102" s="81">
        <v>3991275</v>
      </c>
      <c r="L102" s="79">
        <v>44983512</v>
      </c>
      <c r="M102" s="80">
        <v>30416004</v>
      </c>
      <c r="N102" s="80">
        <v>4198799</v>
      </c>
      <c r="O102" s="80">
        <v>2950258</v>
      </c>
      <c r="P102" s="81">
        <v>7418451</v>
      </c>
      <c r="Q102" s="79">
        <v>36184435</v>
      </c>
      <c r="R102" s="80">
        <v>20757511</v>
      </c>
      <c r="S102" s="80">
        <v>5725667</v>
      </c>
      <c r="T102" s="80">
        <v>2767901</v>
      </c>
      <c r="U102" s="81">
        <v>6933357</v>
      </c>
      <c r="V102" s="79">
        <v>538622774</v>
      </c>
      <c r="W102" s="80">
        <v>267278381</v>
      </c>
      <c r="X102" s="80">
        <v>106170417</v>
      </c>
      <c r="Y102" s="80">
        <v>46562955</v>
      </c>
      <c r="Z102" s="81">
        <v>118611021</v>
      </c>
    </row>
    <row r="103" spans="1:26" s="16" customFormat="1" ht="18" x14ac:dyDescent="0.45">
      <c r="A103" s="194">
        <v>2021</v>
      </c>
      <c r="B103" s="211">
        <v>111612562</v>
      </c>
      <c r="C103" s="80">
        <v>64643291</v>
      </c>
      <c r="D103" s="80">
        <v>17240680</v>
      </c>
      <c r="E103" s="80">
        <v>8603821</v>
      </c>
      <c r="F103" s="212">
        <v>21124770</v>
      </c>
      <c r="G103" s="120">
        <v>21027348</v>
      </c>
      <c r="H103" s="80">
        <v>11798615</v>
      </c>
      <c r="I103" s="80">
        <v>3610324</v>
      </c>
      <c r="J103" s="80">
        <v>1699402</v>
      </c>
      <c r="K103" s="81">
        <v>3919007</v>
      </c>
      <c r="L103" s="79">
        <v>45028251</v>
      </c>
      <c r="M103" s="80">
        <v>30632054</v>
      </c>
      <c r="N103" s="80">
        <v>4138580</v>
      </c>
      <c r="O103" s="80">
        <v>3065088</v>
      </c>
      <c r="P103" s="81">
        <v>7192530</v>
      </c>
      <c r="Q103" s="79">
        <v>35961013</v>
      </c>
      <c r="R103" s="80">
        <v>20739604</v>
      </c>
      <c r="S103" s="80">
        <v>5595188</v>
      </c>
      <c r="T103" s="80">
        <v>2814090</v>
      </c>
      <c r="U103" s="81">
        <v>6812132</v>
      </c>
      <c r="V103" s="79">
        <v>537172484</v>
      </c>
      <c r="W103" s="80">
        <v>268643608</v>
      </c>
      <c r="X103" s="80">
        <v>104219691</v>
      </c>
      <c r="Y103" s="80">
        <v>47430530</v>
      </c>
      <c r="Z103" s="81">
        <v>116878655</v>
      </c>
    </row>
    <row r="104" spans="1:26" s="16" customFormat="1" ht="18.399999999999999" thickBot="1" x14ac:dyDescent="0.5">
      <c r="A104" s="194">
        <v>2022</v>
      </c>
      <c r="B104" s="213">
        <v>110491751</v>
      </c>
      <c r="C104" s="214">
        <v>64390753</v>
      </c>
      <c r="D104" s="214">
        <v>17052679</v>
      </c>
      <c r="E104" s="214">
        <v>8381240</v>
      </c>
      <c r="F104" s="215">
        <v>20667080</v>
      </c>
      <c r="G104" s="120">
        <v>20815927</v>
      </c>
      <c r="H104" s="80">
        <v>11759215</v>
      </c>
      <c r="I104" s="80">
        <v>3570663</v>
      </c>
      <c r="J104" s="80">
        <v>1660947</v>
      </c>
      <c r="K104" s="81">
        <v>3825103</v>
      </c>
      <c r="L104" s="79">
        <v>45307267</v>
      </c>
      <c r="M104" s="80">
        <v>30696558</v>
      </c>
      <c r="N104" s="80">
        <v>4142274</v>
      </c>
      <c r="O104" s="80">
        <v>3202527</v>
      </c>
      <c r="P104" s="81">
        <v>7265908</v>
      </c>
      <c r="Q104" s="79">
        <v>35665165</v>
      </c>
      <c r="R104" s="80">
        <v>20645441</v>
      </c>
      <c r="S104" s="80">
        <v>5503684</v>
      </c>
      <c r="T104" s="80">
        <v>2789648</v>
      </c>
      <c r="U104" s="81">
        <v>6726391</v>
      </c>
      <c r="V104" s="79">
        <v>533732161</v>
      </c>
      <c r="W104" s="80">
        <v>267865831</v>
      </c>
      <c r="X104" s="80">
        <v>103193917</v>
      </c>
      <c r="Y104" s="80">
        <v>47175205</v>
      </c>
      <c r="Z104" s="81">
        <v>115497208</v>
      </c>
    </row>
    <row r="105" spans="1:26" s="16" customFormat="1" x14ac:dyDescent="0.45"/>
    <row r="106" spans="1:26" s="16" customFormat="1" x14ac:dyDescent="0.45"/>
    <row r="107" spans="1:26" s="16" customFormat="1" x14ac:dyDescent="0.45"/>
    <row r="108" spans="1:26" s="16" customFormat="1" x14ac:dyDescent="0.45"/>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pans="1:41" s="16" customFormat="1" x14ac:dyDescent="0.45"/>
    <row r="162" spans="1:41" s="16" customFormat="1" x14ac:dyDescent="0.45"/>
    <row r="163" spans="1:41" s="16" customFormat="1" x14ac:dyDescent="0.45"/>
    <row r="164" spans="1:41" s="16" customFormat="1" x14ac:dyDescent="0.45"/>
    <row r="165" spans="1:41" s="16" customFormat="1" x14ac:dyDescent="0.45"/>
    <row r="166" spans="1:41" s="16" customFormat="1" x14ac:dyDescent="0.45"/>
    <row r="167" spans="1:41" s="16" customFormat="1" x14ac:dyDescent="0.45"/>
    <row r="168" spans="1:41" s="16" customFormat="1" x14ac:dyDescent="0.45"/>
    <row r="169" spans="1:41" s="16" customFormat="1" x14ac:dyDescent="0.45"/>
    <row r="170" spans="1:41" s="16" customFormat="1" x14ac:dyDescent="0.45"/>
    <row r="171" spans="1:41" x14ac:dyDescent="0.4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row>
  </sheetData>
  <sheetProtection algorithmName="SHA-512" hashValue="dQKEmsQrQXqzf19SmRsMqNs97q/GSntsx818EyW4c7sJ+V7AtH95fPi7/j2Je38hhrPSaRAfpgdfKsKuetNKIw==" saltValue="R2Za+O1T2AQesjzyBET3eA==" spinCount="100000" sheet="1" objects="1" scenarios="1"/>
  <mergeCells count="5">
    <mergeCell ref="A1:K1"/>
    <mergeCell ref="A3:F3"/>
    <mergeCell ref="G3:K3"/>
    <mergeCell ref="B62:F62"/>
    <mergeCell ref="B83:H83"/>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6FCD-2F44-4E1E-94AF-73E586BBF7B6}">
  <dimension ref="A1:AO182"/>
  <sheetViews>
    <sheetView zoomScale="55" zoomScaleNormal="55" workbookViewId="0">
      <selection activeCell="K65" sqref="K65:K83"/>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474</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108">
        <v>2005</v>
      </c>
      <c r="B6" s="202">
        <v>468493081</v>
      </c>
      <c r="C6" s="145">
        <v>36309602</v>
      </c>
      <c r="D6" s="145">
        <v>1638307</v>
      </c>
      <c r="E6" s="145">
        <v>34065292</v>
      </c>
      <c r="F6" s="219">
        <v>396479880</v>
      </c>
      <c r="G6" s="92">
        <f t="shared" ref="G6:K25" si="0">B6*2*B64/100</f>
        <v>19395613.553399999</v>
      </c>
      <c r="H6" s="52">
        <f t="shared" si="0"/>
        <v>7611944.9632799998</v>
      </c>
      <c r="I6" s="52">
        <f t="shared" si="0"/>
        <v>3035684.5725800004</v>
      </c>
      <c r="J6" s="52">
        <f t="shared" si="0"/>
        <v>13204388.48504</v>
      </c>
      <c r="K6" s="53">
        <f t="shared" si="0"/>
        <v>21481279.898400001</v>
      </c>
    </row>
    <row r="7" spans="1:11" s="16" customFormat="1" ht="18" x14ac:dyDescent="0.55000000000000004">
      <c r="A7" s="102">
        <v>2006</v>
      </c>
      <c r="B7" s="79">
        <v>467776628</v>
      </c>
      <c r="C7" s="80">
        <v>36570347</v>
      </c>
      <c r="D7" s="80">
        <v>1487015</v>
      </c>
      <c r="E7" s="80">
        <v>29734046</v>
      </c>
      <c r="F7" s="212">
        <v>399985220</v>
      </c>
      <c r="G7" s="92">
        <f t="shared" si="0"/>
        <v>13677788.60272</v>
      </c>
      <c r="H7" s="52">
        <f t="shared" si="0"/>
        <v>4819240.32766</v>
      </c>
      <c r="I7" s="52">
        <f t="shared" si="0"/>
        <v>2385499.2032999997</v>
      </c>
      <c r="J7" s="52">
        <f t="shared" si="0"/>
        <v>10027509.673039999</v>
      </c>
      <c r="K7" s="53">
        <f t="shared" si="0"/>
        <v>15623422.693200001</v>
      </c>
    </row>
    <row r="8" spans="1:11" s="16" customFormat="1" ht="18" x14ac:dyDescent="0.55000000000000004">
      <c r="A8" s="102">
        <v>2007</v>
      </c>
      <c r="B8" s="79">
        <v>473543685</v>
      </c>
      <c r="C8" s="80">
        <v>37349539</v>
      </c>
      <c r="D8" s="80">
        <v>2142839</v>
      </c>
      <c r="E8" s="80">
        <v>39893595</v>
      </c>
      <c r="F8" s="212">
        <v>394157712</v>
      </c>
      <c r="G8" s="92">
        <f t="shared" si="0"/>
        <v>12217427.072999999</v>
      </c>
      <c r="H8" s="52">
        <f t="shared" si="0"/>
        <v>4856934.0515599996</v>
      </c>
      <c r="I8" s="52">
        <f t="shared" si="0"/>
        <v>2363422.8466599998</v>
      </c>
      <c r="J8" s="52">
        <f t="shared" si="0"/>
        <v>7034038.6704000011</v>
      </c>
      <c r="K8" s="53">
        <f t="shared" si="0"/>
        <v>11265027.408960002</v>
      </c>
    </row>
    <row r="9" spans="1:11" s="16" customFormat="1" ht="18" x14ac:dyDescent="0.55000000000000004">
      <c r="A9" s="102">
        <v>2008</v>
      </c>
      <c r="B9" s="79">
        <v>473802988</v>
      </c>
      <c r="C9" s="80">
        <v>36689909</v>
      </c>
      <c r="D9" s="80">
        <v>1232685</v>
      </c>
      <c r="E9" s="80">
        <v>41060868</v>
      </c>
      <c r="F9" s="212">
        <v>394819526</v>
      </c>
      <c r="G9" s="92">
        <f t="shared" si="0"/>
        <v>12138832.552559998</v>
      </c>
      <c r="H9" s="52">
        <f t="shared" si="0"/>
        <v>4959741.8986200001</v>
      </c>
      <c r="I9" s="52">
        <f t="shared" si="0"/>
        <v>1460485.1880000001</v>
      </c>
      <c r="J9" s="52">
        <f t="shared" si="0"/>
        <v>7037011.5578400008</v>
      </c>
      <c r="K9" s="53">
        <f t="shared" si="0"/>
        <v>11331320.396200001</v>
      </c>
    </row>
    <row r="10" spans="1:11" s="16" customFormat="1" ht="18" x14ac:dyDescent="0.55000000000000004">
      <c r="A10" s="102">
        <v>2009</v>
      </c>
      <c r="B10" s="79">
        <v>477085509</v>
      </c>
      <c r="C10" s="80">
        <v>35218440</v>
      </c>
      <c r="D10" s="80">
        <v>1548821</v>
      </c>
      <c r="E10" s="80">
        <v>41024415</v>
      </c>
      <c r="F10" s="212">
        <v>399293833</v>
      </c>
      <c r="G10" s="92">
        <f t="shared" si="0"/>
        <v>11993929.69626</v>
      </c>
      <c r="H10" s="52">
        <f t="shared" si="0"/>
        <v>4836900.5495999996</v>
      </c>
      <c r="I10" s="52">
        <f t="shared" si="0"/>
        <v>1903284.1740599999</v>
      </c>
      <c r="J10" s="52">
        <f t="shared" si="0"/>
        <v>6669749.3906999994</v>
      </c>
      <c r="K10" s="53">
        <f t="shared" si="0"/>
        <v>10860792.2576</v>
      </c>
    </row>
    <row r="11" spans="1:11" s="16" customFormat="1" ht="18" x14ac:dyDescent="0.55000000000000004">
      <c r="A11" s="102">
        <v>2010</v>
      </c>
      <c r="B11" s="79">
        <v>475150079</v>
      </c>
      <c r="C11" s="80">
        <v>33312127</v>
      </c>
      <c r="D11" s="80">
        <v>1562138</v>
      </c>
      <c r="E11" s="80">
        <v>41751392</v>
      </c>
      <c r="F11" s="212">
        <v>398524422</v>
      </c>
      <c r="G11" s="92">
        <f t="shared" si="0"/>
        <v>12087818.00976</v>
      </c>
      <c r="H11" s="52">
        <f t="shared" si="0"/>
        <v>5324610.3796800002</v>
      </c>
      <c r="I11" s="52">
        <f t="shared" si="0"/>
        <v>1910307.3174399999</v>
      </c>
      <c r="J11" s="52">
        <f t="shared" si="0"/>
        <v>6924050.8492799997</v>
      </c>
      <c r="K11" s="53">
        <f t="shared" si="0"/>
        <v>10951451.116560001</v>
      </c>
    </row>
    <row r="12" spans="1:11" s="16" customFormat="1" ht="18" x14ac:dyDescent="0.55000000000000004">
      <c r="A12" s="102">
        <v>2011</v>
      </c>
      <c r="B12" s="79">
        <v>476915675</v>
      </c>
      <c r="C12" s="80">
        <v>33571543</v>
      </c>
      <c r="D12" s="80">
        <v>1610979</v>
      </c>
      <c r="E12" s="80">
        <v>41562516</v>
      </c>
      <c r="F12" s="212">
        <v>400170636</v>
      </c>
      <c r="G12" s="92">
        <f t="shared" si="0"/>
        <v>12085043.204499997</v>
      </c>
      <c r="H12" s="52">
        <f t="shared" si="0"/>
        <v>5471490.078139999</v>
      </c>
      <c r="I12" s="52">
        <f t="shared" si="0"/>
        <v>1971419.4414599999</v>
      </c>
      <c r="J12" s="52">
        <f t="shared" si="0"/>
        <v>6751415.0990400007</v>
      </c>
      <c r="K12" s="53">
        <f t="shared" si="0"/>
        <v>10956672.01368</v>
      </c>
    </row>
    <row r="13" spans="1:11" s="16" customFormat="1" ht="18" x14ac:dyDescent="0.55000000000000004">
      <c r="A13" s="102">
        <v>2012</v>
      </c>
      <c r="B13" s="79">
        <v>479443845</v>
      </c>
      <c r="C13" s="80">
        <v>34311334</v>
      </c>
      <c r="D13" s="80">
        <v>1580579</v>
      </c>
      <c r="E13" s="80">
        <v>40223328</v>
      </c>
      <c r="F13" s="212">
        <v>403328604</v>
      </c>
      <c r="G13" s="92">
        <f t="shared" si="0"/>
        <v>12139518.155400001</v>
      </c>
      <c r="H13" s="52">
        <f t="shared" si="0"/>
        <v>5261986.18224</v>
      </c>
      <c r="I13" s="52">
        <f t="shared" si="0"/>
        <v>1933206.1749</v>
      </c>
      <c r="J13" s="52">
        <f t="shared" si="0"/>
        <v>6566056.0627200007</v>
      </c>
      <c r="K13" s="53">
        <f t="shared" si="0"/>
        <v>10873739.163840001</v>
      </c>
    </row>
    <row r="14" spans="1:11" s="16" customFormat="1" ht="18" x14ac:dyDescent="0.55000000000000004">
      <c r="A14" s="102">
        <v>2013</v>
      </c>
      <c r="B14" s="79">
        <v>472542522</v>
      </c>
      <c r="C14" s="80">
        <v>36134960</v>
      </c>
      <c r="D14" s="80">
        <v>1629072</v>
      </c>
      <c r="E14" s="80">
        <v>40814045</v>
      </c>
      <c r="F14" s="212">
        <v>393964444</v>
      </c>
      <c r="G14" s="92">
        <f t="shared" si="0"/>
        <v>11813563.050000001</v>
      </c>
      <c r="H14" s="52">
        <f t="shared" si="0"/>
        <v>5261250.176</v>
      </c>
      <c r="I14" s="52">
        <f t="shared" si="0"/>
        <v>1985708.44224</v>
      </c>
      <c r="J14" s="52">
        <f t="shared" si="0"/>
        <v>6606161.3236999996</v>
      </c>
      <c r="K14" s="53">
        <f t="shared" si="0"/>
        <v>10597643.5436</v>
      </c>
    </row>
    <row r="15" spans="1:11" s="16" customFormat="1" ht="18" x14ac:dyDescent="0.55000000000000004">
      <c r="A15" s="102">
        <v>2014</v>
      </c>
      <c r="B15" s="79">
        <v>473877584</v>
      </c>
      <c r="C15" s="80">
        <v>36559712</v>
      </c>
      <c r="D15" s="80">
        <v>1588748</v>
      </c>
      <c r="E15" s="80">
        <v>40565192</v>
      </c>
      <c r="F15" s="212">
        <v>395163933</v>
      </c>
      <c r="G15" s="92">
        <f t="shared" si="0"/>
        <v>11780596.738240002</v>
      </c>
      <c r="H15" s="52">
        <f t="shared" si="0"/>
        <v>5266792.1107200002</v>
      </c>
      <c r="I15" s="52">
        <f t="shared" si="0"/>
        <v>1933093.2415200002</v>
      </c>
      <c r="J15" s="52">
        <f t="shared" si="0"/>
        <v>6608881.0806400003</v>
      </c>
      <c r="K15" s="53">
        <f t="shared" si="0"/>
        <v>10685232.74832</v>
      </c>
    </row>
    <row r="16" spans="1:11" s="16" customFormat="1" ht="18" x14ac:dyDescent="0.55000000000000004">
      <c r="A16" s="102">
        <v>2015</v>
      </c>
      <c r="B16" s="79">
        <v>475903507</v>
      </c>
      <c r="C16" s="80">
        <v>39016566</v>
      </c>
      <c r="D16" s="80">
        <v>1592912</v>
      </c>
      <c r="E16" s="80">
        <v>40098203</v>
      </c>
      <c r="F16" s="212">
        <v>395195826</v>
      </c>
      <c r="G16" s="92">
        <f t="shared" si="0"/>
        <v>11716744.342340002</v>
      </c>
      <c r="H16" s="52">
        <f t="shared" si="0"/>
        <v>5547375.3538800003</v>
      </c>
      <c r="I16" s="52">
        <f t="shared" si="0"/>
        <v>1934368.61632</v>
      </c>
      <c r="J16" s="52">
        <f t="shared" si="0"/>
        <v>6625827.06372</v>
      </c>
      <c r="K16" s="53">
        <f t="shared" si="0"/>
        <v>10733518.634160001</v>
      </c>
    </row>
    <row r="17" spans="1:11" s="16" customFormat="1" ht="18" x14ac:dyDescent="0.55000000000000004">
      <c r="A17" s="102">
        <v>2016</v>
      </c>
      <c r="B17" s="79">
        <v>477420215</v>
      </c>
      <c r="C17" s="80">
        <v>39215091</v>
      </c>
      <c r="D17" s="80">
        <v>1547907</v>
      </c>
      <c r="E17" s="80">
        <v>40496313</v>
      </c>
      <c r="F17" s="212">
        <v>396160904</v>
      </c>
      <c r="G17" s="92">
        <f t="shared" si="0"/>
        <v>11763634.0976</v>
      </c>
      <c r="H17" s="52">
        <f t="shared" si="0"/>
        <v>5471289.4963199999</v>
      </c>
      <c r="I17" s="52">
        <f t="shared" si="0"/>
        <v>1885907.9725200001</v>
      </c>
      <c r="J17" s="52">
        <f t="shared" si="0"/>
        <v>6905431.2927600006</v>
      </c>
      <c r="K17" s="53">
        <f t="shared" si="0"/>
        <v>10949887.386559999</v>
      </c>
    </row>
    <row r="18" spans="1:11" s="16" customFormat="1" ht="18" x14ac:dyDescent="0.55000000000000004">
      <c r="A18" s="102">
        <v>2017</v>
      </c>
      <c r="B18" s="79">
        <v>476378965</v>
      </c>
      <c r="C18" s="80">
        <v>39371765</v>
      </c>
      <c r="D18" s="80">
        <v>1545145</v>
      </c>
      <c r="E18" s="80">
        <v>40511275</v>
      </c>
      <c r="F18" s="212">
        <v>394950781</v>
      </c>
      <c r="G18" s="92">
        <f t="shared" si="0"/>
        <v>11890418.966400001</v>
      </c>
      <c r="H18" s="52">
        <f t="shared" si="0"/>
        <v>5484486.8645000001</v>
      </c>
      <c r="I18" s="52">
        <f t="shared" si="0"/>
        <v>1884829.6767999998</v>
      </c>
      <c r="J18" s="52">
        <f t="shared" si="0"/>
        <v>6885296.2989999996</v>
      </c>
      <c r="K18" s="53">
        <f t="shared" si="0"/>
        <v>11074419.89924</v>
      </c>
    </row>
    <row r="19" spans="1:11" s="16" customFormat="1" ht="18" x14ac:dyDescent="0.55000000000000004">
      <c r="A19" s="102">
        <v>2018</v>
      </c>
      <c r="B19" s="79">
        <v>475207828</v>
      </c>
      <c r="C19" s="80">
        <v>40026105</v>
      </c>
      <c r="D19" s="80">
        <v>1549476</v>
      </c>
      <c r="E19" s="80">
        <v>44030721</v>
      </c>
      <c r="F19" s="212">
        <v>389601526</v>
      </c>
      <c r="G19" s="92">
        <f t="shared" si="0"/>
        <v>11994245.57872</v>
      </c>
      <c r="H19" s="52">
        <f t="shared" si="0"/>
        <v>5601253.1337000001</v>
      </c>
      <c r="I19" s="52">
        <f t="shared" si="0"/>
        <v>1891879.2064799999</v>
      </c>
      <c r="J19" s="52">
        <f t="shared" si="0"/>
        <v>7352249.7925800001</v>
      </c>
      <c r="K19" s="53">
        <f t="shared" si="0"/>
        <v>11290652.223480001</v>
      </c>
    </row>
    <row r="20" spans="1:11" s="16" customFormat="1" ht="18" x14ac:dyDescent="0.55000000000000004">
      <c r="A20" s="102">
        <v>2019</v>
      </c>
      <c r="B20" s="79">
        <v>481184638</v>
      </c>
      <c r="C20" s="80">
        <v>35214042</v>
      </c>
      <c r="D20" s="80">
        <v>1532207</v>
      </c>
      <c r="E20" s="80">
        <v>45696393</v>
      </c>
      <c r="F20" s="212">
        <v>398741997</v>
      </c>
      <c r="G20" s="92">
        <f t="shared" si="0"/>
        <v>12703274.443200001</v>
      </c>
      <c r="H20" s="52">
        <f t="shared" si="0"/>
        <v>3636201.9769200003</v>
      </c>
      <c r="I20" s="52">
        <f t="shared" si="0"/>
        <v>1862336.3202200001</v>
      </c>
      <c r="J20" s="52">
        <f t="shared" si="0"/>
        <v>7465876.6883399999</v>
      </c>
      <c r="K20" s="53">
        <f t="shared" si="0"/>
        <v>11954285.07006</v>
      </c>
    </row>
    <row r="21" spans="1:11" s="16" customFormat="1" ht="18" x14ac:dyDescent="0.55000000000000004">
      <c r="A21" s="102">
        <v>2020</v>
      </c>
      <c r="B21" s="79">
        <v>482641655</v>
      </c>
      <c r="C21" s="80">
        <v>35367417</v>
      </c>
      <c r="D21" s="80">
        <v>1537738</v>
      </c>
      <c r="E21" s="80">
        <v>46863224</v>
      </c>
      <c r="F21" s="212">
        <v>398873276</v>
      </c>
      <c r="G21" s="92">
        <f t="shared" si="0"/>
        <v>12732086.858899999</v>
      </c>
      <c r="H21" s="52">
        <f t="shared" si="0"/>
        <v>3685284.8514</v>
      </c>
      <c r="I21" s="52">
        <f t="shared" si="0"/>
        <v>1865183.9297200001</v>
      </c>
      <c r="J21" s="52">
        <f t="shared" si="0"/>
        <v>7715561.19936</v>
      </c>
      <c r="K21" s="53">
        <f t="shared" si="0"/>
        <v>12037995.46968</v>
      </c>
    </row>
    <row r="22" spans="1:11" s="16" customFormat="1" ht="18" x14ac:dyDescent="0.55000000000000004">
      <c r="A22" s="102">
        <v>2021</v>
      </c>
      <c r="B22" s="79">
        <v>485436906</v>
      </c>
      <c r="C22" s="80">
        <v>35928570</v>
      </c>
      <c r="D22" s="80">
        <v>1542640</v>
      </c>
      <c r="E22" s="80">
        <v>47645024</v>
      </c>
      <c r="F22" s="212">
        <v>400320672</v>
      </c>
      <c r="G22" s="92">
        <f t="shared" si="0"/>
        <v>12825243.05652</v>
      </c>
      <c r="H22" s="52">
        <f t="shared" si="0"/>
        <v>3710702.7095999997</v>
      </c>
      <c r="I22" s="52">
        <f t="shared" si="0"/>
        <v>1867273.1616</v>
      </c>
      <c r="J22" s="52">
        <f t="shared" si="0"/>
        <v>7853805.7561600003</v>
      </c>
      <c r="K22" s="53">
        <f t="shared" si="0"/>
        <v>12137722.775039999</v>
      </c>
    </row>
    <row r="23" spans="1:11" s="16" customFormat="1" ht="18" x14ac:dyDescent="0.55000000000000004">
      <c r="A23" s="102">
        <v>2022</v>
      </c>
      <c r="B23" s="79">
        <v>484539932</v>
      </c>
      <c r="C23" s="80">
        <v>35102778</v>
      </c>
      <c r="D23" s="80">
        <v>1440320</v>
      </c>
      <c r="E23" s="80">
        <v>42639321</v>
      </c>
      <c r="F23" s="212">
        <v>405357514</v>
      </c>
      <c r="G23" s="92">
        <f t="shared" si="0"/>
        <v>12200715.487759998</v>
      </c>
      <c r="H23" s="52">
        <f t="shared" si="0"/>
        <v>3441476.3551200004</v>
      </c>
      <c r="I23" s="52">
        <f t="shared" si="0"/>
        <v>1732244.0575999999</v>
      </c>
      <c r="J23" s="52">
        <f t="shared" si="0"/>
        <v>6987731.9254800007</v>
      </c>
      <c r="K23" s="53">
        <f t="shared" si="0"/>
        <v>11422974.744520001</v>
      </c>
    </row>
    <row r="24" spans="1:11" s="16" customFormat="1" ht="18" x14ac:dyDescent="0.55000000000000004">
      <c r="A24" s="102">
        <v>2023</v>
      </c>
      <c r="B24" s="79">
        <v>486330658</v>
      </c>
      <c r="C24" s="80">
        <v>35211098</v>
      </c>
      <c r="D24" s="80">
        <v>1442876</v>
      </c>
      <c r="E24" s="80">
        <v>43737695</v>
      </c>
      <c r="F24" s="212">
        <v>405938989</v>
      </c>
      <c r="G24" s="92">
        <f t="shared" si="0"/>
        <v>12226352.74212</v>
      </c>
      <c r="H24" s="52">
        <f t="shared" si="0"/>
        <v>3449279.1600799994</v>
      </c>
      <c r="I24" s="52">
        <f t="shared" si="0"/>
        <v>1728738.5931200001</v>
      </c>
      <c r="J24" s="52">
        <f t="shared" si="0"/>
        <v>7112623.9609000003</v>
      </c>
      <c r="K24" s="53">
        <f t="shared" si="0"/>
        <v>11561142.406719999</v>
      </c>
    </row>
    <row r="25" spans="1:11" s="16" customFormat="1" ht="18.399999999999999" thickBot="1" x14ac:dyDescent="0.6">
      <c r="A25" s="104">
        <v>2024</v>
      </c>
      <c r="B25" s="221">
        <v>488769954</v>
      </c>
      <c r="C25" s="214">
        <v>35498120</v>
      </c>
      <c r="D25" s="214">
        <v>1411101</v>
      </c>
      <c r="E25" s="214">
        <v>44247043</v>
      </c>
      <c r="F25" s="215">
        <v>407613691</v>
      </c>
      <c r="G25" s="112">
        <f t="shared" si="0"/>
        <v>12512510.8224</v>
      </c>
      <c r="H25" s="55">
        <f t="shared" si="0"/>
        <v>3460356.7376000001</v>
      </c>
      <c r="I25" s="55">
        <f t="shared" si="0"/>
        <v>1689003.2309400002</v>
      </c>
      <c r="J25" s="55">
        <f t="shared" si="0"/>
        <v>7310496.4444599999</v>
      </c>
      <c r="K25" s="56">
        <f t="shared" si="0"/>
        <v>11894167.503380001</v>
      </c>
    </row>
    <row r="26" spans="1:11" s="16" customFormat="1" ht="24.75" customHeight="1" thickBot="1" x14ac:dyDescent="0.6">
      <c r="A26" s="96" t="s">
        <v>373</v>
      </c>
      <c r="B26" s="97"/>
      <c r="C26" s="97"/>
      <c r="D26" s="97"/>
      <c r="E26" s="97"/>
      <c r="F26" s="98"/>
      <c r="G26" s="57"/>
      <c r="H26" s="57"/>
      <c r="I26" s="57"/>
      <c r="J26" s="57"/>
      <c r="K26" s="57"/>
    </row>
    <row r="27" spans="1:11" s="16" customFormat="1" ht="18" x14ac:dyDescent="0.45">
      <c r="A27" s="60">
        <v>2025</v>
      </c>
      <c r="B27" s="61">
        <f>_xlfn.FORECAST.LINEAR(A27,$B$11:B25,$A$11:A25)</f>
        <v>486978999.87619042</v>
      </c>
      <c r="C27" s="61">
        <f>_xlfn.FORECAST.LINEAR($A27,$C$11:C25,$A$11:$A25)</f>
        <v>36767511.066666663</v>
      </c>
      <c r="D27" s="61">
        <f>_xlfn.FORECAST.LINEAR($A27,$D$11:D25,$A$11:$A25)</f>
        <v>1444186.2190476209</v>
      </c>
      <c r="E27" s="61">
        <f>_xlfn.FORECAST.LINEAR($A27,$E$11:E25,$A$11:$A25)</f>
        <v>45683999.838095188</v>
      </c>
      <c r="F27" s="61">
        <f>_xlfn.FORECAST.LINEAR($A27,$F$11:F25,$A$11:$A25)</f>
        <v>403083303.55238104</v>
      </c>
      <c r="G27" s="39"/>
      <c r="H27" s="39"/>
      <c r="I27" s="39"/>
      <c r="J27" s="39"/>
      <c r="K27" s="39"/>
    </row>
    <row r="28" spans="1:11" s="16" customFormat="1" ht="18" x14ac:dyDescent="0.45">
      <c r="A28" s="40">
        <v>2026</v>
      </c>
      <c r="B28" s="42">
        <f>_xlfn.FORECAST.LINEAR(A28,$B$11:B27,$A$11:A27)</f>
        <v>487920175.16904759</v>
      </c>
      <c r="C28" s="42">
        <f>_xlfn.FORECAST.LINEAR($A28,$C$11:C27,$A$11:A27)</f>
        <v>36831439.716666669</v>
      </c>
      <c r="D28" s="42">
        <f>_xlfn.FORECAST.LINEAR($A28,$D$11:D27,$A$11:$A27)</f>
        <v>1432094.1797619052</v>
      </c>
      <c r="E28" s="42">
        <f>_xlfn.FORECAST.LINEAR($A28,$E$11:E27,$A$11:$A27)</f>
        <v>46053819.109523773</v>
      </c>
      <c r="F28" s="42">
        <f>_xlfn.FORECAST.LINEAR($A28,$F$11:F27,$A$11:$A27)</f>
        <v>403602823.03809524</v>
      </c>
      <c r="G28" s="39"/>
      <c r="H28" s="39"/>
      <c r="I28" s="39"/>
      <c r="J28" s="39"/>
      <c r="K28" s="39"/>
    </row>
    <row r="29" spans="1:11" s="16" customFormat="1" ht="18" x14ac:dyDescent="0.45">
      <c r="A29" s="40">
        <v>2027</v>
      </c>
      <c r="B29" s="42">
        <f>_xlfn.FORECAST.LINEAR(A29,$B$11:B28,$A$11:A28)</f>
        <v>488861350.46190476</v>
      </c>
      <c r="C29" s="42">
        <f>_xlfn.FORECAST.LINEAR($A29,$C$11:C28,$A$11:A28)</f>
        <v>36895368.36666666</v>
      </c>
      <c r="D29" s="42">
        <f>_xlfn.FORECAST.LINEAR($A29,$D$11:D28,$A$11:$A28)</f>
        <v>1420002.1404761896</v>
      </c>
      <c r="E29" s="42">
        <f>_xlfn.FORECAST.LINEAR($A29,$E$11:E28,$A$11:$A28)</f>
        <v>46423638.380952358</v>
      </c>
      <c r="F29" s="42">
        <f>_xlfn.FORECAST.LINEAR($A29,$F$11:F28,$A$11:$A28)</f>
        <v>404122342.52380967</v>
      </c>
      <c r="G29" s="39"/>
      <c r="H29" s="39"/>
      <c r="I29" s="39"/>
      <c r="J29" s="39"/>
      <c r="K29" s="39"/>
    </row>
    <row r="30" spans="1:11" s="16" customFormat="1" ht="18" x14ac:dyDescent="0.45">
      <c r="A30" s="40">
        <v>2028</v>
      </c>
      <c r="B30" s="42">
        <f>_xlfn.FORECAST.LINEAR(A30,$B$11:B29,$A$11:A29)</f>
        <v>489802525.75476193</v>
      </c>
      <c r="C30" s="42">
        <f>_xlfn.FORECAST.LINEAR($A30,$C$11:C29,$A$11:A29)</f>
        <v>36959297.016666666</v>
      </c>
      <c r="D30" s="42">
        <f>_xlfn.FORECAST.LINEAR($A30,$D$11:D29,$A$11:$A29)</f>
        <v>1407910.1011904776</v>
      </c>
      <c r="E30" s="42">
        <f>_xlfn.FORECAST.LINEAR($A30,$E$11:E29,$A$11:$A29)</f>
        <v>46793457.652380943</v>
      </c>
      <c r="F30" s="42">
        <f>_xlfn.FORECAST.LINEAR($A30,$F$11:F29,$A$11:$A29)</f>
        <v>404641862.00952399</v>
      </c>
      <c r="G30" s="39"/>
      <c r="H30" s="39"/>
      <c r="I30" s="39"/>
      <c r="J30" s="39"/>
      <c r="K30" s="39"/>
    </row>
    <row r="31" spans="1:11" s="16" customFormat="1" ht="18" x14ac:dyDescent="0.45">
      <c r="A31" s="40">
        <v>2029</v>
      </c>
      <c r="B31" s="42">
        <f>_xlfn.FORECAST.LINEAR(A31,$B$11:B30,$A$11:A30)</f>
        <v>490743701.0476191</v>
      </c>
      <c r="C31" s="42">
        <f>_xlfn.FORECAST.LINEAR($A31,$C$11:C30,$A$11:A30)</f>
        <v>37023225.666666672</v>
      </c>
      <c r="D31" s="42">
        <f>_xlfn.FORECAST.LINEAR($A31,$D$11:D30,$A$11:$A30)</f>
        <v>1395818.0619047619</v>
      </c>
      <c r="E31" s="42">
        <f>_xlfn.FORECAST.LINEAR($A31,$E$11:E30,$A$11:$A30)</f>
        <v>47163276.923809409</v>
      </c>
      <c r="F31" s="42">
        <f>_xlfn.FORECAST.LINEAR($A31,$F$11:F30,$A$11:$A30)</f>
        <v>405161381.49523818</v>
      </c>
      <c r="G31" s="39"/>
      <c r="H31" s="39"/>
      <c r="I31" s="39"/>
      <c r="J31" s="39"/>
      <c r="K31" s="39"/>
    </row>
    <row r="32" spans="1:11" s="16" customFormat="1" ht="18" x14ac:dyDescent="0.45">
      <c r="A32" s="40">
        <v>2030</v>
      </c>
      <c r="B32" s="42">
        <f>_xlfn.FORECAST.LINEAR(A32,$B$11:B31,$A$11:A31)</f>
        <v>491684876.34047627</v>
      </c>
      <c r="C32" s="42">
        <f>_xlfn.FORECAST.LINEAR($A32,$C$11:C31,$A$11:A31)</f>
        <v>37087154.316666663</v>
      </c>
      <c r="D32" s="42">
        <f>_xlfn.FORECAST.LINEAR($A32,$D$11:D31,$A$11:$A31)</f>
        <v>1383726.0226190463</v>
      </c>
      <c r="E32" s="42">
        <f>_xlfn.FORECAST.LINEAR($A32,$E$11:E31,$A$11:$A31)</f>
        <v>47533096.195237994</v>
      </c>
      <c r="F32" s="42">
        <f>_xlfn.FORECAST.LINEAR($A32,$F$11:F31,$A$11:$A31)</f>
        <v>405680900.98095262</v>
      </c>
      <c r="G32" s="39"/>
      <c r="H32" s="39"/>
      <c r="I32" s="39"/>
      <c r="J32" s="39"/>
      <c r="K32" s="39"/>
    </row>
    <row r="33" spans="1:11" s="16" customFormat="1" ht="18" x14ac:dyDescent="0.45">
      <c r="A33" s="40">
        <v>2031</v>
      </c>
      <c r="B33" s="42">
        <f>_xlfn.FORECAST.LINEAR(A33,$B$11:B32,$A$11:A32)</f>
        <v>492626051.63333344</v>
      </c>
      <c r="C33" s="42">
        <f>_xlfn.FORECAST.LINEAR($A33,$C$11:C32,$A$11:A32)</f>
        <v>37151082.966666669</v>
      </c>
      <c r="D33" s="42">
        <f>_xlfn.FORECAST.LINEAR($A33,$D$11:D32,$A$11:$A32)</f>
        <v>1371633.9833333343</v>
      </c>
      <c r="E33" s="42">
        <f>_xlfn.FORECAST.LINEAR($A33,$E$11:E32,$A$11:$A32)</f>
        <v>47902915.466666579</v>
      </c>
      <c r="F33" s="42">
        <f>_xlfn.FORECAST.LINEAR($A33,$F$11:F32,$A$11:$A32)</f>
        <v>406200420.46666682</v>
      </c>
      <c r="G33" s="39"/>
      <c r="H33" s="39"/>
      <c r="I33" s="39"/>
      <c r="J33" s="39"/>
      <c r="K33" s="39"/>
    </row>
    <row r="34" spans="1:11" s="16" customFormat="1" ht="18" x14ac:dyDescent="0.45">
      <c r="A34" s="40">
        <v>2032</v>
      </c>
      <c r="B34" s="42">
        <f>_xlfn.FORECAST.LINEAR(A34,$B$11:B33,$A$11:A33)</f>
        <v>493567226.92619061</v>
      </c>
      <c r="C34" s="42">
        <f>_xlfn.FORECAST.LINEAR($A34,$C$11:C33,$A$11:A33)</f>
        <v>37215011.616666645</v>
      </c>
      <c r="D34" s="42">
        <f>_xlfn.FORECAST.LINEAR($A34,$D$11:D33,$A$11:$A33)</f>
        <v>1359541.9440476187</v>
      </c>
      <c r="E34" s="42">
        <f>_xlfn.FORECAST.LINEAR($A34,$E$11:E33,$A$11:$A33)</f>
        <v>48272734.738095164</v>
      </c>
      <c r="F34" s="42">
        <f>_xlfn.FORECAST.LINEAR($A34,$F$11:F33,$A$11:$A33)</f>
        <v>406719939.95238113</v>
      </c>
      <c r="G34" s="39"/>
      <c r="H34" s="39"/>
      <c r="I34" s="39"/>
      <c r="J34" s="39"/>
      <c r="K34" s="39"/>
    </row>
    <row r="35" spans="1:11" s="16" customFormat="1" ht="18" x14ac:dyDescent="0.45">
      <c r="A35" s="40">
        <v>2033</v>
      </c>
      <c r="B35" s="42">
        <f>_xlfn.FORECAST.LINEAR(A35,$B$11:B34,$A$11:A34)</f>
        <v>494508402.21904755</v>
      </c>
      <c r="C35" s="42">
        <f>_xlfn.FORECAST.LINEAR($A35,$C$11:C34,$A$11:A34)</f>
        <v>37278940.266666666</v>
      </c>
      <c r="D35" s="42">
        <f>_xlfn.FORECAST.LINEAR($A35,$D$11:D34,$A$11:$A34)</f>
        <v>1347449.904761903</v>
      </c>
      <c r="E35" s="42">
        <f>_xlfn.FORECAST.LINEAR($A35,$E$11:E34,$A$11:$A34)</f>
        <v>48642554.009523749</v>
      </c>
      <c r="F35" s="42">
        <f>_xlfn.FORECAST.LINEAR($A35,$F$11:F34,$A$11:$A34)</f>
        <v>407239459.43809533</v>
      </c>
      <c r="G35" s="39"/>
      <c r="H35" s="39"/>
      <c r="I35" s="39"/>
      <c r="J35" s="39"/>
      <c r="K35" s="39"/>
    </row>
    <row r="36" spans="1:11" s="16" customFormat="1" ht="18" x14ac:dyDescent="0.45">
      <c r="A36" s="40">
        <v>2034</v>
      </c>
      <c r="B36" s="42">
        <f>_xlfn.FORECAST.LINEAR(A36,$B$11:B35,$A$11:A35)</f>
        <v>495449577.51190472</v>
      </c>
      <c r="C36" s="42">
        <f>_xlfn.FORECAST.LINEAR($A36,$C$11:C35,$A$11:A35)</f>
        <v>37342868.916666672</v>
      </c>
      <c r="D36" s="42">
        <f>_xlfn.FORECAST.LINEAR($A36,$D$11:D35,$A$11:$A35)</f>
        <v>1335357.865476191</v>
      </c>
      <c r="E36" s="42">
        <f>_xlfn.FORECAST.LINEAR($A36,$E$11:E35,$A$11:$A35)</f>
        <v>49012373.280952334</v>
      </c>
      <c r="F36" s="42">
        <f>_xlfn.FORECAST.LINEAR($A36,$F$11:F35,$A$11:$A35)</f>
        <v>407758978.92380977</v>
      </c>
      <c r="G36" s="39"/>
      <c r="H36" s="39"/>
      <c r="I36" s="39"/>
      <c r="J36" s="39"/>
      <c r="K36" s="39"/>
    </row>
    <row r="37" spans="1:11" s="16" customFormat="1" ht="18" x14ac:dyDescent="0.45">
      <c r="A37" s="40">
        <v>2035</v>
      </c>
      <c r="B37" s="42">
        <f>_xlfn.FORECAST.LINEAR(A37,$B$11:B36,$A$11:A36)</f>
        <v>496390752.80476189</v>
      </c>
      <c r="C37" s="42">
        <f>_xlfn.FORECAST.LINEAR($A37,$C$11:C36,$A$11:A36)</f>
        <v>37406797.566666648</v>
      </c>
      <c r="D37" s="42">
        <f>_xlfn.FORECAST.LINEAR($A37,$D$11:D36,$A$11:$A36)</f>
        <v>1323265.8261904754</v>
      </c>
      <c r="E37" s="42">
        <f>_xlfn.FORECAST.LINEAR($A37,$E$11:E36,$A$11:$A36)</f>
        <v>49382192.552380919</v>
      </c>
      <c r="F37" s="42">
        <f>_xlfn.FORECAST.LINEAR($A37,$F$11:F36,$A$11:$A36)</f>
        <v>408278498.40952384</v>
      </c>
      <c r="G37" s="39"/>
      <c r="H37" s="39"/>
      <c r="I37" s="39"/>
      <c r="J37" s="39"/>
      <c r="K37" s="39"/>
    </row>
    <row r="38" spans="1:11" s="16" customFormat="1" ht="18" x14ac:dyDescent="0.45">
      <c r="A38" s="40">
        <v>2036</v>
      </c>
      <c r="B38" s="42">
        <f>_xlfn.FORECAST.LINEAR(A38,$B$11:B37,$A$11:A37)</f>
        <v>497331928.09761906</v>
      </c>
      <c r="C38" s="42">
        <f>_xlfn.FORECAST.LINEAR($A38,$C$11:C37,$A$11:A37)</f>
        <v>37470726.216666639</v>
      </c>
      <c r="D38" s="42">
        <f>_xlfn.FORECAST.LINEAR($A38,$D$11:D37,$A$11:$A37)</f>
        <v>1311173.7869047634</v>
      </c>
      <c r="E38" s="42">
        <f>_xlfn.FORECAST.LINEAR($A38,$E$11:E37,$A$11:$A37)</f>
        <v>49752011.823809385</v>
      </c>
      <c r="F38" s="42">
        <f>_xlfn.FORECAST.LINEAR($A38,$F$11:F37,$A$11:$A37)</f>
        <v>408798017.89523828</v>
      </c>
      <c r="G38" s="39"/>
      <c r="H38" s="39"/>
      <c r="I38" s="39"/>
      <c r="J38" s="39"/>
      <c r="K38" s="39"/>
    </row>
    <row r="39" spans="1:11" s="16" customFormat="1" ht="18" x14ac:dyDescent="0.45">
      <c r="A39" s="40">
        <v>2037</v>
      </c>
      <c r="B39" s="42">
        <f>_xlfn.FORECAST.LINEAR(A39,$B$11:B38,$A$11:A38)</f>
        <v>498273103.39047623</v>
      </c>
      <c r="C39" s="42">
        <f>_xlfn.FORECAST.LINEAR($A39,$C$11:C38,$A$11:A38)</f>
        <v>37534654.86666666</v>
      </c>
      <c r="D39" s="42">
        <f>_xlfn.FORECAST.LINEAR($A39,$D$11:D38,$A$11:$A38)</f>
        <v>1299081.7476190478</v>
      </c>
      <c r="E39" s="42">
        <f>_xlfn.FORECAST.LINEAR($A39,$E$11:E38,$A$11:$A38)</f>
        <v>50121831.09523797</v>
      </c>
      <c r="F39" s="42">
        <f>_xlfn.FORECAST.LINEAR($A39,$F$11:F38,$A$11:$A38)</f>
        <v>409317537.38095248</v>
      </c>
      <c r="G39" s="39"/>
      <c r="H39" s="39"/>
      <c r="I39" s="39"/>
      <c r="J39" s="39"/>
      <c r="K39" s="39"/>
    </row>
    <row r="40" spans="1:11" s="16" customFormat="1" ht="18" x14ac:dyDescent="0.45">
      <c r="A40" s="40">
        <v>2038</v>
      </c>
      <c r="B40" s="42">
        <f>_xlfn.FORECAST.LINEAR(A40,$B$11:B39,$A$11:A39)</f>
        <v>499214278.6833334</v>
      </c>
      <c r="C40" s="42">
        <f>_xlfn.FORECAST.LINEAR($A40,$C$11:C39,$A$11:A39)</f>
        <v>37598583.516666651</v>
      </c>
      <c r="D40" s="42">
        <f>_xlfn.FORECAST.LINEAR($A40,$D$11:D39,$A$11:$A39)</f>
        <v>1286989.7083333358</v>
      </c>
      <c r="E40" s="42">
        <f>_xlfn.FORECAST.LINEAR($A40,$E$11:E39,$A$11:$A39)</f>
        <v>50491650.366666436</v>
      </c>
      <c r="F40" s="42">
        <f>_xlfn.FORECAST.LINEAR($A40,$F$11:F39,$A$11:$A39)</f>
        <v>409837056.86666691</v>
      </c>
      <c r="G40" s="39"/>
      <c r="H40" s="39"/>
      <c r="I40" s="39"/>
      <c r="J40" s="39"/>
      <c r="K40" s="39"/>
    </row>
    <row r="41" spans="1:11" s="16" customFormat="1" ht="18" x14ac:dyDescent="0.45">
      <c r="A41" s="40">
        <v>2039</v>
      </c>
      <c r="B41" s="42">
        <f>_xlfn.FORECAST.LINEAR(A41,$B$11:B40,$A$11:A40)</f>
        <v>500155453.97619057</v>
      </c>
      <c r="C41" s="42">
        <f>_xlfn.FORECAST.LINEAR($A41,$C$11:C40,$A$11:A40)</f>
        <v>37662512.166666657</v>
      </c>
      <c r="D41" s="42">
        <f>_xlfn.FORECAST.LINEAR($A41,$D$11:D40,$A$11:$A40)</f>
        <v>1274897.6690476201</v>
      </c>
      <c r="E41" s="42">
        <f>_xlfn.FORECAST.LINEAR($A41,$E$11:E40,$A$11:$A40)</f>
        <v>50861469.638095021</v>
      </c>
      <c r="F41" s="42">
        <f>_xlfn.FORECAST.LINEAR($A41,$F$11:F40,$A$11:$A40)</f>
        <v>410356576.35238111</v>
      </c>
      <c r="G41" s="39"/>
      <c r="H41" s="39"/>
      <c r="I41" s="39"/>
      <c r="J41" s="39"/>
      <c r="K41" s="39"/>
    </row>
    <row r="42" spans="1:11" s="16" customFormat="1" ht="18" x14ac:dyDescent="0.45">
      <c r="A42" s="40">
        <v>2040</v>
      </c>
      <c r="B42" s="42">
        <f>_xlfn.FORECAST.LINEAR(A42,$B$11:B41,$A$11:A41)</f>
        <v>501096629.26904774</v>
      </c>
      <c r="C42" s="42">
        <f>_xlfn.FORECAST.LINEAR($A42,$C$11:C41,$A$11:A41)</f>
        <v>37726440.816666648</v>
      </c>
      <c r="D42" s="42">
        <f>_xlfn.FORECAST.LINEAR($A42,$D$11:D41,$A$11:$A41)</f>
        <v>1262805.6297619045</v>
      </c>
      <c r="E42" s="42">
        <f>_xlfn.FORECAST.LINEAR($A42,$E$11:E41,$A$11:$A41)</f>
        <v>51231288.909523606</v>
      </c>
      <c r="F42" s="42">
        <f>_xlfn.FORECAST.LINEAR($A42,$F$11:F41,$A$11:$A41)</f>
        <v>410876095.83809543</v>
      </c>
      <c r="G42" s="39"/>
      <c r="H42" s="39"/>
      <c r="I42" s="39"/>
      <c r="J42" s="39"/>
      <c r="K42" s="39"/>
    </row>
    <row r="43" spans="1:11" s="16" customFormat="1" ht="18" x14ac:dyDescent="0.45">
      <c r="A43" s="40">
        <v>2041</v>
      </c>
      <c r="B43" s="42">
        <f>_xlfn.FORECAST.LINEAR(A43,$B$11:B42,$A$11:A42)</f>
        <v>502037804.56190515</v>
      </c>
      <c r="C43" s="42">
        <f>_xlfn.FORECAST.LINEAR($A43,$C$11:C42,$A$11:A42)</f>
        <v>37790369.466666639</v>
      </c>
      <c r="D43" s="42">
        <f>_xlfn.FORECAST.LINEAR($A43,$D$11:D42,$A$11:$A42)</f>
        <v>1250713.5904761925</v>
      </c>
      <c r="E43" s="42">
        <f>_xlfn.FORECAST.LINEAR($A43,$E$11:E42,$A$11:$A42)</f>
        <v>51601108.180952191</v>
      </c>
      <c r="F43" s="42">
        <f>_xlfn.FORECAST.LINEAR($A43,$F$11:F42,$A$11:$A42)</f>
        <v>411395615.32380974</v>
      </c>
      <c r="G43" s="39"/>
      <c r="H43" s="39"/>
      <c r="I43" s="39"/>
      <c r="J43" s="39"/>
      <c r="K43" s="39"/>
    </row>
    <row r="44" spans="1:11" s="16" customFormat="1" ht="18" x14ac:dyDescent="0.45">
      <c r="A44" s="40">
        <v>2042</v>
      </c>
      <c r="B44" s="42">
        <f>_xlfn.FORECAST.LINEAR(A44,$B$11:B43,$A$11:A43)</f>
        <v>502978979.85476232</v>
      </c>
      <c r="C44" s="42">
        <f>_xlfn.FORECAST.LINEAR($A44,$C$11:C43,$A$11:A43)</f>
        <v>37854298.11666666</v>
      </c>
      <c r="D44" s="42">
        <f>_xlfn.FORECAST.LINEAR($A44,$D$11:D43,$A$11:$A43)</f>
        <v>1238621.5511904769</v>
      </c>
      <c r="E44" s="42">
        <f>_xlfn.FORECAST.LINEAR($A44,$E$11:E43,$A$11:$A43)</f>
        <v>51970927.452380776</v>
      </c>
      <c r="F44" s="42">
        <f>_xlfn.FORECAST.LINEAR($A44,$F$11:F43,$A$11:$A43)</f>
        <v>411915134.80952394</v>
      </c>
      <c r="G44" s="39"/>
      <c r="H44" s="39"/>
      <c r="I44" s="39"/>
      <c r="J44" s="39"/>
      <c r="K44" s="39"/>
    </row>
    <row r="45" spans="1:11" s="16" customFormat="1" ht="18" x14ac:dyDescent="0.45">
      <c r="A45" s="40">
        <v>2043</v>
      </c>
      <c r="B45" s="42">
        <f>_xlfn.FORECAST.LINEAR(A45,$B$11:B44,$A$11:A44)</f>
        <v>503920155.14761925</v>
      </c>
      <c r="C45" s="42">
        <f>_xlfn.FORECAST.LINEAR($A45,$C$11:C44,$A$11:A44)</f>
        <v>37918226.766666636</v>
      </c>
      <c r="D45" s="42">
        <f>_xlfn.FORECAST.LINEAR($A45,$D$11:D44,$A$11:$A44)</f>
        <v>1226529.5119047612</v>
      </c>
      <c r="E45" s="42">
        <f>_xlfn.FORECAST.LINEAR($A45,$E$11:E44,$A$11:$A44)</f>
        <v>52340746.723809361</v>
      </c>
      <c r="F45" s="42">
        <f>_xlfn.FORECAST.LINEAR($A45,$F$11:F44,$A$11:$A44)</f>
        <v>412434654.29523826</v>
      </c>
      <c r="G45" s="39"/>
      <c r="H45" s="39"/>
      <c r="I45" s="39"/>
      <c r="J45" s="39"/>
      <c r="K45" s="39"/>
    </row>
    <row r="46" spans="1:11" s="16" customFormat="1" ht="18" x14ac:dyDescent="0.45">
      <c r="A46" s="40">
        <v>2044</v>
      </c>
      <c r="B46" s="42">
        <f>_xlfn.FORECAST.LINEAR(A46,$B$11:B45,$A$11:A45)</f>
        <v>504861330.44047642</v>
      </c>
      <c r="C46" s="42">
        <f>_xlfn.FORECAST.LINEAR($A46,$C$11:C45,$A$11:A45)</f>
        <v>37982155.416666642</v>
      </c>
      <c r="D46" s="42">
        <f>_xlfn.FORECAST.LINEAR($A46,$D$11:D45,$A$11:$A45)</f>
        <v>1214437.4726190493</v>
      </c>
      <c r="E46" s="42">
        <f>_xlfn.FORECAST.LINEAR($A46,$E$11:E45,$A$11:$A45)</f>
        <v>52710565.995237827</v>
      </c>
      <c r="F46" s="42">
        <f>_xlfn.FORECAST.LINEAR($A46,$F$11:F45,$A$11:$A45)</f>
        <v>412954173.78095257</v>
      </c>
      <c r="G46" s="39"/>
      <c r="H46" s="39"/>
      <c r="I46" s="39"/>
      <c r="J46" s="39"/>
      <c r="K46" s="39"/>
    </row>
    <row r="47" spans="1:11" s="16" customFormat="1" ht="18" x14ac:dyDescent="0.45">
      <c r="A47" s="40">
        <v>2045</v>
      </c>
      <c r="B47" s="42">
        <f>_xlfn.FORECAST.LINEAR(A47,$B$11:B46,$A$11:A46)</f>
        <v>505802505.73333359</v>
      </c>
      <c r="C47" s="42">
        <f>_xlfn.FORECAST.LINEAR($A47,$C$11:C46,$A$11:A46)</f>
        <v>38046084.066666648</v>
      </c>
      <c r="D47" s="42">
        <f>_xlfn.FORECAST.LINEAR($A47,$D$11:D46,$A$11:$A46)</f>
        <v>1202345.4333333336</v>
      </c>
      <c r="E47" s="42">
        <f>_xlfn.FORECAST.LINEAR($A47,$E$11:E46,$A$11:$A46)</f>
        <v>53080385.266666412</v>
      </c>
      <c r="F47" s="42">
        <f>_xlfn.FORECAST.LINEAR($A47,$F$11:F46,$A$11:$A46)</f>
        <v>413473693.26666689</v>
      </c>
      <c r="G47" s="39"/>
      <c r="H47" s="39"/>
      <c r="I47" s="39"/>
      <c r="J47" s="39"/>
      <c r="K47" s="39"/>
    </row>
    <row r="48" spans="1:11" s="16" customFormat="1" ht="18" x14ac:dyDescent="0.45">
      <c r="A48" s="40">
        <v>2046</v>
      </c>
      <c r="B48" s="42">
        <f>_xlfn.FORECAST.LINEAR(A48,$B$11:B47,$A$11:A47)</f>
        <v>506743681.02619076</v>
      </c>
      <c r="C48" s="42">
        <f>_xlfn.FORECAST.LINEAR($A48,$C$11:C47,$A$11:A47)</f>
        <v>38110012.716666654</v>
      </c>
      <c r="D48" s="42">
        <f>_xlfn.FORECAST.LINEAR($A48,$D$11:D47,$A$11:$A47)</f>
        <v>1190253.3940476179</v>
      </c>
      <c r="E48" s="42">
        <f>_xlfn.FORECAST.LINEAR($A48,$E$11:E47,$A$11:$A47)</f>
        <v>53450204.538094878</v>
      </c>
      <c r="F48" s="42">
        <f>_xlfn.FORECAST.LINEAR($A48,$F$11:F47,$A$11:$A47)</f>
        <v>413993212.75238109</v>
      </c>
      <c r="G48" s="39"/>
      <c r="H48" s="39"/>
      <c r="I48" s="39"/>
      <c r="J48" s="39"/>
      <c r="K48" s="39"/>
    </row>
    <row r="49" spans="1:11" s="16" customFormat="1" ht="18" x14ac:dyDescent="0.45">
      <c r="A49" s="40">
        <v>2047</v>
      </c>
      <c r="B49" s="42">
        <f>_xlfn.FORECAST.LINEAR(A49,$B$11:B48,$A$11:A48)</f>
        <v>507684856.31904793</v>
      </c>
      <c r="C49" s="42">
        <f>_xlfn.FORECAST.LINEAR($A49,$C$11:C48,$A$11:A48)</f>
        <v>38173941.36666663</v>
      </c>
      <c r="D49" s="42">
        <f>_xlfn.FORECAST.LINEAR($A49,$D$11:D48,$A$11:$A48)</f>
        <v>1178161.354761906</v>
      </c>
      <c r="E49" s="42">
        <f>_xlfn.FORECAST.LINEAR($A49,$E$11:E48,$A$11:$A48)</f>
        <v>53820023.809523463</v>
      </c>
      <c r="F49" s="42">
        <f>_xlfn.FORECAST.LINEAR($A49,$F$11:F48,$A$11:$A48)</f>
        <v>414512732.2380954</v>
      </c>
      <c r="G49" s="39"/>
      <c r="H49" s="39"/>
      <c r="I49" s="39"/>
      <c r="J49" s="39"/>
      <c r="K49" s="39"/>
    </row>
    <row r="50" spans="1:11" s="16" customFormat="1" ht="18" x14ac:dyDescent="0.45">
      <c r="A50" s="40">
        <v>2048</v>
      </c>
      <c r="B50" s="42">
        <f>_xlfn.FORECAST.LINEAR(A50,$B$11:B49,$A$11:A49)</f>
        <v>508626031.6119051</v>
      </c>
      <c r="C50" s="42">
        <f>_xlfn.FORECAST.LINEAR($A50,$C$11:C49,$A$11:A49)</f>
        <v>38237870.016666636</v>
      </c>
      <c r="D50" s="42">
        <f>_xlfn.FORECAST.LINEAR($A50,$D$11:D49,$A$11:$A49)</f>
        <v>1166069.3154761903</v>
      </c>
      <c r="E50" s="42">
        <f>_xlfn.FORECAST.LINEAR($A50,$E$11:E49,$A$11:$A49)</f>
        <v>54189843.080952048</v>
      </c>
      <c r="F50" s="42">
        <f>_xlfn.FORECAST.LINEAR($A50,$F$11:F49,$A$11:$A49)</f>
        <v>415032251.72380972</v>
      </c>
      <c r="G50" s="39"/>
      <c r="H50" s="39"/>
      <c r="I50" s="39"/>
      <c r="J50" s="39"/>
      <c r="K50" s="39"/>
    </row>
    <row r="51" spans="1:11" s="16" customFormat="1" ht="18" x14ac:dyDescent="0.45">
      <c r="A51" s="40">
        <v>2049</v>
      </c>
      <c r="B51" s="42">
        <f>_xlfn.FORECAST.LINEAR(A51,$B$11:B50,$A$11:A50)</f>
        <v>509567206.90476227</v>
      </c>
      <c r="C51" s="42">
        <f>_xlfn.FORECAST.LINEAR($A51,$C$11:C50,$A$11:A50)</f>
        <v>38301798.666666642</v>
      </c>
      <c r="D51" s="42">
        <f>_xlfn.FORECAST.LINEAR($A51,$D$11:D50,$A$11:$A50)</f>
        <v>1153977.2761904746</v>
      </c>
      <c r="E51" s="42">
        <f>_xlfn.FORECAST.LINEAR($A51,$E$11:E50,$A$11:$A50)</f>
        <v>54559662.352380633</v>
      </c>
      <c r="F51" s="42">
        <f>_xlfn.FORECAST.LINEAR($A51,$F$11:F50,$A$11:$A50)</f>
        <v>415551771.20952404</v>
      </c>
      <c r="G51" s="39"/>
      <c r="H51" s="39"/>
      <c r="I51" s="39"/>
      <c r="J51" s="39"/>
      <c r="K51" s="39"/>
    </row>
    <row r="52" spans="1:11" s="16" customFormat="1" ht="18" x14ac:dyDescent="0.45">
      <c r="A52" s="40">
        <v>2050</v>
      </c>
      <c r="B52" s="42">
        <f>_xlfn.FORECAST.LINEAR(A52,$B$11:B51,$A$11:A51)</f>
        <v>510508382.19761944</v>
      </c>
      <c r="C52" s="42">
        <f>_xlfn.FORECAST.LINEAR($A52,$C$11:C51,$A$11:A51)</f>
        <v>38365727.316666648</v>
      </c>
      <c r="D52" s="42">
        <f>_xlfn.FORECAST.LINEAR($A52,$D$11:D51,$A$11:$A51)</f>
        <v>1141885.2369047627</v>
      </c>
      <c r="E52" s="42">
        <f>_xlfn.FORECAST.LINEAR($A52,$E$11:E51,$A$11:$A51)</f>
        <v>54929481.623809338</v>
      </c>
      <c r="F52" s="42">
        <f>_xlfn.FORECAST.LINEAR($A52,$F$11:F51,$A$11:$A51)</f>
        <v>416071290.69523835</v>
      </c>
      <c r="G52" s="39"/>
      <c r="H52" s="39"/>
      <c r="I52" s="39"/>
      <c r="J52" s="39"/>
      <c r="K52" s="39"/>
    </row>
    <row r="53" spans="1:11" s="16" customFormat="1" ht="18" x14ac:dyDescent="0.45">
      <c r="A53" s="40">
        <v>2051</v>
      </c>
      <c r="B53" s="42">
        <f>_xlfn.FORECAST.LINEAR(A53,$B$11:B52,$A$11:A52)</f>
        <v>511449557.49047685</v>
      </c>
      <c r="C53" s="42">
        <f>_xlfn.FORECAST.LINEAR($A53,$C$11:C52,$A$11:A52)</f>
        <v>38429655.966666639</v>
      </c>
      <c r="D53" s="42">
        <f>_xlfn.FORECAST.LINEAR($A53,$D$11:D52,$A$11:$A52)</f>
        <v>1129793.197619047</v>
      </c>
      <c r="E53" s="42">
        <f>_xlfn.FORECAST.LINEAR($A53,$E$11:E52,$A$11:$A52)</f>
        <v>55299300.895237803</v>
      </c>
      <c r="F53" s="42">
        <f>_xlfn.FORECAST.LINEAR($A53,$F$11:F52,$A$11:$A52)</f>
        <v>416590810.18095255</v>
      </c>
      <c r="G53" s="39"/>
      <c r="H53" s="39"/>
      <c r="I53" s="39"/>
      <c r="J53" s="39"/>
      <c r="K53" s="39"/>
    </row>
    <row r="54" spans="1:11" s="16" customFormat="1" ht="18" x14ac:dyDescent="0.45">
      <c r="A54" s="40">
        <v>2052</v>
      </c>
      <c r="B54" s="42">
        <f>_xlfn.FORECAST.LINEAR(A54,$B$11:B53,$A$11:A53)</f>
        <v>512390732.78333402</v>
      </c>
      <c r="C54" s="42">
        <f>_xlfn.FORECAST.LINEAR($A54,$C$11:C53,$A$11:A53)</f>
        <v>38493584.61666663</v>
      </c>
      <c r="D54" s="42">
        <f>_xlfn.FORECAST.LINEAR($A54,$D$11:D53,$A$11:$A53)</f>
        <v>1117701.1583333313</v>
      </c>
      <c r="E54" s="42">
        <f>_xlfn.FORECAST.LINEAR($A54,$E$11:E53,$A$11:$A53)</f>
        <v>55669120.166666389</v>
      </c>
      <c r="F54" s="42">
        <f>_xlfn.FORECAST.LINEAR($A54,$F$11:F53,$A$11:$A53)</f>
        <v>417110329.66666687</v>
      </c>
      <c r="G54" s="39"/>
      <c r="H54" s="39"/>
      <c r="I54" s="39"/>
      <c r="J54" s="39"/>
      <c r="K54" s="39"/>
    </row>
    <row r="55" spans="1:11" s="16" customFormat="1" ht="18" x14ac:dyDescent="0.45">
      <c r="A55" s="40">
        <v>2053</v>
      </c>
      <c r="B55" s="42">
        <f>_xlfn.FORECAST.LINEAR(A55,$B$11:B54,$A$11:A54)</f>
        <v>513331908.07619119</v>
      </c>
      <c r="C55" s="42">
        <f>_xlfn.FORECAST.LINEAR($A55,$C$11:C54,$A$11:A54)</f>
        <v>38557513.266666636</v>
      </c>
      <c r="D55" s="42">
        <f>_xlfn.FORECAST.LINEAR($A55,$D$11:D54,$A$11:$A54)</f>
        <v>1105609.1190476194</v>
      </c>
      <c r="E55" s="42">
        <f>_xlfn.FORECAST.LINEAR($A55,$E$11:E54,$A$11:$A54)</f>
        <v>56038939.438094974</v>
      </c>
      <c r="F55" s="42">
        <f>_xlfn.FORECAST.LINEAR($A55,$F$11:F54,$A$11:$A54)</f>
        <v>417629849.15238118</v>
      </c>
      <c r="G55" s="39"/>
      <c r="H55" s="39"/>
      <c r="I55" s="39"/>
      <c r="J55" s="39"/>
      <c r="K55" s="39"/>
    </row>
    <row r="56" spans="1:11" s="16" customFormat="1" ht="18" x14ac:dyDescent="0.45">
      <c r="A56" s="40">
        <v>2054</v>
      </c>
      <c r="B56" s="42">
        <f>_xlfn.FORECAST.LINEAR(A56,$B$11:B55,$A$11:A55)</f>
        <v>514273083.36904836</v>
      </c>
      <c r="C56" s="42">
        <f>_xlfn.FORECAST.LINEAR($A56,$C$11:C55,$A$11:A55)</f>
        <v>38621441.916666642</v>
      </c>
      <c r="D56" s="42">
        <f>_xlfn.FORECAST.LINEAR($A56,$D$11:D55,$A$11:$A55)</f>
        <v>1093517.0797619037</v>
      </c>
      <c r="E56" s="42">
        <f>_xlfn.FORECAST.LINEAR($A56,$E$11:E55,$A$11:$A55)</f>
        <v>56408758.709523559</v>
      </c>
      <c r="F56" s="42">
        <f>_xlfn.FORECAST.LINEAR($A56,$F$11:F55,$A$11:$A55)</f>
        <v>418149368.6380955</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158" t="s">
        <v>355</v>
      </c>
      <c r="C63" s="158" t="s">
        <v>378</v>
      </c>
      <c r="D63" s="158" t="s">
        <v>379</v>
      </c>
      <c r="E63" s="158" t="s">
        <v>380</v>
      </c>
      <c r="F63" s="159" t="s">
        <v>359</v>
      </c>
      <c r="G63" s="181" t="s">
        <v>355</v>
      </c>
      <c r="H63" s="182" t="s">
        <v>378</v>
      </c>
      <c r="I63" s="182" t="s">
        <v>379</v>
      </c>
      <c r="J63" s="182" t="s">
        <v>380</v>
      </c>
      <c r="K63" s="183" t="s">
        <v>359</v>
      </c>
    </row>
    <row r="64" spans="1:11" s="16" customFormat="1" ht="18" x14ac:dyDescent="0.45">
      <c r="A64" s="40">
        <f t="shared" ref="A64:A83" si="1">A6</f>
        <v>2005</v>
      </c>
      <c r="B64" s="244">
        <v>2.0699999999999998</v>
      </c>
      <c r="C64" s="245">
        <v>10.481999999999999</v>
      </c>
      <c r="D64" s="245">
        <v>92.647000000000006</v>
      </c>
      <c r="E64" s="245">
        <v>19.381</v>
      </c>
      <c r="F64" s="313">
        <v>2.7090000000000001</v>
      </c>
      <c r="G64" s="303"/>
      <c r="H64" s="304"/>
      <c r="I64" s="304"/>
      <c r="J64" s="304"/>
      <c r="K64" s="305"/>
    </row>
    <row r="65" spans="1:11" s="16" customFormat="1" ht="18" x14ac:dyDescent="0.45">
      <c r="A65" s="40">
        <f t="shared" si="1"/>
        <v>2006</v>
      </c>
      <c r="B65" s="234">
        <v>1.462</v>
      </c>
      <c r="C65" s="71">
        <v>6.5890000000000004</v>
      </c>
      <c r="D65" s="71">
        <v>80.210999999999999</v>
      </c>
      <c r="E65" s="71">
        <v>16.861999999999998</v>
      </c>
      <c r="F65" s="295">
        <v>1.9530000000000001</v>
      </c>
      <c r="G65" s="290">
        <f>IF(ABS(B7 - B6) &gt; SQRT(G7^2 + G6^2), 1, 0)</f>
        <v>0</v>
      </c>
      <c r="H65" s="286">
        <f>IF(ABS(C7 - C6) &gt; SQRT(H7^2 + H6^2), 1, 0)</f>
        <v>0</v>
      </c>
      <c r="I65" s="286">
        <f>IF(ABS(D7 - D6) &gt; SQRT(I7^2 + I6^2), 1, 0)</f>
        <v>0</v>
      </c>
      <c r="J65" s="286">
        <f>IF(ABS(E7 - E6) &gt; SQRT(J7^2 + J6^2), 1, 0)</f>
        <v>0</v>
      </c>
      <c r="K65" s="291">
        <f>IF(ABS(F7 - F6) &gt; SQRT(K7^2 + K6^2), 1, 0)</f>
        <v>0</v>
      </c>
    </row>
    <row r="66" spans="1:11" s="16" customFormat="1" ht="18" x14ac:dyDescent="0.45">
      <c r="A66" s="40">
        <f t="shared" si="1"/>
        <v>2007</v>
      </c>
      <c r="B66" s="234">
        <v>1.29</v>
      </c>
      <c r="C66" s="71">
        <v>6.5019999999999998</v>
      </c>
      <c r="D66" s="71">
        <v>55.146999999999998</v>
      </c>
      <c r="E66" s="71">
        <v>8.8160000000000007</v>
      </c>
      <c r="F66" s="295">
        <v>1.429</v>
      </c>
      <c r="G66" s="290">
        <f t="shared" ref="G66:G83" si="2">IF(ABS(B8 - B7) &gt; SQRT(G8^2 + G7^2), 1, 0)</f>
        <v>0</v>
      </c>
      <c r="H66" s="286">
        <f t="shared" ref="H66:H83" si="3">IF(ABS(C8 - C7) &gt; SQRT(H8^2 + H7^2), 1, 0)</f>
        <v>0</v>
      </c>
      <c r="I66" s="286">
        <f t="shared" ref="I66:I83" si="4">IF(ABS(D8 - D7) &gt; SQRT(I8^2 + I7^2), 1, 0)</f>
        <v>0</v>
      </c>
      <c r="J66" s="286">
        <f t="shared" ref="J66:J83" si="5">IF(ABS(E8 - E7) &gt; SQRT(J8^2 + J7^2), 1, 0)</f>
        <v>0</v>
      </c>
      <c r="K66" s="291">
        <f t="shared" ref="K66:K83" si="6">IF(ABS(F8 - F7) &gt; SQRT(K8^2 + K7^2), 1, 0)</f>
        <v>0</v>
      </c>
    </row>
    <row r="67" spans="1:11" s="16" customFormat="1" ht="18" x14ac:dyDescent="0.45">
      <c r="A67" s="40">
        <f t="shared" si="1"/>
        <v>2008</v>
      </c>
      <c r="B67" s="234">
        <v>1.2809999999999999</v>
      </c>
      <c r="C67" s="71">
        <v>6.7590000000000003</v>
      </c>
      <c r="D67" s="71">
        <v>59.24</v>
      </c>
      <c r="E67" s="71">
        <v>8.5690000000000008</v>
      </c>
      <c r="F67" s="295">
        <v>1.4350000000000001</v>
      </c>
      <c r="G67" s="290">
        <f t="shared" si="2"/>
        <v>0</v>
      </c>
      <c r="H67" s="286">
        <f t="shared" si="3"/>
        <v>0</v>
      </c>
      <c r="I67" s="286">
        <f t="shared" si="4"/>
        <v>0</v>
      </c>
      <c r="J67" s="286">
        <f t="shared" si="5"/>
        <v>0</v>
      </c>
      <c r="K67" s="291">
        <f t="shared" si="6"/>
        <v>0</v>
      </c>
    </row>
    <row r="68" spans="1:11" s="16" customFormat="1" ht="18" x14ac:dyDescent="0.45">
      <c r="A68" s="40">
        <f t="shared" si="1"/>
        <v>2009</v>
      </c>
      <c r="B68" s="234">
        <v>1.2569999999999999</v>
      </c>
      <c r="C68" s="71">
        <v>6.867</v>
      </c>
      <c r="D68" s="71">
        <v>61.442999999999998</v>
      </c>
      <c r="E68" s="71">
        <v>8.1289999999999996</v>
      </c>
      <c r="F68" s="295">
        <v>1.36</v>
      </c>
      <c r="G68" s="290">
        <f t="shared" si="2"/>
        <v>0</v>
      </c>
      <c r="H68" s="286">
        <f t="shared" si="3"/>
        <v>0</v>
      </c>
      <c r="I68" s="286">
        <f t="shared" si="4"/>
        <v>0</v>
      </c>
      <c r="J68" s="286">
        <f t="shared" si="5"/>
        <v>0</v>
      </c>
      <c r="K68" s="291">
        <f t="shared" si="6"/>
        <v>0</v>
      </c>
    </row>
    <row r="69" spans="1:11" s="16" customFormat="1" ht="18" x14ac:dyDescent="0.45">
      <c r="A69" s="40">
        <f t="shared" si="1"/>
        <v>2010</v>
      </c>
      <c r="B69" s="234">
        <v>1.272</v>
      </c>
      <c r="C69" s="71">
        <v>7.992</v>
      </c>
      <c r="D69" s="71">
        <v>61.143999999999998</v>
      </c>
      <c r="E69" s="71">
        <v>8.2919999999999998</v>
      </c>
      <c r="F69" s="295">
        <v>1.3740000000000001</v>
      </c>
      <c r="G69" s="290">
        <f t="shared" si="2"/>
        <v>0</v>
      </c>
      <c r="H69" s="286">
        <f t="shared" si="3"/>
        <v>0</v>
      </c>
      <c r="I69" s="286">
        <f t="shared" si="4"/>
        <v>0</v>
      </c>
      <c r="J69" s="286">
        <f t="shared" si="5"/>
        <v>0</v>
      </c>
      <c r="K69" s="291">
        <f t="shared" si="6"/>
        <v>0</v>
      </c>
    </row>
    <row r="70" spans="1:11" s="16" customFormat="1" ht="18" x14ac:dyDescent="0.45">
      <c r="A70" s="40">
        <f t="shared" si="1"/>
        <v>2011</v>
      </c>
      <c r="B70" s="234">
        <v>1.2669999999999999</v>
      </c>
      <c r="C70" s="71">
        <v>8.1489999999999991</v>
      </c>
      <c r="D70" s="71">
        <v>61.186999999999998</v>
      </c>
      <c r="E70" s="71">
        <v>8.1219999999999999</v>
      </c>
      <c r="F70" s="295">
        <v>1.369</v>
      </c>
      <c r="G70" s="290">
        <f t="shared" si="2"/>
        <v>0</v>
      </c>
      <c r="H70" s="286">
        <f t="shared" si="3"/>
        <v>0</v>
      </c>
      <c r="I70" s="286">
        <f t="shared" si="4"/>
        <v>0</v>
      </c>
      <c r="J70" s="286">
        <f t="shared" si="5"/>
        <v>0</v>
      </c>
      <c r="K70" s="291">
        <f t="shared" si="6"/>
        <v>0</v>
      </c>
    </row>
    <row r="71" spans="1:11" s="16" customFormat="1" ht="18" x14ac:dyDescent="0.45">
      <c r="A71" s="40">
        <f t="shared" si="1"/>
        <v>2012</v>
      </c>
      <c r="B71" s="234">
        <v>1.266</v>
      </c>
      <c r="C71" s="71">
        <v>7.6680000000000001</v>
      </c>
      <c r="D71" s="71">
        <v>61.155000000000001</v>
      </c>
      <c r="E71" s="71">
        <v>8.1620000000000008</v>
      </c>
      <c r="F71" s="295">
        <v>1.3480000000000001</v>
      </c>
      <c r="G71" s="290">
        <f t="shared" si="2"/>
        <v>0</v>
      </c>
      <c r="H71" s="286">
        <f t="shared" si="3"/>
        <v>0</v>
      </c>
      <c r="I71" s="286">
        <f t="shared" si="4"/>
        <v>0</v>
      </c>
      <c r="J71" s="286">
        <f t="shared" si="5"/>
        <v>0</v>
      </c>
      <c r="K71" s="291">
        <f t="shared" si="6"/>
        <v>0</v>
      </c>
    </row>
    <row r="72" spans="1:11" s="16" customFormat="1" ht="18" x14ac:dyDescent="0.45">
      <c r="A72" s="40">
        <f t="shared" si="1"/>
        <v>2013</v>
      </c>
      <c r="B72" s="234">
        <v>1.25</v>
      </c>
      <c r="C72" s="71">
        <v>7.28</v>
      </c>
      <c r="D72" s="71">
        <v>60.945999999999998</v>
      </c>
      <c r="E72" s="71">
        <v>8.093</v>
      </c>
      <c r="F72" s="295">
        <v>1.345</v>
      </c>
      <c r="G72" s="290">
        <f t="shared" si="2"/>
        <v>0</v>
      </c>
      <c r="H72" s="286">
        <f t="shared" si="3"/>
        <v>0</v>
      </c>
      <c r="I72" s="286">
        <f t="shared" si="4"/>
        <v>0</v>
      </c>
      <c r="J72" s="286">
        <f t="shared" si="5"/>
        <v>0</v>
      </c>
      <c r="K72" s="291">
        <f t="shared" si="6"/>
        <v>0</v>
      </c>
    </row>
    <row r="73" spans="1:11" s="16" customFormat="1" ht="18" x14ac:dyDescent="0.45">
      <c r="A73" s="40">
        <f t="shared" si="1"/>
        <v>2014</v>
      </c>
      <c r="B73" s="234">
        <v>1.2430000000000001</v>
      </c>
      <c r="C73" s="71">
        <v>7.2030000000000003</v>
      </c>
      <c r="D73" s="71">
        <v>60.837000000000003</v>
      </c>
      <c r="E73" s="71">
        <v>8.1460000000000008</v>
      </c>
      <c r="F73" s="295">
        <v>1.3520000000000001</v>
      </c>
      <c r="G73" s="290">
        <f t="shared" si="2"/>
        <v>0</v>
      </c>
      <c r="H73" s="286">
        <f t="shared" si="3"/>
        <v>0</v>
      </c>
      <c r="I73" s="286">
        <f t="shared" si="4"/>
        <v>0</v>
      </c>
      <c r="J73" s="286">
        <f t="shared" si="5"/>
        <v>0</v>
      </c>
      <c r="K73" s="291">
        <f t="shared" si="6"/>
        <v>0</v>
      </c>
    </row>
    <row r="74" spans="1:11" s="16" customFormat="1" ht="18" x14ac:dyDescent="0.45">
      <c r="A74" s="40">
        <f t="shared" si="1"/>
        <v>2015</v>
      </c>
      <c r="B74" s="234">
        <v>1.2310000000000001</v>
      </c>
      <c r="C74" s="71">
        <v>7.109</v>
      </c>
      <c r="D74" s="71">
        <v>60.718000000000004</v>
      </c>
      <c r="E74" s="71">
        <v>8.2620000000000005</v>
      </c>
      <c r="F74" s="295">
        <v>1.3580000000000001</v>
      </c>
      <c r="G74" s="290">
        <f t="shared" si="2"/>
        <v>0</v>
      </c>
      <c r="H74" s="286">
        <f t="shared" si="3"/>
        <v>0</v>
      </c>
      <c r="I74" s="286">
        <f t="shared" si="4"/>
        <v>0</v>
      </c>
      <c r="J74" s="286">
        <f t="shared" si="5"/>
        <v>0</v>
      </c>
      <c r="K74" s="291">
        <f t="shared" si="6"/>
        <v>0</v>
      </c>
    </row>
    <row r="75" spans="1:11" s="16" customFormat="1" ht="18" x14ac:dyDescent="0.45">
      <c r="A75" s="40">
        <f t="shared" si="1"/>
        <v>2016</v>
      </c>
      <c r="B75" s="234">
        <v>1.232</v>
      </c>
      <c r="C75" s="71">
        <v>6.976</v>
      </c>
      <c r="D75" s="71">
        <v>60.917999999999999</v>
      </c>
      <c r="E75" s="71">
        <v>8.5259999999999998</v>
      </c>
      <c r="F75" s="295">
        <v>1.3819999999999999</v>
      </c>
      <c r="G75" s="290">
        <f t="shared" si="2"/>
        <v>0</v>
      </c>
      <c r="H75" s="286">
        <f t="shared" si="3"/>
        <v>0</v>
      </c>
      <c r="I75" s="286">
        <f t="shared" si="4"/>
        <v>0</v>
      </c>
      <c r="J75" s="286">
        <f t="shared" si="5"/>
        <v>0</v>
      </c>
      <c r="K75" s="291">
        <f t="shared" si="6"/>
        <v>0</v>
      </c>
    </row>
    <row r="76" spans="1:11" s="16" customFormat="1" ht="18" x14ac:dyDescent="0.45">
      <c r="A76" s="40">
        <f t="shared" si="1"/>
        <v>2017</v>
      </c>
      <c r="B76" s="234">
        <v>1.248</v>
      </c>
      <c r="C76" s="71">
        <v>6.9649999999999999</v>
      </c>
      <c r="D76" s="71">
        <v>60.991999999999997</v>
      </c>
      <c r="E76" s="71">
        <v>8.4979999999999993</v>
      </c>
      <c r="F76" s="295">
        <v>1.4019999999999999</v>
      </c>
      <c r="G76" s="290">
        <f t="shared" si="2"/>
        <v>0</v>
      </c>
      <c r="H76" s="286">
        <f t="shared" si="3"/>
        <v>0</v>
      </c>
      <c r="I76" s="286">
        <f t="shared" si="4"/>
        <v>0</v>
      </c>
      <c r="J76" s="286">
        <f t="shared" si="5"/>
        <v>0</v>
      </c>
      <c r="K76" s="291">
        <f t="shared" si="6"/>
        <v>0</v>
      </c>
    </row>
    <row r="77" spans="1:11" s="16" customFormat="1" ht="18" x14ac:dyDescent="0.45">
      <c r="A77" s="40">
        <f t="shared" si="1"/>
        <v>2018</v>
      </c>
      <c r="B77" s="234">
        <v>1.262</v>
      </c>
      <c r="C77" s="71">
        <v>6.9969999999999999</v>
      </c>
      <c r="D77" s="71">
        <v>61.048999999999999</v>
      </c>
      <c r="E77" s="71">
        <v>8.3490000000000002</v>
      </c>
      <c r="F77" s="295">
        <v>1.4490000000000001</v>
      </c>
      <c r="G77" s="290">
        <f t="shared" si="2"/>
        <v>0</v>
      </c>
      <c r="H77" s="286">
        <f t="shared" si="3"/>
        <v>0</v>
      </c>
      <c r="I77" s="286">
        <f t="shared" si="4"/>
        <v>0</v>
      </c>
      <c r="J77" s="286">
        <f t="shared" si="5"/>
        <v>0</v>
      </c>
      <c r="K77" s="291">
        <f t="shared" si="6"/>
        <v>0</v>
      </c>
    </row>
    <row r="78" spans="1:11" s="16" customFormat="1" ht="18" x14ac:dyDescent="0.45">
      <c r="A78" s="40">
        <f t="shared" si="1"/>
        <v>2019</v>
      </c>
      <c r="B78" s="234">
        <v>1.32</v>
      </c>
      <c r="C78" s="71">
        <v>5.1630000000000003</v>
      </c>
      <c r="D78" s="71">
        <v>60.773000000000003</v>
      </c>
      <c r="E78" s="71">
        <v>8.1690000000000005</v>
      </c>
      <c r="F78" s="295">
        <v>1.4990000000000001</v>
      </c>
      <c r="G78" s="290">
        <f t="shared" si="2"/>
        <v>0</v>
      </c>
      <c r="H78" s="286">
        <f t="shared" si="3"/>
        <v>0</v>
      </c>
      <c r="I78" s="286">
        <f t="shared" si="4"/>
        <v>0</v>
      </c>
      <c r="J78" s="286">
        <f t="shared" si="5"/>
        <v>0</v>
      </c>
      <c r="K78" s="291">
        <f t="shared" si="6"/>
        <v>0</v>
      </c>
    </row>
    <row r="79" spans="1:11" s="16" customFormat="1" ht="18" x14ac:dyDescent="0.45">
      <c r="A79" s="40">
        <f t="shared" si="1"/>
        <v>2020</v>
      </c>
      <c r="B79" s="234">
        <v>1.319</v>
      </c>
      <c r="C79" s="71">
        <v>5.21</v>
      </c>
      <c r="D79" s="71">
        <v>60.646999999999998</v>
      </c>
      <c r="E79" s="71">
        <v>8.2319999999999993</v>
      </c>
      <c r="F79" s="295">
        <v>1.5089999999999999</v>
      </c>
      <c r="G79" s="290">
        <f t="shared" si="2"/>
        <v>0</v>
      </c>
      <c r="H79" s="286">
        <f t="shared" si="3"/>
        <v>0</v>
      </c>
      <c r="I79" s="286">
        <f t="shared" si="4"/>
        <v>0</v>
      </c>
      <c r="J79" s="286">
        <f t="shared" si="5"/>
        <v>0</v>
      </c>
      <c r="K79" s="291">
        <f t="shared" si="6"/>
        <v>0</v>
      </c>
    </row>
    <row r="80" spans="1:11" s="16" customFormat="1" ht="18" x14ac:dyDescent="0.45">
      <c r="A80" s="40">
        <f t="shared" si="1"/>
        <v>2021</v>
      </c>
      <c r="B80" s="234">
        <v>1.321</v>
      </c>
      <c r="C80" s="71">
        <v>5.1639999999999997</v>
      </c>
      <c r="D80" s="71">
        <v>60.521999999999998</v>
      </c>
      <c r="E80" s="71">
        <v>8.2420000000000009</v>
      </c>
      <c r="F80" s="295">
        <v>1.516</v>
      </c>
      <c r="G80" s="290">
        <f t="shared" si="2"/>
        <v>0</v>
      </c>
      <c r="H80" s="286">
        <f t="shared" si="3"/>
        <v>0</v>
      </c>
      <c r="I80" s="286">
        <f t="shared" si="4"/>
        <v>0</v>
      </c>
      <c r="J80" s="286">
        <f t="shared" si="5"/>
        <v>0</v>
      </c>
      <c r="K80" s="291">
        <f t="shared" si="6"/>
        <v>0</v>
      </c>
    </row>
    <row r="81" spans="1:41" s="16" customFormat="1" ht="18" x14ac:dyDescent="0.45">
      <c r="A81" s="40">
        <f t="shared" si="1"/>
        <v>2022</v>
      </c>
      <c r="B81" s="234">
        <v>1.2589999999999999</v>
      </c>
      <c r="C81" s="71">
        <v>4.9020000000000001</v>
      </c>
      <c r="D81" s="71">
        <v>60.134</v>
      </c>
      <c r="E81" s="71">
        <v>8.1940000000000008</v>
      </c>
      <c r="F81" s="295">
        <v>1.409</v>
      </c>
      <c r="G81" s="290">
        <f t="shared" si="2"/>
        <v>0</v>
      </c>
      <c r="H81" s="286">
        <f t="shared" si="3"/>
        <v>0</v>
      </c>
      <c r="I81" s="286">
        <f t="shared" si="4"/>
        <v>0</v>
      </c>
      <c r="J81" s="286">
        <f t="shared" si="5"/>
        <v>0</v>
      </c>
      <c r="K81" s="291">
        <f t="shared" si="6"/>
        <v>0</v>
      </c>
    </row>
    <row r="82" spans="1:41" s="16" customFormat="1" ht="18" x14ac:dyDescent="0.45">
      <c r="A82" s="40">
        <f t="shared" si="1"/>
        <v>2023</v>
      </c>
      <c r="B82" s="234">
        <v>1.2569999999999999</v>
      </c>
      <c r="C82" s="71">
        <v>4.8979999999999997</v>
      </c>
      <c r="D82" s="71">
        <v>59.905999999999999</v>
      </c>
      <c r="E82" s="71">
        <v>8.1310000000000002</v>
      </c>
      <c r="F82" s="295">
        <v>1.4239999999999999</v>
      </c>
      <c r="G82" s="290">
        <f t="shared" si="2"/>
        <v>0</v>
      </c>
      <c r="H82" s="286">
        <f t="shared" si="3"/>
        <v>0</v>
      </c>
      <c r="I82" s="286">
        <f t="shared" si="4"/>
        <v>0</v>
      </c>
      <c r="J82" s="286">
        <f t="shared" si="5"/>
        <v>0</v>
      </c>
      <c r="K82" s="291">
        <f t="shared" si="6"/>
        <v>0</v>
      </c>
    </row>
    <row r="83" spans="1:41" s="16" customFormat="1" ht="18.399999999999999" thickBot="1" x14ac:dyDescent="0.5">
      <c r="A83" s="40">
        <f t="shared" si="1"/>
        <v>2024</v>
      </c>
      <c r="B83" s="236">
        <v>1.28</v>
      </c>
      <c r="C83" s="238">
        <v>4.8739999999999997</v>
      </c>
      <c r="D83" s="238">
        <v>59.847000000000001</v>
      </c>
      <c r="E83" s="238">
        <v>8.2609999999999992</v>
      </c>
      <c r="F83" s="314">
        <v>1.4590000000000001</v>
      </c>
      <c r="G83" s="290">
        <f t="shared" si="2"/>
        <v>0</v>
      </c>
      <c r="H83" s="286">
        <f t="shared" si="3"/>
        <v>0</v>
      </c>
      <c r="I83" s="286">
        <f t="shared" si="4"/>
        <v>0</v>
      </c>
      <c r="J83" s="286">
        <f t="shared" si="5"/>
        <v>0</v>
      </c>
      <c r="K83" s="291">
        <f t="shared" si="6"/>
        <v>0</v>
      </c>
    </row>
    <row r="84" spans="1:41" s="16" customFormat="1" ht="14.65" thickBot="1" x14ac:dyDescent="0.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row>
    <row r="85" spans="1:41" s="16" customFormat="1" ht="27.4" thickTop="1" thickBot="1" x14ac:dyDescent="0.9">
      <c r="B85" s="432" t="s">
        <v>475</v>
      </c>
      <c r="C85" s="433"/>
      <c r="D85" s="433"/>
      <c r="E85" s="433"/>
      <c r="F85" s="433"/>
      <c r="G85" s="433"/>
      <c r="H85" s="434"/>
    </row>
    <row r="86" spans="1:41" s="16" customFormat="1" ht="14.65" thickBot="1" x14ac:dyDescent="0.5"/>
    <row r="87" spans="1:41" s="43" customFormat="1" ht="21.4" thickBot="1" x14ac:dyDescent="0.7">
      <c r="A87" s="44"/>
      <c r="B87" s="45" t="s">
        <v>1</v>
      </c>
      <c r="C87" s="46"/>
      <c r="D87" s="46"/>
      <c r="E87" s="46"/>
      <c r="F87" s="47"/>
      <c r="G87" s="45" t="s">
        <v>2</v>
      </c>
      <c r="H87" s="46"/>
      <c r="I87" s="46"/>
      <c r="J87" s="46"/>
      <c r="K87" s="47"/>
      <c r="L87" s="45" t="s">
        <v>3</v>
      </c>
      <c r="M87" s="46"/>
      <c r="N87" s="46"/>
      <c r="O87" s="46"/>
      <c r="P87" s="47"/>
      <c r="Q87" s="45" t="s">
        <v>4</v>
      </c>
      <c r="R87" s="46"/>
      <c r="S87" s="46"/>
      <c r="T87" s="46"/>
      <c r="U87" s="47"/>
      <c r="V87" s="45" t="s">
        <v>5</v>
      </c>
      <c r="W87" s="46"/>
      <c r="X87" s="46"/>
      <c r="Y87" s="46"/>
      <c r="Z87" s="47"/>
    </row>
    <row r="88" spans="1:41" s="16" customFormat="1" ht="18.399999999999999" thickBot="1" x14ac:dyDescent="0.5">
      <c r="A88" s="19" t="s">
        <v>382</v>
      </c>
      <c r="B88" s="94" t="s">
        <v>355</v>
      </c>
      <c r="C88" s="94" t="s">
        <v>378</v>
      </c>
      <c r="D88" s="94" t="s">
        <v>379</v>
      </c>
      <c r="E88" s="94" t="s">
        <v>380</v>
      </c>
      <c r="F88" s="126" t="s">
        <v>359</v>
      </c>
      <c r="G88" s="94" t="s">
        <v>355</v>
      </c>
      <c r="H88" s="94" t="s">
        <v>378</v>
      </c>
      <c r="I88" s="94" t="s">
        <v>379</v>
      </c>
      <c r="J88" s="94" t="s">
        <v>380</v>
      </c>
      <c r="K88" s="126" t="s">
        <v>359</v>
      </c>
      <c r="L88" s="94" t="s">
        <v>355</v>
      </c>
      <c r="M88" s="94" t="s">
        <v>378</v>
      </c>
      <c r="N88" s="94" t="s">
        <v>379</v>
      </c>
      <c r="O88" s="94" t="s">
        <v>380</v>
      </c>
      <c r="P88" s="126" t="s">
        <v>359</v>
      </c>
      <c r="Q88" s="94" t="s">
        <v>355</v>
      </c>
      <c r="R88" s="94" t="s">
        <v>378</v>
      </c>
      <c r="S88" s="94" t="s">
        <v>379</v>
      </c>
      <c r="T88" s="94" t="s">
        <v>380</v>
      </c>
      <c r="U88" s="126" t="s">
        <v>359</v>
      </c>
      <c r="V88" s="94" t="s">
        <v>355</v>
      </c>
      <c r="W88" s="94" t="s">
        <v>378</v>
      </c>
      <c r="X88" s="94" t="s">
        <v>379</v>
      </c>
      <c r="Y88" s="94" t="s">
        <v>380</v>
      </c>
      <c r="Z88" s="126" t="s">
        <v>359</v>
      </c>
    </row>
    <row r="89" spans="1:41" s="85" customFormat="1" ht="18" x14ac:dyDescent="0.55000000000000004">
      <c r="A89" s="40">
        <v>2005</v>
      </c>
      <c r="B89" s="208">
        <v>117583151</v>
      </c>
      <c r="C89" s="209">
        <v>9346875</v>
      </c>
      <c r="D89" s="209">
        <v>709176</v>
      </c>
      <c r="E89" s="209">
        <v>8195533</v>
      </c>
      <c r="F89" s="249">
        <v>99331567</v>
      </c>
      <c r="G89" s="250">
        <v>21978793</v>
      </c>
      <c r="H89" s="209">
        <v>1761864</v>
      </c>
      <c r="I89" s="209">
        <v>140514</v>
      </c>
      <c r="J89" s="209">
        <v>1518700</v>
      </c>
      <c r="K89" s="249">
        <v>18557714</v>
      </c>
      <c r="L89" s="250">
        <v>27040330</v>
      </c>
      <c r="M89" s="209">
        <v>2157951</v>
      </c>
      <c r="N89" s="209">
        <v>126614</v>
      </c>
      <c r="O89" s="209">
        <v>1955675</v>
      </c>
      <c r="P89" s="249">
        <v>22800090</v>
      </c>
      <c r="Q89" s="250">
        <v>28564140</v>
      </c>
      <c r="R89" s="209">
        <v>2401755</v>
      </c>
      <c r="S89" s="209">
        <v>68080</v>
      </c>
      <c r="T89" s="209">
        <v>2137432</v>
      </c>
      <c r="U89" s="249">
        <v>23956872</v>
      </c>
      <c r="V89" s="250">
        <v>273326667</v>
      </c>
      <c r="W89" s="209">
        <v>20641157</v>
      </c>
      <c r="X89" s="209">
        <v>593923</v>
      </c>
      <c r="Y89" s="209">
        <v>20257951</v>
      </c>
      <c r="Z89" s="210">
        <v>231833637</v>
      </c>
    </row>
    <row r="90" spans="1:41" s="85" customFormat="1" ht="18" x14ac:dyDescent="0.55000000000000004">
      <c r="A90" s="40">
        <v>2006</v>
      </c>
      <c r="B90" s="211">
        <v>117103261</v>
      </c>
      <c r="C90" s="80">
        <v>8993625</v>
      </c>
      <c r="D90" s="80">
        <v>548737</v>
      </c>
      <c r="E90" s="80">
        <v>7278927</v>
      </c>
      <c r="F90" s="81">
        <v>100281972</v>
      </c>
      <c r="G90" s="79">
        <v>21955057</v>
      </c>
      <c r="H90" s="80">
        <v>1724130</v>
      </c>
      <c r="I90" s="80">
        <v>103948</v>
      </c>
      <c r="J90" s="80">
        <v>1354663</v>
      </c>
      <c r="K90" s="81">
        <v>18772317</v>
      </c>
      <c r="L90" s="79">
        <v>27334060</v>
      </c>
      <c r="M90" s="80">
        <v>2147149</v>
      </c>
      <c r="N90" s="80">
        <v>99541</v>
      </c>
      <c r="O90" s="80">
        <v>1746033</v>
      </c>
      <c r="P90" s="81">
        <v>23341338</v>
      </c>
      <c r="Q90" s="79">
        <v>28672445</v>
      </c>
      <c r="R90" s="80">
        <v>2477905</v>
      </c>
      <c r="S90" s="80">
        <v>67840</v>
      </c>
      <c r="T90" s="80">
        <v>1914256</v>
      </c>
      <c r="U90" s="81">
        <v>24212444</v>
      </c>
      <c r="V90" s="79">
        <v>272711805</v>
      </c>
      <c r="W90" s="80">
        <v>21227538</v>
      </c>
      <c r="X90" s="80">
        <v>666950</v>
      </c>
      <c r="Y90" s="80">
        <v>17440169</v>
      </c>
      <c r="Z90" s="212">
        <v>233377149</v>
      </c>
    </row>
    <row r="91" spans="1:41" s="85" customFormat="1" ht="18" x14ac:dyDescent="0.55000000000000004">
      <c r="A91" s="40">
        <v>2007</v>
      </c>
      <c r="B91" s="211">
        <v>121793948</v>
      </c>
      <c r="C91" s="80">
        <v>9503035</v>
      </c>
      <c r="D91" s="80">
        <v>685309</v>
      </c>
      <c r="E91" s="80">
        <v>10076029</v>
      </c>
      <c r="F91" s="81">
        <v>101529575</v>
      </c>
      <c r="G91" s="79">
        <v>22832753</v>
      </c>
      <c r="H91" s="80">
        <v>1813564</v>
      </c>
      <c r="I91" s="80">
        <v>126130</v>
      </c>
      <c r="J91" s="80">
        <v>1896668</v>
      </c>
      <c r="K91" s="81">
        <v>18996391</v>
      </c>
      <c r="L91" s="79">
        <v>27901143</v>
      </c>
      <c r="M91" s="80">
        <v>2229320</v>
      </c>
      <c r="N91" s="80">
        <v>148557</v>
      </c>
      <c r="O91" s="80">
        <v>2355390</v>
      </c>
      <c r="P91" s="81">
        <v>23167876</v>
      </c>
      <c r="Q91" s="79">
        <v>28795823</v>
      </c>
      <c r="R91" s="80">
        <v>2479782</v>
      </c>
      <c r="S91" s="80">
        <v>112645</v>
      </c>
      <c r="T91" s="80">
        <v>2523973</v>
      </c>
      <c r="U91" s="81">
        <v>23679423</v>
      </c>
      <c r="V91" s="79">
        <v>272220018</v>
      </c>
      <c r="W91" s="80">
        <v>21323839</v>
      </c>
      <c r="X91" s="80">
        <v>1070197</v>
      </c>
      <c r="Y91" s="80">
        <v>23041535</v>
      </c>
      <c r="Z91" s="212">
        <v>226784447</v>
      </c>
    </row>
    <row r="92" spans="1:41" s="85" customFormat="1" ht="18" x14ac:dyDescent="0.55000000000000004">
      <c r="A92" s="40">
        <v>2008</v>
      </c>
      <c r="B92" s="211">
        <v>122414210</v>
      </c>
      <c r="C92" s="80">
        <v>9442784</v>
      </c>
      <c r="D92" s="80">
        <v>356012</v>
      </c>
      <c r="E92" s="80">
        <v>10473354</v>
      </c>
      <c r="F92" s="81">
        <v>102142060</v>
      </c>
      <c r="G92" s="79">
        <v>22949543</v>
      </c>
      <c r="H92" s="80">
        <v>1795049</v>
      </c>
      <c r="I92" s="80">
        <v>63368</v>
      </c>
      <c r="J92" s="80">
        <v>1976989</v>
      </c>
      <c r="K92" s="81">
        <v>19114138</v>
      </c>
      <c r="L92" s="79">
        <v>27964788</v>
      </c>
      <c r="M92" s="80">
        <v>2224081</v>
      </c>
      <c r="N92" s="80">
        <v>79883</v>
      </c>
      <c r="O92" s="80">
        <v>2449941</v>
      </c>
      <c r="P92" s="81">
        <v>23210883</v>
      </c>
      <c r="Q92" s="79">
        <v>28790655</v>
      </c>
      <c r="R92" s="80">
        <v>2427564</v>
      </c>
      <c r="S92" s="80">
        <v>67398</v>
      </c>
      <c r="T92" s="80">
        <v>2592943</v>
      </c>
      <c r="U92" s="81">
        <v>23702749</v>
      </c>
      <c r="V92" s="79">
        <v>271683792</v>
      </c>
      <c r="W92" s="80">
        <v>20800431</v>
      </c>
      <c r="X92" s="80">
        <v>666024</v>
      </c>
      <c r="Y92" s="80">
        <v>23567641</v>
      </c>
      <c r="Z92" s="212">
        <v>226649695</v>
      </c>
    </row>
    <row r="93" spans="1:41" s="85" customFormat="1" ht="18" x14ac:dyDescent="0.55000000000000004">
      <c r="A93" s="40">
        <v>2009</v>
      </c>
      <c r="B93" s="211">
        <v>124044547</v>
      </c>
      <c r="C93" s="80">
        <v>9099195</v>
      </c>
      <c r="D93" s="80">
        <v>446715</v>
      </c>
      <c r="E93" s="80">
        <v>10399555</v>
      </c>
      <c r="F93" s="81">
        <v>104099081</v>
      </c>
      <c r="G93" s="79">
        <v>23272737</v>
      </c>
      <c r="H93" s="80">
        <v>1724391</v>
      </c>
      <c r="I93" s="80">
        <v>79479</v>
      </c>
      <c r="J93" s="80">
        <v>1973133</v>
      </c>
      <c r="K93" s="81">
        <v>19495733</v>
      </c>
      <c r="L93" s="79">
        <v>28030361</v>
      </c>
      <c r="M93" s="80">
        <v>2142389</v>
      </c>
      <c r="N93" s="80">
        <v>100429</v>
      </c>
      <c r="O93" s="80">
        <v>2441486</v>
      </c>
      <c r="P93" s="81">
        <v>23346057</v>
      </c>
      <c r="Q93" s="79">
        <v>28995770</v>
      </c>
      <c r="R93" s="80">
        <v>2320611</v>
      </c>
      <c r="S93" s="80">
        <v>84781</v>
      </c>
      <c r="T93" s="80">
        <v>2591821</v>
      </c>
      <c r="U93" s="81">
        <v>23998557</v>
      </c>
      <c r="V93" s="79">
        <v>272742095</v>
      </c>
      <c r="W93" s="80">
        <v>19931853</v>
      </c>
      <c r="X93" s="80">
        <v>837417</v>
      </c>
      <c r="Y93" s="80">
        <v>23618420</v>
      </c>
      <c r="Z93" s="212">
        <v>228354405</v>
      </c>
    </row>
    <row r="94" spans="1:41" s="85" customFormat="1" ht="18" x14ac:dyDescent="0.55000000000000004">
      <c r="A94" s="40">
        <v>2010</v>
      </c>
      <c r="B94" s="211">
        <v>125138531</v>
      </c>
      <c r="C94" s="80">
        <v>8718912</v>
      </c>
      <c r="D94" s="80">
        <v>459094</v>
      </c>
      <c r="E94" s="80">
        <v>10632724</v>
      </c>
      <c r="F94" s="81">
        <v>105327800</v>
      </c>
      <c r="G94" s="79">
        <v>23505306</v>
      </c>
      <c r="H94" s="80">
        <v>1657435</v>
      </c>
      <c r="I94" s="80">
        <v>81867</v>
      </c>
      <c r="J94" s="80">
        <v>2010294</v>
      </c>
      <c r="K94" s="81">
        <v>19755710</v>
      </c>
      <c r="L94" s="79">
        <v>27945289</v>
      </c>
      <c r="M94" s="80">
        <v>2048765</v>
      </c>
      <c r="N94" s="80">
        <v>102259</v>
      </c>
      <c r="O94" s="80">
        <v>2496541</v>
      </c>
      <c r="P94" s="81">
        <v>23297725</v>
      </c>
      <c r="Q94" s="79">
        <v>28783985</v>
      </c>
      <c r="R94" s="80">
        <v>2138371</v>
      </c>
      <c r="S94" s="80">
        <v>86298</v>
      </c>
      <c r="T94" s="80">
        <v>2636352</v>
      </c>
      <c r="U94" s="81">
        <v>23922965</v>
      </c>
      <c r="V94" s="79">
        <v>269776969</v>
      </c>
      <c r="W94" s="80">
        <v>18748644</v>
      </c>
      <c r="X94" s="80">
        <v>832621</v>
      </c>
      <c r="Y94" s="80">
        <v>23975481</v>
      </c>
      <c r="Z94" s="212">
        <v>226220223</v>
      </c>
    </row>
    <row r="95" spans="1:41" s="85" customFormat="1" ht="18" x14ac:dyDescent="0.55000000000000004">
      <c r="A95" s="40">
        <v>2011</v>
      </c>
      <c r="B95" s="211">
        <v>126496263</v>
      </c>
      <c r="C95" s="80">
        <v>9020218</v>
      </c>
      <c r="D95" s="80">
        <v>473220</v>
      </c>
      <c r="E95" s="80">
        <v>10597298</v>
      </c>
      <c r="F95" s="81">
        <v>106405528</v>
      </c>
      <c r="G95" s="79">
        <v>23756026</v>
      </c>
      <c r="H95" s="80">
        <v>1692687</v>
      </c>
      <c r="I95" s="80">
        <v>84373</v>
      </c>
      <c r="J95" s="80">
        <v>2007897</v>
      </c>
      <c r="K95" s="81">
        <v>19971070</v>
      </c>
      <c r="L95" s="79">
        <v>28094735</v>
      </c>
      <c r="M95" s="80">
        <v>2095620</v>
      </c>
      <c r="N95" s="80">
        <v>105482</v>
      </c>
      <c r="O95" s="80">
        <v>2493609</v>
      </c>
      <c r="P95" s="81">
        <v>23400023</v>
      </c>
      <c r="Q95" s="79">
        <v>28785070</v>
      </c>
      <c r="R95" s="80">
        <v>2094791</v>
      </c>
      <c r="S95" s="80">
        <v>89038</v>
      </c>
      <c r="T95" s="80">
        <v>2639728</v>
      </c>
      <c r="U95" s="81">
        <v>23961514</v>
      </c>
      <c r="V95" s="79">
        <v>269783580</v>
      </c>
      <c r="W95" s="80">
        <v>18668227</v>
      </c>
      <c r="X95" s="80">
        <v>858868</v>
      </c>
      <c r="Y95" s="80">
        <v>23823985</v>
      </c>
      <c r="Z95" s="212">
        <v>226432500</v>
      </c>
    </row>
    <row r="96" spans="1:41" s="85" customFormat="1" ht="18" x14ac:dyDescent="0.55000000000000004">
      <c r="A96" s="40">
        <v>2012</v>
      </c>
      <c r="B96" s="211">
        <v>128023933</v>
      </c>
      <c r="C96" s="80">
        <v>9335977</v>
      </c>
      <c r="D96" s="80">
        <v>466372</v>
      </c>
      <c r="E96" s="80">
        <v>10276214</v>
      </c>
      <c r="F96" s="81">
        <v>107945371</v>
      </c>
      <c r="G96" s="79">
        <v>24046178</v>
      </c>
      <c r="H96" s="80">
        <v>1740632</v>
      </c>
      <c r="I96" s="80">
        <v>82468</v>
      </c>
      <c r="J96" s="80">
        <v>1949263</v>
      </c>
      <c r="K96" s="81">
        <v>20273815</v>
      </c>
      <c r="L96" s="79">
        <v>28617953</v>
      </c>
      <c r="M96" s="80">
        <v>2187978</v>
      </c>
      <c r="N96" s="80">
        <v>110607</v>
      </c>
      <c r="O96" s="80">
        <v>2425631</v>
      </c>
      <c r="P96" s="81">
        <v>23893736</v>
      </c>
      <c r="Q96" s="79">
        <v>28821244</v>
      </c>
      <c r="R96" s="80">
        <v>2146183</v>
      </c>
      <c r="S96" s="80">
        <v>86404</v>
      </c>
      <c r="T96" s="80">
        <v>2542539</v>
      </c>
      <c r="U96" s="81">
        <v>24046119</v>
      </c>
      <c r="V96" s="79">
        <v>269934538</v>
      </c>
      <c r="W96" s="80">
        <v>18900565</v>
      </c>
      <c r="X96" s="80">
        <v>834728</v>
      </c>
      <c r="Y96" s="80">
        <v>23029681</v>
      </c>
      <c r="Z96" s="212">
        <v>227169564</v>
      </c>
    </row>
    <row r="97" spans="1:26" s="85" customFormat="1" ht="18" x14ac:dyDescent="0.55000000000000004">
      <c r="A97" s="40">
        <v>2013</v>
      </c>
      <c r="B97" s="211">
        <v>126292612</v>
      </c>
      <c r="C97" s="80">
        <v>9647503</v>
      </c>
      <c r="D97" s="80">
        <v>491031</v>
      </c>
      <c r="E97" s="80">
        <v>10559130</v>
      </c>
      <c r="F97" s="81">
        <v>105594948</v>
      </c>
      <c r="G97" s="79">
        <v>23698545</v>
      </c>
      <c r="H97" s="80">
        <v>1799840</v>
      </c>
      <c r="I97" s="80">
        <v>88561</v>
      </c>
      <c r="J97" s="80">
        <v>1998363</v>
      </c>
      <c r="K97" s="81">
        <v>19811782</v>
      </c>
      <c r="L97" s="79">
        <v>28438127</v>
      </c>
      <c r="M97" s="80">
        <v>2327784</v>
      </c>
      <c r="N97" s="80">
        <v>115600</v>
      </c>
      <c r="O97" s="80">
        <v>2490487</v>
      </c>
      <c r="P97" s="81">
        <v>23504256</v>
      </c>
      <c r="Q97" s="79">
        <v>28328209</v>
      </c>
      <c r="R97" s="80">
        <v>2277775</v>
      </c>
      <c r="S97" s="80">
        <v>87761</v>
      </c>
      <c r="T97" s="80">
        <v>2571690</v>
      </c>
      <c r="U97" s="81">
        <v>23390983</v>
      </c>
      <c r="V97" s="79">
        <v>265785028</v>
      </c>
      <c r="W97" s="80">
        <v>20082059</v>
      </c>
      <c r="X97" s="80">
        <v>846119</v>
      </c>
      <c r="Y97" s="80">
        <v>23194375</v>
      </c>
      <c r="Z97" s="212">
        <v>221662475</v>
      </c>
    </row>
    <row r="98" spans="1:26" s="85" customFormat="1" ht="18" x14ac:dyDescent="0.55000000000000004">
      <c r="A98" s="40">
        <v>2014</v>
      </c>
      <c r="B98" s="211">
        <v>127271879</v>
      </c>
      <c r="C98" s="80">
        <v>9730942</v>
      </c>
      <c r="D98" s="80">
        <v>479486</v>
      </c>
      <c r="E98" s="80">
        <v>10581428</v>
      </c>
      <c r="F98" s="81">
        <v>106480023</v>
      </c>
      <c r="G98" s="79">
        <v>23893430</v>
      </c>
      <c r="H98" s="80">
        <v>1818318</v>
      </c>
      <c r="I98" s="80">
        <v>86537</v>
      </c>
      <c r="J98" s="80">
        <v>2000175</v>
      </c>
      <c r="K98" s="81">
        <v>19988400</v>
      </c>
      <c r="L98" s="79">
        <v>28771038</v>
      </c>
      <c r="M98" s="80">
        <v>2371005</v>
      </c>
      <c r="N98" s="80">
        <v>112696</v>
      </c>
      <c r="O98" s="80">
        <v>2445211</v>
      </c>
      <c r="P98" s="81">
        <v>23842126</v>
      </c>
      <c r="Q98" s="79">
        <v>28403493</v>
      </c>
      <c r="R98" s="80">
        <v>2300047</v>
      </c>
      <c r="S98" s="80">
        <v>85491</v>
      </c>
      <c r="T98" s="80">
        <v>2563810</v>
      </c>
      <c r="U98" s="81">
        <v>23454145</v>
      </c>
      <c r="V98" s="79">
        <v>265537744</v>
      </c>
      <c r="W98" s="80">
        <v>20339400</v>
      </c>
      <c r="X98" s="80">
        <v>824537</v>
      </c>
      <c r="Y98" s="80">
        <v>22974569</v>
      </c>
      <c r="Z98" s="212">
        <v>221399239</v>
      </c>
    </row>
    <row r="99" spans="1:26" s="85" customFormat="1" ht="18" x14ac:dyDescent="0.55000000000000004">
      <c r="A99" s="40">
        <v>2015</v>
      </c>
      <c r="B99" s="211">
        <v>128395085</v>
      </c>
      <c r="C99" s="80">
        <v>10591753</v>
      </c>
      <c r="D99" s="80">
        <v>481150</v>
      </c>
      <c r="E99" s="80">
        <v>10517302</v>
      </c>
      <c r="F99" s="81">
        <v>106804880</v>
      </c>
      <c r="G99" s="79">
        <v>24101865</v>
      </c>
      <c r="H99" s="80">
        <v>1972714</v>
      </c>
      <c r="I99" s="80">
        <v>86876</v>
      </c>
      <c r="J99" s="80">
        <v>1985507</v>
      </c>
      <c r="K99" s="81">
        <v>20056767</v>
      </c>
      <c r="L99" s="79">
        <v>28945690</v>
      </c>
      <c r="M99" s="80">
        <v>2515518</v>
      </c>
      <c r="N99" s="80">
        <v>112963</v>
      </c>
      <c r="O99" s="80">
        <v>2404900</v>
      </c>
      <c r="P99" s="81">
        <v>23912309</v>
      </c>
      <c r="Q99" s="79">
        <v>28468503</v>
      </c>
      <c r="R99" s="80">
        <v>2432663</v>
      </c>
      <c r="S99" s="80">
        <v>85650</v>
      </c>
      <c r="T99" s="80">
        <v>2523669</v>
      </c>
      <c r="U99" s="81">
        <v>23426520</v>
      </c>
      <c r="V99" s="79">
        <v>265992364</v>
      </c>
      <c r="W99" s="80">
        <v>21503918</v>
      </c>
      <c r="X99" s="80">
        <v>826272</v>
      </c>
      <c r="Y99" s="80">
        <v>22666824</v>
      </c>
      <c r="Z99" s="212">
        <v>220995350</v>
      </c>
    </row>
    <row r="100" spans="1:26" s="85" customFormat="1" ht="18" x14ac:dyDescent="0.55000000000000004">
      <c r="A100" s="40">
        <v>2016</v>
      </c>
      <c r="B100" s="211">
        <v>129387700</v>
      </c>
      <c r="C100" s="80">
        <v>10572130</v>
      </c>
      <c r="D100" s="80">
        <v>461095</v>
      </c>
      <c r="E100" s="80">
        <v>10654786</v>
      </c>
      <c r="F100" s="81">
        <v>107699689</v>
      </c>
      <c r="G100" s="79">
        <v>24296108</v>
      </c>
      <c r="H100" s="80">
        <v>1975533</v>
      </c>
      <c r="I100" s="80">
        <v>83617</v>
      </c>
      <c r="J100" s="80">
        <v>2008262</v>
      </c>
      <c r="K100" s="81">
        <v>20228696</v>
      </c>
      <c r="L100" s="79">
        <v>29223203</v>
      </c>
      <c r="M100" s="80">
        <v>2534798</v>
      </c>
      <c r="N100" s="80">
        <v>107642</v>
      </c>
      <c r="O100" s="80">
        <v>2492920</v>
      </c>
      <c r="P100" s="81">
        <v>24087842</v>
      </c>
      <c r="Q100" s="79">
        <v>28474662</v>
      </c>
      <c r="R100" s="80">
        <v>2447328</v>
      </c>
      <c r="S100" s="80">
        <v>82564</v>
      </c>
      <c r="T100" s="80">
        <v>2520020</v>
      </c>
      <c r="U100" s="81">
        <v>23424751</v>
      </c>
      <c r="V100" s="79">
        <v>266038542</v>
      </c>
      <c r="W100" s="80">
        <v>21685302</v>
      </c>
      <c r="X100" s="80">
        <v>812988</v>
      </c>
      <c r="Y100" s="80">
        <v>22820326</v>
      </c>
      <c r="Z100" s="212">
        <v>220719925</v>
      </c>
    </row>
    <row r="101" spans="1:26" s="85" customFormat="1" ht="18" x14ac:dyDescent="0.55000000000000004">
      <c r="A101" s="40">
        <v>2017</v>
      </c>
      <c r="B101" s="211">
        <v>129615141</v>
      </c>
      <c r="C101" s="80">
        <v>10650173</v>
      </c>
      <c r="D101" s="80">
        <v>459992</v>
      </c>
      <c r="E101" s="80">
        <v>10599312</v>
      </c>
      <c r="F101" s="81">
        <v>107905664</v>
      </c>
      <c r="G101" s="79">
        <v>24332187</v>
      </c>
      <c r="H101" s="80">
        <v>1990398</v>
      </c>
      <c r="I101" s="80">
        <v>83392</v>
      </c>
      <c r="J101" s="80">
        <v>2002477</v>
      </c>
      <c r="K101" s="81">
        <v>20255920</v>
      </c>
      <c r="L101" s="79">
        <v>29400070</v>
      </c>
      <c r="M101" s="80">
        <v>2566752</v>
      </c>
      <c r="N101" s="80">
        <v>107465</v>
      </c>
      <c r="O101" s="80">
        <v>2502914</v>
      </c>
      <c r="P101" s="81">
        <v>24222940</v>
      </c>
      <c r="Q101" s="79">
        <v>28337629</v>
      </c>
      <c r="R101" s="80">
        <v>2449798</v>
      </c>
      <c r="S101" s="80">
        <v>82458</v>
      </c>
      <c r="T101" s="80">
        <v>2521171</v>
      </c>
      <c r="U101" s="81">
        <v>23284201</v>
      </c>
      <c r="V101" s="79">
        <v>264693939</v>
      </c>
      <c r="W101" s="80">
        <v>21714644</v>
      </c>
      <c r="X101" s="80">
        <v>811838</v>
      </c>
      <c r="Y101" s="80">
        <v>22885402</v>
      </c>
      <c r="Z101" s="212">
        <v>219282055</v>
      </c>
    </row>
    <row r="102" spans="1:26" s="85" customFormat="1" ht="18" x14ac:dyDescent="0.55000000000000004">
      <c r="A102" s="40">
        <v>2018</v>
      </c>
      <c r="B102" s="211">
        <v>130060562</v>
      </c>
      <c r="C102" s="80">
        <v>10761277</v>
      </c>
      <c r="D102" s="80">
        <v>474320</v>
      </c>
      <c r="E102" s="80">
        <v>12086283</v>
      </c>
      <c r="F102" s="81">
        <v>106738683</v>
      </c>
      <c r="G102" s="79">
        <v>24421770</v>
      </c>
      <c r="H102" s="80">
        <v>2022153</v>
      </c>
      <c r="I102" s="80">
        <v>86544</v>
      </c>
      <c r="J102" s="80">
        <v>2265382</v>
      </c>
      <c r="K102" s="81">
        <v>20047691</v>
      </c>
      <c r="L102" s="79">
        <v>29632596</v>
      </c>
      <c r="M102" s="80">
        <v>2632547</v>
      </c>
      <c r="N102" s="80">
        <v>88994</v>
      </c>
      <c r="O102" s="80">
        <v>2801185</v>
      </c>
      <c r="P102" s="81">
        <v>24109870</v>
      </c>
      <c r="Q102" s="79">
        <v>28169870</v>
      </c>
      <c r="R102" s="80">
        <v>2491121</v>
      </c>
      <c r="S102" s="80">
        <v>83299</v>
      </c>
      <c r="T102" s="80">
        <v>2669451</v>
      </c>
      <c r="U102" s="81">
        <v>22925998</v>
      </c>
      <c r="V102" s="79">
        <v>262923030</v>
      </c>
      <c r="W102" s="80">
        <v>22119008</v>
      </c>
      <c r="X102" s="80">
        <v>816319</v>
      </c>
      <c r="Y102" s="80">
        <v>24208419</v>
      </c>
      <c r="Z102" s="212">
        <v>215779285</v>
      </c>
    </row>
    <row r="103" spans="1:26" s="85" customFormat="1" ht="18" x14ac:dyDescent="0.55000000000000004">
      <c r="A103" s="40">
        <v>2019</v>
      </c>
      <c r="B103" s="211">
        <v>132249697</v>
      </c>
      <c r="C103" s="80">
        <v>9379216</v>
      </c>
      <c r="D103" s="80">
        <v>469954</v>
      </c>
      <c r="E103" s="80">
        <v>12485496</v>
      </c>
      <c r="F103" s="81">
        <v>109915030</v>
      </c>
      <c r="G103" s="79">
        <v>24825939</v>
      </c>
      <c r="H103" s="80">
        <v>1754757</v>
      </c>
      <c r="I103" s="80">
        <v>85832</v>
      </c>
      <c r="J103" s="80">
        <v>2337553</v>
      </c>
      <c r="K103" s="81">
        <v>20647797</v>
      </c>
      <c r="L103" s="79">
        <v>30067902</v>
      </c>
      <c r="M103" s="80">
        <v>2315997</v>
      </c>
      <c r="N103" s="80">
        <v>88068</v>
      </c>
      <c r="O103" s="80">
        <v>2909893</v>
      </c>
      <c r="P103" s="81">
        <v>24753944</v>
      </c>
      <c r="Q103" s="79">
        <v>28485502</v>
      </c>
      <c r="R103" s="80">
        <v>2211638</v>
      </c>
      <c r="S103" s="80">
        <v>82217</v>
      </c>
      <c r="T103" s="80">
        <v>2764333</v>
      </c>
      <c r="U103" s="81">
        <v>23427313</v>
      </c>
      <c r="V103" s="79">
        <v>265555598</v>
      </c>
      <c r="W103" s="80">
        <v>19552433</v>
      </c>
      <c r="X103" s="80">
        <v>806135</v>
      </c>
      <c r="Y103" s="80">
        <v>25199117</v>
      </c>
      <c r="Z103" s="212">
        <v>219997913</v>
      </c>
    </row>
    <row r="104" spans="1:26" s="85" customFormat="1" ht="18" x14ac:dyDescent="0.55000000000000004">
      <c r="A104" s="40">
        <v>2020</v>
      </c>
      <c r="B104" s="211">
        <v>133074338</v>
      </c>
      <c r="C104" s="80">
        <v>9465707</v>
      </c>
      <c r="D104" s="80">
        <v>479704</v>
      </c>
      <c r="E104" s="80">
        <v>12804851</v>
      </c>
      <c r="F104" s="81">
        <v>110324076</v>
      </c>
      <c r="G104" s="79">
        <v>24975342</v>
      </c>
      <c r="H104" s="80">
        <v>1772247</v>
      </c>
      <c r="I104" s="80">
        <v>86560</v>
      </c>
      <c r="J104" s="80">
        <v>2396586</v>
      </c>
      <c r="K104" s="81">
        <v>20719948</v>
      </c>
      <c r="L104" s="79">
        <v>30404445</v>
      </c>
      <c r="M104" s="80">
        <v>2331879</v>
      </c>
      <c r="N104" s="80">
        <v>92468</v>
      </c>
      <c r="O104" s="80">
        <v>2991163</v>
      </c>
      <c r="P104" s="81">
        <v>24988935</v>
      </c>
      <c r="Q104" s="79">
        <v>28506793</v>
      </c>
      <c r="R104" s="80">
        <v>2217557</v>
      </c>
      <c r="S104" s="80">
        <v>83454</v>
      </c>
      <c r="T104" s="80">
        <v>2864926</v>
      </c>
      <c r="U104" s="81">
        <v>23340856</v>
      </c>
      <c r="V104" s="79">
        <v>265680736</v>
      </c>
      <c r="W104" s="80">
        <v>19580025</v>
      </c>
      <c r="X104" s="80">
        <v>795552</v>
      </c>
      <c r="Y104" s="80">
        <v>25805698</v>
      </c>
      <c r="Z104" s="212">
        <v>219499461</v>
      </c>
    </row>
    <row r="105" spans="1:26" s="85" customFormat="1" ht="18" x14ac:dyDescent="0.55000000000000004">
      <c r="A105" s="40">
        <v>2021</v>
      </c>
      <c r="B105" s="211">
        <v>134784180</v>
      </c>
      <c r="C105" s="80">
        <v>9680754</v>
      </c>
      <c r="D105" s="80">
        <v>481798</v>
      </c>
      <c r="E105" s="80">
        <v>13026375</v>
      </c>
      <c r="F105" s="81">
        <v>111595253</v>
      </c>
      <c r="G105" s="79">
        <v>25262272</v>
      </c>
      <c r="H105" s="80">
        <v>1807490</v>
      </c>
      <c r="I105" s="80">
        <v>86965</v>
      </c>
      <c r="J105" s="80">
        <v>2437104</v>
      </c>
      <c r="K105" s="81">
        <v>20930713</v>
      </c>
      <c r="L105" s="79">
        <v>30938157</v>
      </c>
      <c r="M105" s="80">
        <v>2397667</v>
      </c>
      <c r="N105" s="80">
        <v>92855</v>
      </c>
      <c r="O105" s="80">
        <v>3038713</v>
      </c>
      <c r="P105" s="81">
        <v>25408922</v>
      </c>
      <c r="Q105" s="79">
        <v>28578367</v>
      </c>
      <c r="R105" s="80">
        <v>2239665</v>
      </c>
      <c r="S105" s="80">
        <v>83659</v>
      </c>
      <c r="T105" s="80">
        <v>2916216</v>
      </c>
      <c r="U105" s="81">
        <v>23338827</v>
      </c>
      <c r="V105" s="79">
        <v>265873931</v>
      </c>
      <c r="W105" s="80">
        <v>19802994</v>
      </c>
      <c r="X105" s="80">
        <v>797363</v>
      </c>
      <c r="Y105" s="80">
        <v>26226617</v>
      </c>
      <c r="Z105" s="212">
        <v>219046957</v>
      </c>
    </row>
    <row r="106" spans="1:26" s="85" customFormat="1" ht="18" x14ac:dyDescent="0.55000000000000004">
      <c r="A106" s="40">
        <v>2022</v>
      </c>
      <c r="B106" s="211">
        <v>135274014</v>
      </c>
      <c r="C106" s="80">
        <v>9551488</v>
      </c>
      <c r="D106" s="80">
        <v>452560</v>
      </c>
      <c r="E106" s="80">
        <v>11863158</v>
      </c>
      <c r="F106" s="81">
        <v>113406808</v>
      </c>
      <c r="G106" s="79">
        <v>25347446</v>
      </c>
      <c r="H106" s="80">
        <v>1784911</v>
      </c>
      <c r="I106" s="80">
        <v>81815</v>
      </c>
      <c r="J106" s="80">
        <v>2217301</v>
      </c>
      <c r="K106" s="81">
        <v>21263419</v>
      </c>
      <c r="L106" s="79">
        <v>31140680</v>
      </c>
      <c r="M106" s="80">
        <v>2404139</v>
      </c>
      <c r="N106" s="80">
        <v>87141</v>
      </c>
      <c r="O106" s="80">
        <v>2733659</v>
      </c>
      <c r="P106" s="81">
        <v>25915741</v>
      </c>
      <c r="Q106" s="79">
        <v>28383306</v>
      </c>
      <c r="R106" s="80">
        <v>2177720</v>
      </c>
      <c r="S106" s="80">
        <v>77819</v>
      </c>
      <c r="T106" s="80">
        <v>2573840</v>
      </c>
      <c r="U106" s="81">
        <v>23553926</v>
      </c>
      <c r="V106" s="79">
        <v>264394487</v>
      </c>
      <c r="W106" s="80">
        <v>19184519</v>
      </c>
      <c r="X106" s="80">
        <v>740985</v>
      </c>
      <c r="Y106" s="80">
        <v>23251362</v>
      </c>
      <c r="Z106" s="212">
        <v>221217620</v>
      </c>
    </row>
    <row r="107" spans="1:26" s="85" customFormat="1" ht="18" x14ac:dyDescent="0.55000000000000004">
      <c r="A107" s="40">
        <v>2023</v>
      </c>
      <c r="B107" s="211">
        <v>136470548</v>
      </c>
      <c r="C107" s="80">
        <v>9650022</v>
      </c>
      <c r="D107" s="80">
        <v>450607</v>
      </c>
      <c r="E107" s="80">
        <v>12319318</v>
      </c>
      <c r="F107" s="81">
        <v>114050601</v>
      </c>
      <c r="G107" s="79">
        <v>25552258</v>
      </c>
      <c r="H107" s="80">
        <v>1802492</v>
      </c>
      <c r="I107" s="80">
        <v>82273</v>
      </c>
      <c r="J107" s="80">
        <v>2305046</v>
      </c>
      <c r="K107" s="81">
        <v>21362446</v>
      </c>
      <c r="L107" s="79">
        <v>31432693</v>
      </c>
      <c r="M107" s="80">
        <v>2411497</v>
      </c>
      <c r="N107" s="80">
        <v>87071</v>
      </c>
      <c r="O107" s="80">
        <v>2770390</v>
      </c>
      <c r="P107" s="81">
        <v>26163735</v>
      </c>
      <c r="Q107" s="79">
        <v>28420101</v>
      </c>
      <c r="R107" s="80">
        <v>2175842</v>
      </c>
      <c r="S107" s="80">
        <v>78168</v>
      </c>
      <c r="T107" s="80">
        <v>2621351</v>
      </c>
      <c r="U107" s="81">
        <v>23544741</v>
      </c>
      <c r="V107" s="79">
        <v>264455058</v>
      </c>
      <c r="W107" s="80">
        <v>19171245</v>
      </c>
      <c r="X107" s="80">
        <v>744756</v>
      </c>
      <c r="Y107" s="80">
        <v>23721590</v>
      </c>
      <c r="Z107" s="212">
        <v>220817466</v>
      </c>
    </row>
    <row r="108" spans="1:26" s="85" customFormat="1" ht="18.399999999999999" thickBot="1" x14ac:dyDescent="0.6">
      <c r="A108" s="40">
        <v>2024</v>
      </c>
      <c r="B108" s="213">
        <v>137857477</v>
      </c>
      <c r="C108" s="214">
        <v>9779654</v>
      </c>
      <c r="D108" s="214">
        <v>441310</v>
      </c>
      <c r="E108" s="214">
        <v>12505557</v>
      </c>
      <c r="F108" s="252">
        <v>115130956</v>
      </c>
      <c r="G108" s="221">
        <v>25808857</v>
      </c>
      <c r="H108" s="214">
        <v>1824704</v>
      </c>
      <c r="I108" s="214">
        <v>80600</v>
      </c>
      <c r="J108" s="214">
        <v>2336164</v>
      </c>
      <c r="K108" s="252">
        <v>21567389</v>
      </c>
      <c r="L108" s="221">
        <v>31871569</v>
      </c>
      <c r="M108" s="214">
        <v>2456281</v>
      </c>
      <c r="N108" s="214">
        <v>85256</v>
      </c>
      <c r="O108" s="214">
        <v>2817720</v>
      </c>
      <c r="P108" s="252">
        <v>26512312</v>
      </c>
      <c r="Q108" s="221">
        <v>28440679</v>
      </c>
      <c r="R108" s="214">
        <v>2185266</v>
      </c>
      <c r="S108" s="214">
        <v>76380</v>
      </c>
      <c r="T108" s="214">
        <v>2633877</v>
      </c>
      <c r="U108" s="252">
        <v>23545157</v>
      </c>
      <c r="V108" s="221">
        <v>264791373</v>
      </c>
      <c r="W108" s="214">
        <v>19252215</v>
      </c>
      <c r="X108" s="214">
        <v>727555</v>
      </c>
      <c r="Y108" s="214">
        <v>23953725</v>
      </c>
      <c r="Z108" s="215">
        <v>220857877</v>
      </c>
    </row>
    <row r="109" spans="1:26" s="16" customFormat="1" x14ac:dyDescent="0.45"/>
    <row r="110" spans="1:26" s="16" customFormat="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sheetData>
  <sheetProtection algorithmName="SHA-512" hashValue="tt/Vini+smlIQchxwvBAXxSQHEjTiCvYAw5Mnrh2ZFHS8GgSrAJ5zG3BzPwcMhp5+Hp99DMBztqvO6+f5ItMZg==" saltValue="fHkSX+bISS5pcUHX96dKKw==" spinCount="100000" sheet="1" objects="1" scenarios="1"/>
  <mergeCells count="5">
    <mergeCell ref="A1:K1"/>
    <mergeCell ref="A3:F3"/>
    <mergeCell ref="G3:K3"/>
    <mergeCell ref="B62:F62"/>
    <mergeCell ref="B85:H85"/>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5685D-580F-426D-B3DB-EE727948AB0A}">
  <dimension ref="A1:AO194"/>
  <sheetViews>
    <sheetView topLeftCell="A33" zoomScale="55" zoomScaleNormal="55" workbookViewId="0">
      <selection activeCell="K68" sqref="K68:K89"/>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476</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35" t="s">
        <v>477</v>
      </c>
      <c r="B4" s="32" t="s">
        <v>355</v>
      </c>
      <c r="C4" s="32" t="s">
        <v>366</v>
      </c>
      <c r="D4" s="32" t="s">
        <v>357</v>
      </c>
      <c r="E4" s="32" t="s">
        <v>358</v>
      </c>
      <c r="F4" s="36" t="s">
        <v>359</v>
      </c>
      <c r="G4" s="363" t="s">
        <v>367</v>
      </c>
      <c r="H4" s="21" t="s">
        <v>368</v>
      </c>
      <c r="I4" s="21" t="s">
        <v>369</v>
      </c>
      <c r="J4" s="21" t="s">
        <v>370</v>
      </c>
      <c r="K4" s="22" t="s">
        <v>371</v>
      </c>
    </row>
    <row r="5" spans="1:11" s="16" customFormat="1" ht="20.25" customHeight="1" thickBot="1" x14ac:dyDescent="0.5">
      <c r="A5" s="86" t="s">
        <v>372</v>
      </c>
      <c r="B5" s="87"/>
      <c r="C5" s="87"/>
      <c r="D5" s="87"/>
      <c r="E5" s="87"/>
      <c r="F5" s="87"/>
      <c r="G5" s="89"/>
      <c r="H5" s="90"/>
      <c r="I5" s="90"/>
      <c r="J5" s="90"/>
      <c r="K5" s="91"/>
    </row>
    <row r="6" spans="1:11" s="16" customFormat="1" ht="18" x14ac:dyDescent="0.55000000000000004">
      <c r="A6" s="23">
        <v>2001</v>
      </c>
      <c r="B6" s="24">
        <v>1239901260</v>
      </c>
      <c r="C6" s="24">
        <v>140584284</v>
      </c>
      <c r="D6" s="24">
        <v>21262952</v>
      </c>
      <c r="E6" s="24">
        <v>32819286</v>
      </c>
      <c r="F6" s="26">
        <v>1045234738</v>
      </c>
      <c r="G6" s="51">
        <f t="shared" ref="G6:G28" si="0">B6*2*B67/100</f>
        <v>20929533.268799998</v>
      </c>
      <c r="H6" s="52">
        <f t="shared" ref="H6:H28" si="1">C6*2*C67/100</f>
        <v>15666712.608959999</v>
      </c>
      <c r="I6" s="52">
        <f t="shared" ref="I6:I28" si="2">D6*2*D67/100</f>
        <v>6839866.3993600002</v>
      </c>
      <c r="J6" s="52">
        <f t="shared" ref="J6:J28" si="3">E6*2*E67/100</f>
        <v>8111614.7277600002</v>
      </c>
      <c r="K6" s="53">
        <f t="shared" ref="K6:K28" si="4">F6*2*F67/100</f>
        <v>24751158.59584</v>
      </c>
    </row>
    <row r="7" spans="1:11" s="16" customFormat="1" ht="18" x14ac:dyDescent="0.55000000000000004">
      <c r="A7" s="23">
        <v>2002</v>
      </c>
      <c r="B7" s="24">
        <v>1237665589</v>
      </c>
      <c r="C7" s="24">
        <v>143639551</v>
      </c>
      <c r="D7" s="24">
        <v>21277073</v>
      </c>
      <c r="E7" s="24">
        <v>33173845</v>
      </c>
      <c r="F7" s="26">
        <v>1039575120</v>
      </c>
      <c r="G7" s="51">
        <f t="shared" si="0"/>
        <v>20990808.38944</v>
      </c>
      <c r="H7" s="52">
        <f t="shared" si="1"/>
        <v>15866424.80346</v>
      </c>
      <c r="I7" s="52">
        <f t="shared" si="2"/>
        <v>6874622.2862999998</v>
      </c>
      <c r="J7" s="52">
        <f t="shared" si="3"/>
        <v>8185314.5153000001</v>
      </c>
      <c r="K7" s="53">
        <f t="shared" si="4"/>
        <v>24762679.358400002</v>
      </c>
    </row>
    <row r="8" spans="1:11" s="16" customFormat="1" ht="18" x14ac:dyDescent="0.55000000000000004">
      <c r="A8" s="23">
        <v>2003</v>
      </c>
      <c r="B8" s="24">
        <v>1235653826</v>
      </c>
      <c r="C8" s="24">
        <v>144400462</v>
      </c>
      <c r="D8" s="24">
        <v>20801485</v>
      </c>
      <c r="E8" s="24">
        <v>34212660</v>
      </c>
      <c r="F8" s="26">
        <v>1036239219</v>
      </c>
      <c r="G8" s="51">
        <f t="shared" si="0"/>
        <v>21006115.041999999</v>
      </c>
      <c r="H8" s="52">
        <f t="shared" si="1"/>
        <v>15806074.570520001</v>
      </c>
      <c r="I8" s="52">
        <f t="shared" si="2"/>
        <v>6811654.2781000007</v>
      </c>
      <c r="J8" s="52">
        <f t="shared" si="3"/>
        <v>8200774.601999999</v>
      </c>
      <c r="K8" s="53">
        <f t="shared" si="4"/>
        <v>24683218.19658</v>
      </c>
    </row>
    <row r="9" spans="1:11" s="16" customFormat="1" ht="18" x14ac:dyDescent="0.55000000000000004">
      <c r="A9" s="23">
        <v>2005</v>
      </c>
      <c r="B9" s="24">
        <v>1244116795</v>
      </c>
      <c r="C9" s="24">
        <v>150601381</v>
      </c>
      <c r="D9" s="24">
        <v>22485095</v>
      </c>
      <c r="E9" s="24">
        <v>34366912</v>
      </c>
      <c r="F9" s="26">
        <v>1036663407</v>
      </c>
      <c r="G9" s="51">
        <f t="shared" si="0"/>
        <v>21050456.171399999</v>
      </c>
      <c r="H9" s="52">
        <f t="shared" si="1"/>
        <v>15897481.77836</v>
      </c>
      <c r="I9" s="52">
        <f t="shared" si="2"/>
        <v>7152958.4213999994</v>
      </c>
      <c r="J9" s="52">
        <f t="shared" si="3"/>
        <v>8121588.643840001</v>
      </c>
      <c r="K9" s="53">
        <f t="shared" si="4"/>
        <v>24672589.086599998</v>
      </c>
    </row>
    <row r="10" spans="1:11" s="16" customFormat="1" ht="18" x14ac:dyDescent="0.55000000000000004">
      <c r="A10" s="23">
        <v>2006</v>
      </c>
      <c r="B10" s="24">
        <v>1247798509</v>
      </c>
      <c r="C10" s="24">
        <v>157457347</v>
      </c>
      <c r="D10" s="24">
        <v>22287146</v>
      </c>
      <c r="E10" s="24">
        <v>32489742</v>
      </c>
      <c r="F10" s="26">
        <v>1035564274</v>
      </c>
      <c r="G10" s="51">
        <f t="shared" si="0"/>
        <v>21287442.563539997</v>
      </c>
      <c r="H10" s="52">
        <f t="shared" si="1"/>
        <v>16136228.92056</v>
      </c>
      <c r="I10" s="52">
        <f t="shared" si="2"/>
        <v>7087758.1709200004</v>
      </c>
      <c r="J10" s="52">
        <f t="shared" si="3"/>
        <v>7943092.1241600001</v>
      </c>
      <c r="K10" s="53">
        <f t="shared" si="4"/>
        <v>24832831.290520001</v>
      </c>
    </row>
    <row r="11" spans="1:11" s="16" customFormat="1" ht="18" x14ac:dyDescent="0.55000000000000004">
      <c r="A11" s="23">
        <v>2007</v>
      </c>
      <c r="B11" s="24">
        <v>1259227532</v>
      </c>
      <c r="C11" s="24">
        <v>166764746</v>
      </c>
      <c r="D11" s="24">
        <v>22083988</v>
      </c>
      <c r="E11" s="24">
        <v>31278338</v>
      </c>
      <c r="F11" s="26">
        <v>1039100461</v>
      </c>
      <c r="G11" s="51">
        <f t="shared" si="0"/>
        <v>21683898.101040002</v>
      </c>
      <c r="H11" s="52">
        <f t="shared" si="1"/>
        <v>16309592.158799998</v>
      </c>
      <c r="I11" s="52">
        <f t="shared" si="2"/>
        <v>6997090.7579200007</v>
      </c>
      <c r="J11" s="52">
        <f t="shared" si="3"/>
        <v>7693220.0144799994</v>
      </c>
      <c r="K11" s="53">
        <f t="shared" si="4"/>
        <v>25063103.119319998</v>
      </c>
    </row>
    <row r="12" spans="1:11" s="16" customFormat="1" ht="18" x14ac:dyDescent="0.55000000000000004">
      <c r="A12" s="23">
        <v>2008</v>
      </c>
      <c r="B12" s="24">
        <v>1265620043</v>
      </c>
      <c r="C12" s="24">
        <v>166970662</v>
      </c>
      <c r="D12" s="24">
        <v>22039930</v>
      </c>
      <c r="E12" s="24">
        <v>32024783</v>
      </c>
      <c r="F12" s="26">
        <v>1044584668</v>
      </c>
      <c r="G12" s="51">
        <f t="shared" si="0"/>
        <v>21869914.343040001</v>
      </c>
      <c r="H12" s="52">
        <f t="shared" si="1"/>
        <v>16433252.55404</v>
      </c>
      <c r="I12" s="52">
        <f t="shared" si="2"/>
        <v>6983572.2198000001</v>
      </c>
      <c r="J12" s="52">
        <f t="shared" si="3"/>
        <v>7820452.0086000003</v>
      </c>
      <c r="K12" s="53">
        <f t="shared" si="4"/>
        <v>25299840.658960003</v>
      </c>
    </row>
    <row r="13" spans="1:11" s="16" customFormat="1" ht="18" x14ac:dyDescent="0.55000000000000004">
      <c r="A13" s="23">
        <v>2009</v>
      </c>
      <c r="B13" s="24">
        <v>1275094981</v>
      </c>
      <c r="C13" s="24">
        <v>167821043</v>
      </c>
      <c r="D13" s="24">
        <v>21266582</v>
      </c>
      <c r="E13" s="24">
        <v>32886350</v>
      </c>
      <c r="F13" s="26">
        <v>1053121006</v>
      </c>
      <c r="G13" s="51">
        <f t="shared" si="0"/>
        <v>21727618.476240002</v>
      </c>
      <c r="H13" s="52">
        <f t="shared" si="1"/>
        <v>16664629.5699</v>
      </c>
      <c r="I13" s="52">
        <f t="shared" si="2"/>
        <v>6913340.4765600003</v>
      </c>
      <c r="J13" s="52">
        <f t="shared" si="3"/>
        <v>7945342.1600000001</v>
      </c>
      <c r="K13" s="53">
        <f t="shared" si="4"/>
        <v>25274904.144000001</v>
      </c>
    </row>
    <row r="14" spans="1:11" s="16" customFormat="1" ht="18" x14ac:dyDescent="0.55000000000000004">
      <c r="A14" s="23">
        <v>2010</v>
      </c>
      <c r="B14" s="24">
        <v>1281258061</v>
      </c>
      <c r="C14" s="24">
        <v>167568223</v>
      </c>
      <c r="D14" s="24">
        <v>21706677</v>
      </c>
      <c r="E14" s="24">
        <v>35207790</v>
      </c>
      <c r="F14" s="26">
        <v>1056775371</v>
      </c>
      <c r="G14" s="51">
        <f t="shared" si="0"/>
        <v>22114514.132859997</v>
      </c>
      <c r="H14" s="52">
        <f t="shared" si="1"/>
        <v>16676389.552960001</v>
      </c>
      <c r="I14" s="52">
        <f t="shared" si="2"/>
        <v>6973052.9194800006</v>
      </c>
      <c r="J14" s="52">
        <f t="shared" si="3"/>
        <v>8261155.8455999997</v>
      </c>
      <c r="K14" s="53">
        <f t="shared" si="4"/>
        <v>25679641.515300002</v>
      </c>
    </row>
    <row r="15" spans="1:11" s="16" customFormat="1" ht="18" x14ac:dyDescent="0.55000000000000004">
      <c r="A15" s="23">
        <v>2011</v>
      </c>
      <c r="B15" s="24">
        <v>1287358869</v>
      </c>
      <c r="C15" s="24">
        <v>166277296</v>
      </c>
      <c r="D15" s="24">
        <v>20442361</v>
      </c>
      <c r="E15" s="24">
        <v>36613355</v>
      </c>
      <c r="F15" s="26">
        <v>1064025857</v>
      </c>
      <c r="G15" s="51">
        <f t="shared" si="0"/>
        <v>22245561.25632</v>
      </c>
      <c r="H15" s="52">
        <f t="shared" si="1"/>
        <v>16734147.06944</v>
      </c>
      <c r="I15" s="52">
        <f t="shared" si="2"/>
        <v>6794223.1019599997</v>
      </c>
      <c r="J15" s="52">
        <f t="shared" si="3"/>
        <v>8426929.786799999</v>
      </c>
      <c r="K15" s="53">
        <f t="shared" si="4"/>
        <v>25685584.187980004</v>
      </c>
    </row>
    <row r="16" spans="1:11" s="16" customFormat="1" ht="18" x14ac:dyDescent="0.55000000000000004">
      <c r="A16" s="23">
        <v>2012</v>
      </c>
      <c r="B16" s="24">
        <v>1291231399</v>
      </c>
      <c r="C16" s="24">
        <v>165737928</v>
      </c>
      <c r="D16" s="24">
        <v>20511048</v>
      </c>
      <c r="E16" s="24">
        <v>36697115</v>
      </c>
      <c r="F16" s="26">
        <v>1068285307</v>
      </c>
      <c r="G16" s="51">
        <f t="shared" si="0"/>
        <v>22157530.806839999</v>
      </c>
      <c r="H16" s="52">
        <f t="shared" si="1"/>
        <v>16825714.45056</v>
      </c>
      <c r="I16" s="52">
        <f t="shared" si="2"/>
        <v>6866688.6494399998</v>
      </c>
      <c r="J16" s="52">
        <f t="shared" si="3"/>
        <v>8466024.4304999989</v>
      </c>
      <c r="K16" s="53">
        <f t="shared" si="4"/>
        <v>25617481.661860004</v>
      </c>
    </row>
    <row r="17" spans="1:11" s="16" customFormat="1" ht="18" x14ac:dyDescent="0.55000000000000004">
      <c r="A17" s="23">
        <v>2013</v>
      </c>
      <c r="B17" s="24">
        <v>1298489882</v>
      </c>
      <c r="C17" s="24">
        <v>165689408</v>
      </c>
      <c r="D17" s="24">
        <v>20826872</v>
      </c>
      <c r="E17" s="24">
        <v>38191727</v>
      </c>
      <c r="F17" s="26">
        <v>1073781874</v>
      </c>
      <c r="G17" s="51">
        <f t="shared" si="0"/>
        <v>22282086.375119999</v>
      </c>
      <c r="H17" s="52">
        <f t="shared" si="1"/>
        <v>16893692.03968</v>
      </c>
      <c r="I17" s="52">
        <f t="shared" si="2"/>
        <v>6928267.2395200003</v>
      </c>
      <c r="J17" s="52">
        <f t="shared" si="3"/>
        <v>8663411.3526799995</v>
      </c>
      <c r="K17" s="53">
        <f t="shared" si="4"/>
        <v>25749289.338520002</v>
      </c>
    </row>
    <row r="18" spans="1:11" s="16" customFormat="1" ht="18" x14ac:dyDescent="0.55000000000000004">
      <c r="A18" s="23">
        <v>2014</v>
      </c>
      <c r="B18" s="24">
        <v>1319827490</v>
      </c>
      <c r="C18" s="24">
        <v>161447196</v>
      </c>
      <c r="D18" s="24">
        <v>21448840</v>
      </c>
      <c r="E18" s="24">
        <v>39346082</v>
      </c>
      <c r="F18" s="26">
        <v>1097585371</v>
      </c>
      <c r="G18" s="51">
        <f t="shared" si="0"/>
        <v>21170032.939600002</v>
      </c>
      <c r="H18" s="52">
        <f t="shared" si="1"/>
        <v>7061700.3530399986</v>
      </c>
      <c r="I18" s="52">
        <f t="shared" si="2"/>
        <v>7048088.824</v>
      </c>
      <c r="J18" s="52">
        <f t="shared" si="3"/>
        <v>8834769.2522800006</v>
      </c>
      <c r="K18" s="53">
        <f t="shared" si="4"/>
        <v>22456596.69066</v>
      </c>
    </row>
    <row r="19" spans="1:11" s="16" customFormat="1" ht="18" x14ac:dyDescent="0.55000000000000004">
      <c r="A19" s="23">
        <v>2015</v>
      </c>
      <c r="B19" s="24">
        <v>1335492640</v>
      </c>
      <c r="C19" s="24">
        <v>161994668</v>
      </c>
      <c r="D19" s="24">
        <v>21550529</v>
      </c>
      <c r="E19" s="24">
        <v>40131658</v>
      </c>
      <c r="F19" s="26">
        <v>1111815784</v>
      </c>
      <c r="G19" s="51">
        <f t="shared" si="0"/>
        <v>21314462.534400001</v>
      </c>
      <c r="H19" s="52">
        <f t="shared" si="1"/>
        <v>6845894.6696800003</v>
      </c>
      <c r="I19" s="52">
        <f t="shared" si="2"/>
        <v>7079348.7764999997</v>
      </c>
      <c r="J19" s="52">
        <f t="shared" si="3"/>
        <v>8996715.0904399995</v>
      </c>
      <c r="K19" s="53">
        <f t="shared" si="4"/>
        <v>22658805.677919999</v>
      </c>
    </row>
    <row r="20" spans="1:11" s="16" customFormat="1" ht="18" x14ac:dyDescent="0.55000000000000004">
      <c r="A20" s="23">
        <v>2016</v>
      </c>
      <c r="B20" s="24">
        <v>1349487782</v>
      </c>
      <c r="C20" s="24">
        <v>160782877</v>
      </c>
      <c r="D20" s="24">
        <v>21959316</v>
      </c>
      <c r="E20" s="24">
        <v>41250043</v>
      </c>
      <c r="F20" s="26">
        <v>1125495546</v>
      </c>
      <c r="G20" s="51">
        <f t="shared" si="0"/>
        <v>21618794.267639998</v>
      </c>
      <c r="H20" s="52">
        <f t="shared" si="1"/>
        <v>6939388.9713199995</v>
      </c>
      <c r="I20" s="52">
        <f t="shared" si="2"/>
        <v>7153027.5938399993</v>
      </c>
      <c r="J20" s="52">
        <f t="shared" si="3"/>
        <v>9144309.5322399996</v>
      </c>
      <c r="K20" s="53">
        <f t="shared" si="4"/>
        <v>22915089.31656</v>
      </c>
    </row>
    <row r="21" spans="1:11" s="16" customFormat="1" ht="18" x14ac:dyDescent="0.55000000000000004">
      <c r="A21" s="23">
        <v>2017</v>
      </c>
      <c r="B21" s="24">
        <v>1364587341</v>
      </c>
      <c r="C21" s="24">
        <v>162625332</v>
      </c>
      <c r="D21" s="24">
        <v>22190705</v>
      </c>
      <c r="E21" s="24">
        <v>43315865</v>
      </c>
      <c r="F21" s="26">
        <v>1136455440</v>
      </c>
      <c r="G21" s="51">
        <f t="shared" si="0"/>
        <v>21942564.44328</v>
      </c>
      <c r="H21" s="52">
        <f t="shared" si="1"/>
        <v>6960364.2096000006</v>
      </c>
      <c r="I21" s="52">
        <f t="shared" si="2"/>
        <v>7245708.9965999993</v>
      </c>
      <c r="J21" s="52">
        <f t="shared" si="3"/>
        <v>9388280.5800999999</v>
      </c>
      <c r="K21" s="53">
        <f t="shared" si="4"/>
        <v>23251878.302399997</v>
      </c>
    </row>
    <row r="22" spans="1:11" s="16" customFormat="1" ht="18" x14ac:dyDescent="0.55000000000000004">
      <c r="A22" s="23">
        <v>2018</v>
      </c>
      <c r="B22" s="24">
        <v>1378682228</v>
      </c>
      <c r="C22" s="24">
        <v>165309386</v>
      </c>
      <c r="D22" s="24">
        <v>22824849</v>
      </c>
      <c r="E22" s="24">
        <v>45131162</v>
      </c>
      <c r="F22" s="26">
        <v>1145416832</v>
      </c>
      <c r="G22" s="51">
        <f t="shared" si="0"/>
        <v>22334652.093600001</v>
      </c>
      <c r="H22" s="52">
        <f t="shared" si="1"/>
        <v>7336430.5506799994</v>
      </c>
      <c r="I22" s="52">
        <f t="shared" si="2"/>
        <v>7384295.148479999</v>
      </c>
      <c r="J22" s="52">
        <f t="shared" si="3"/>
        <v>9610229.6362800002</v>
      </c>
      <c r="K22" s="53">
        <f t="shared" si="4"/>
        <v>23710128.422399998</v>
      </c>
    </row>
    <row r="23" spans="1:11" s="16" customFormat="1" ht="18" x14ac:dyDescent="0.55000000000000004">
      <c r="A23" s="23">
        <v>2019</v>
      </c>
      <c r="B23" s="24">
        <v>1386711865</v>
      </c>
      <c r="C23" s="24">
        <v>165863165</v>
      </c>
      <c r="D23" s="24">
        <v>22931533</v>
      </c>
      <c r="E23" s="24">
        <v>45788256</v>
      </c>
      <c r="F23" s="26">
        <v>1152128911</v>
      </c>
      <c r="G23" s="51">
        <f t="shared" si="0"/>
        <v>22686606.111399997</v>
      </c>
      <c r="H23" s="52">
        <f t="shared" si="1"/>
        <v>7351055.4728000006</v>
      </c>
      <c r="I23" s="52">
        <f t="shared" si="2"/>
        <v>7427523.5387000004</v>
      </c>
      <c r="J23" s="52">
        <f t="shared" si="3"/>
        <v>9748319.7024000008</v>
      </c>
      <c r="K23" s="53">
        <f t="shared" si="4"/>
        <v>24033409.083459996</v>
      </c>
    </row>
    <row r="24" spans="1:11" s="16" customFormat="1" ht="18" x14ac:dyDescent="0.55000000000000004">
      <c r="A24" s="23">
        <v>2020</v>
      </c>
      <c r="B24" s="24">
        <v>1394361155</v>
      </c>
      <c r="C24" s="24">
        <v>166995876</v>
      </c>
      <c r="D24" s="24">
        <v>22389236</v>
      </c>
      <c r="E24" s="24">
        <v>47498722</v>
      </c>
      <c r="F24" s="26">
        <v>1157477322</v>
      </c>
      <c r="G24" s="51">
        <f t="shared" si="0"/>
        <v>22979071.834400002</v>
      </c>
      <c r="H24" s="52">
        <f t="shared" si="1"/>
        <v>7307739.53376</v>
      </c>
      <c r="I24" s="52">
        <f t="shared" si="2"/>
        <v>7375014.3383999988</v>
      </c>
      <c r="J24" s="52">
        <f t="shared" si="3"/>
        <v>9921533.0513599999</v>
      </c>
      <c r="K24" s="53">
        <f t="shared" si="4"/>
        <v>24376472.401319999</v>
      </c>
    </row>
    <row r="25" spans="1:11" s="16" customFormat="1" ht="18" x14ac:dyDescent="0.55000000000000004">
      <c r="A25" s="23">
        <v>2021</v>
      </c>
      <c r="B25" s="24">
        <v>1402153938</v>
      </c>
      <c r="C25" s="24">
        <v>168054492</v>
      </c>
      <c r="D25" s="24">
        <v>22720900</v>
      </c>
      <c r="E25" s="24">
        <v>47384654</v>
      </c>
      <c r="F25" s="26">
        <v>1163993891</v>
      </c>
      <c r="G25" s="51">
        <f t="shared" si="0"/>
        <v>23303798.449559998</v>
      </c>
      <c r="H25" s="52">
        <f t="shared" si="1"/>
        <v>7172565.718559999</v>
      </c>
      <c r="I25" s="52">
        <f t="shared" si="2"/>
        <v>7474267.2639999995</v>
      </c>
      <c r="J25" s="52">
        <f t="shared" si="3"/>
        <v>9942248.1022799984</v>
      </c>
      <c r="K25" s="53">
        <f t="shared" si="4"/>
        <v>24676670.4892</v>
      </c>
    </row>
    <row r="26" spans="1:11" s="16" customFormat="1" ht="18" x14ac:dyDescent="0.55000000000000004">
      <c r="A26" s="23">
        <v>2022</v>
      </c>
      <c r="B26" s="24">
        <v>1404686046</v>
      </c>
      <c r="C26" s="24">
        <v>169216444</v>
      </c>
      <c r="D26" s="24">
        <v>21788912</v>
      </c>
      <c r="E26" s="24">
        <v>47037131</v>
      </c>
      <c r="F26" s="26">
        <v>1166643559</v>
      </c>
      <c r="G26" s="51">
        <f t="shared" si="0"/>
        <v>23570631.851879999</v>
      </c>
      <c r="H26" s="52">
        <f t="shared" si="1"/>
        <v>7191698.8700000001</v>
      </c>
      <c r="I26" s="52">
        <f t="shared" si="2"/>
        <v>7222588.5497600008</v>
      </c>
      <c r="J26" s="52">
        <f t="shared" si="3"/>
        <v>9893790.1345399991</v>
      </c>
      <c r="K26" s="53">
        <f t="shared" si="4"/>
        <v>24919506.42024</v>
      </c>
    </row>
    <row r="27" spans="1:11" s="16" customFormat="1" ht="18" x14ac:dyDescent="0.55000000000000004">
      <c r="A27" s="23">
        <v>2023</v>
      </c>
      <c r="B27" s="24">
        <v>1408586494</v>
      </c>
      <c r="C27" s="24">
        <v>169784023</v>
      </c>
      <c r="D27" s="24">
        <v>21806018</v>
      </c>
      <c r="E27" s="24">
        <v>47077928</v>
      </c>
      <c r="F27" s="26">
        <v>1169918525</v>
      </c>
      <c r="G27" s="51">
        <f t="shared" si="0"/>
        <v>23748768.28884</v>
      </c>
      <c r="H27" s="52">
        <f t="shared" si="1"/>
        <v>7212425.2970399996</v>
      </c>
      <c r="I27" s="52">
        <f t="shared" si="2"/>
        <v>7229131.0873600002</v>
      </c>
      <c r="J27" s="52">
        <f t="shared" si="3"/>
        <v>9881657.087199999</v>
      </c>
      <c r="K27" s="53">
        <f t="shared" si="4"/>
        <v>25083053.176000003</v>
      </c>
    </row>
    <row r="28" spans="1:11" s="16" customFormat="1" ht="18.399999999999999" thickBot="1" x14ac:dyDescent="0.6">
      <c r="A28" s="58">
        <v>2024</v>
      </c>
      <c r="B28" s="41">
        <v>1413257322</v>
      </c>
      <c r="C28" s="41">
        <v>170447847</v>
      </c>
      <c r="D28" s="41">
        <v>21940681</v>
      </c>
      <c r="E28" s="41">
        <v>47607577</v>
      </c>
      <c r="F28" s="59">
        <v>1173261217</v>
      </c>
      <c r="G28" s="54">
        <f t="shared" si="0"/>
        <v>23884048.741799999</v>
      </c>
      <c r="H28" s="55">
        <f t="shared" si="1"/>
        <v>7250851.4113799985</v>
      </c>
      <c r="I28" s="55">
        <f t="shared" si="2"/>
        <v>7238230.6619000006</v>
      </c>
      <c r="J28" s="55">
        <f t="shared" si="3"/>
        <v>9976643.8361200001</v>
      </c>
      <c r="K28" s="56">
        <f t="shared" si="4"/>
        <v>25225116.165499996</v>
      </c>
    </row>
    <row r="29" spans="1:11" s="16" customFormat="1" ht="24.75" customHeight="1" thickBot="1" x14ac:dyDescent="0.6">
      <c r="A29" s="89" t="s">
        <v>373</v>
      </c>
      <c r="B29" s="90"/>
      <c r="C29" s="90"/>
      <c r="D29" s="90"/>
      <c r="E29" s="90"/>
      <c r="F29" s="91"/>
      <c r="G29" s="57"/>
      <c r="H29" s="57"/>
      <c r="I29" s="57"/>
      <c r="J29" s="57"/>
      <c r="K29" s="57"/>
    </row>
    <row r="30" spans="1:11" s="16" customFormat="1" ht="18" x14ac:dyDescent="0.45">
      <c r="A30" s="60">
        <v>2025</v>
      </c>
      <c r="B30" s="61">
        <f>_xlfn.FORECAST.LINEAR(A30,$B$14:B28,$A$14:A28)</f>
        <v>1439797898.7142868</v>
      </c>
      <c r="C30" s="61">
        <f>_xlfn.FORECAST.LINEAR($A30,$C$14:C28,$A$14:$A28)</f>
        <v>168623235.18095237</v>
      </c>
      <c r="D30" s="61">
        <f>_xlfn.FORECAST.LINEAR($A30,$D$14:D28,$A$14:$A28)</f>
        <v>22666397.447619051</v>
      </c>
      <c r="E30" s="61">
        <f>_xlfn.FORECAST.LINEAR($A30,$E$14:E28,$A$14:$A28)</f>
        <v>50486508.238095284</v>
      </c>
      <c r="F30" s="61">
        <f>_xlfn.FORECAST.LINEAR($A30,$F$14:F28,$A$14:$A28)</f>
        <v>1198021758.1142845</v>
      </c>
      <c r="G30" s="39"/>
      <c r="H30" s="39"/>
      <c r="I30" s="39"/>
      <c r="J30" s="39"/>
      <c r="K30" s="39"/>
    </row>
    <row r="31" spans="1:11" s="16" customFormat="1" ht="18" x14ac:dyDescent="0.45">
      <c r="A31" s="40">
        <v>2026</v>
      </c>
      <c r="B31" s="42">
        <f>_xlfn.FORECAST.LINEAR(A31,$B$14:B30,$A$14:A30)</f>
        <v>1450471198.4535713</v>
      </c>
      <c r="C31" s="42">
        <f>_xlfn.FORECAST.LINEAR($A31,$C$14:C30,$A$14:A30)</f>
        <v>168969521.57023799</v>
      </c>
      <c r="D31" s="42">
        <f>_xlfn.FORECAST.LINEAR($A31,$D$14:D30,$A$14:$A30)</f>
        <v>22774376.48690477</v>
      </c>
      <c r="E31" s="42">
        <f>_xlfn.FORECAST.LINEAR($A31,$E$14:E30,$A$14:$A30)</f>
        <v>51478329.559523821</v>
      </c>
      <c r="F31" s="42">
        <f>_xlfn.FORECAST.LINEAR($A31,$F$14:F30,$A$14:$A30)</f>
        <v>1207248971.1535683</v>
      </c>
      <c r="G31" s="39"/>
      <c r="H31" s="39"/>
      <c r="I31" s="39"/>
      <c r="J31" s="39"/>
      <c r="K31" s="39"/>
    </row>
    <row r="32" spans="1:11" s="16" customFormat="1" ht="18" x14ac:dyDescent="0.45">
      <c r="A32" s="40">
        <v>2027</v>
      </c>
      <c r="B32" s="42">
        <f>_xlfn.FORECAST.LINEAR(A32,$B$14:B31,$A$14:A31)</f>
        <v>1461144498.1928596</v>
      </c>
      <c r="C32" s="42">
        <f>_xlfn.FORECAST.LINEAR($A32,$C$14:C31,$A$14:A31)</f>
        <v>169315807.9595238</v>
      </c>
      <c r="D32" s="42">
        <f>_xlfn.FORECAST.LINEAR($A32,$D$14:D31,$A$14:$A31)</f>
        <v>22882355.52619046</v>
      </c>
      <c r="E32" s="42">
        <f>_xlfn.FORECAST.LINEAR($A32,$E$14:E31,$A$14:$A31)</f>
        <v>52470150.880952358</v>
      </c>
      <c r="F32" s="42">
        <f>_xlfn.FORECAST.LINEAR($A32,$F$14:F31,$A$14:$A31)</f>
        <v>1216476184.1928596</v>
      </c>
      <c r="G32" s="39"/>
      <c r="H32" s="39"/>
      <c r="I32" s="39"/>
      <c r="J32" s="39"/>
      <c r="K32" s="39"/>
    </row>
    <row r="33" spans="1:11" s="16" customFormat="1" ht="18" x14ac:dyDescent="0.45">
      <c r="A33" s="40">
        <v>2028</v>
      </c>
      <c r="B33" s="42">
        <f>_xlfn.FORECAST.LINEAR(A33,$B$14:B32,$A$14:A32)</f>
        <v>1471817797.9321404</v>
      </c>
      <c r="C33" s="42">
        <f>_xlfn.FORECAST.LINEAR($A33,$C$14:C32,$A$14:A32)</f>
        <v>169662094.34880954</v>
      </c>
      <c r="D33" s="42">
        <f>_xlfn.FORECAST.LINEAR($A33,$D$14:D32,$A$14:$A32)</f>
        <v>22990334.565476209</v>
      </c>
      <c r="E33" s="42">
        <f>_xlfn.FORECAST.LINEAR($A33,$E$14:E32,$A$14:$A32)</f>
        <v>53461972.202380896</v>
      </c>
      <c r="F33" s="42">
        <f>_xlfn.FORECAST.LINEAR($A33,$F$14:F32,$A$14:$A32)</f>
        <v>1225703397.2321434</v>
      </c>
      <c r="G33" s="39"/>
      <c r="H33" s="39"/>
      <c r="I33" s="39"/>
      <c r="J33" s="39"/>
      <c r="K33" s="39"/>
    </row>
    <row r="34" spans="1:11" s="16" customFormat="1" ht="18" x14ac:dyDescent="0.45">
      <c r="A34" s="40">
        <v>2029</v>
      </c>
      <c r="B34" s="42">
        <f>_xlfn.FORECAST.LINEAR(A34,$B$14:B33,$A$14:A33)</f>
        <v>1482491097.6714287</v>
      </c>
      <c r="C34" s="42">
        <f>_xlfn.FORECAST.LINEAR($A34,$C$14:C33,$A$14:A33)</f>
        <v>170008380.73809516</v>
      </c>
      <c r="D34" s="42">
        <f>_xlfn.FORECAST.LINEAR($A34,$D$14:D33,$A$14:$A33)</f>
        <v>23098313.604761899</v>
      </c>
      <c r="E34" s="42">
        <f>_xlfn.FORECAST.LINEAR($A34,$E$14:E33,$A$14:$A33)</f>
        <v>54453793.523809433</v>
      </c>
      <c r="F34" s="42">
        <f>_xlfn.FORECAST.LINEAR($A34,$F$14:F33,$A$14:$A33)</f>
        <v>1234930610.2714272</v>
      </c>
      <c r="G34" s="39"/>
      <c r="H34" s="39"/>
      <c r="I34" s="39"/>
      <c r="J34" s="39"/>
      <c r="K34" s="39"/>
    </row>
    <row r="35" spans="1:11" s="16" customFormat="1" ht="18" x14ac:dyDescent="0.45">
      <c r="A35" s="40">
        <v>2030</v>
      </c>
      <c r="B35" s="42">
        <f>_xlfn.FORECAST.LINEAR(A35,$B$14:B34,$A$14:A34)</f>
        <v>1493164397.410717</v>
      </c>
      <c r="C35" s="42">
        <f>_xlfn.FORECAST.LINEAR($A35,$C$14:C34,$A$14:A34)</f>
        <v>170354667.12738097</v>
      </c>
      <c r="D35" s="42">
        <f>_xlfn.FORECAST.LINEAR($A35,$D$14:D34,$A$14:$A34)</f>
        <v>23206292.644047618</v>
      </c>
      <c r="E35" s="42">
        <f>_xlfn.FORECAST.LINEAR($A35,$E$14:E34,$A$14:$A34)</f>
        <v>55445614.84523797</v>
      </c>
      <c r="F35" s="42">
        <f>_xlfn.FORECAST.LINEAR($A35,$F$14:F34,$A$14:$A34)</f>
        <v>1244157823.3107109</v>
      </c>
      <c r="G35" s="39"/>
      <c r="H35" s="39"/>
      <c r="I35" s="39"/>
      <c r="J35" s="39"/>
      <c r="K35" s="39"/>
    </row>
    <row r="36" spans="1:11" s="16" customFormat="1" ht="18" x14ac:dyDescent="0.45">
      <c r="A36" s="40">
        <v>2031</v>
      </c>
      <c r="B36" s="42">
        <f>_xlfn.FORECAST.LINEAR(A36,$B$14:B35,$A$14:A35)</f>
        <v>1503837697.1499977</v>
      </c>
      <c r="C36" s="42">
        <f>_xlfn.FORECAST.LINEAR($A36,$C$14:C35,$A$14:A35)</f>
        <v>170700953.51666671</v>
      </c>
      <c r="D36" s="42">
        <f>_xlfn.FORECAST.LINEAR($A36,$D$14:D35,$A$14:$A35)</f>
        <v>23314271.683333337</v>
      </c>
      <c r="E36" s="42">
        <f>_xlfn.FORECAST.LINEAR($A36,$E$14:E35,$A$14:$A35)</f>
        <v>56437436.166666746</v>
      </c>
      <c r="F36" s="42">
        <f>_xlfn.FORECAST.LINEAR($A36,$F$14:F35,$A$14:$A35)</f>
        <v>1253385036.3500023</v>
      </c>
      <c r="G36" s="39"/>
      <c r="H36" s="39"/>
      <c r="I36" s="39"/>
      <c r="J36" s="39"/>
      <c r="K36" s="39"/>
    </row>
    <row r="37" spans="1:11" s="16" customFormat="1" ht="18" x14ac:dyDescent="0.45">
      <c r="A37" s="40">
        <v>2032</v>
      </c>
      <c r="B37" s="42">
        <f>_xlfn.FORECAST.LINEAR(A37,$B$14:B36,$A$14:A36)</f>
        <v>1514510996.889286</v>
      </c>
      <c r="C37" s="42">
        <f>_xlfn.FORECAST.LINEAR($A37,$C$14:C36,$A$14:A36)</f>
        <v>171047239.90595233</v>
      </c>
      <c r="D37" s="42">
        <f>_xlfn.FORECAST.LINEAR($A37,$D$14:D36,$A$14:$A36)</f>
        <v>23422250.722619057</v>
      </c>
      <c r="E37" s="42">
        <f>_xlfn.FORECAST.LINEAR($A37,$E$14:E36,$A$14:$A36)</f>
        <v>57429257.488095284</v>
      </c>
      <c r="F37" s="42">
        <f>_xlfn.FORECAST.LINEAR($A37,$F$14:F36,$A$14:$A36)</f>
        <v>1262612249.389286</v>
      </c>
      <c r="G37" s="39"/>
      <c r="H37" s="39"/>
      <c r="I37" s="39"/>
      <c r="J37" s="39"/>
      <c r="K37" s="39"/>
    </row>
    <row r="38" spans="1:11" s="16" customFormat="1" ht="18" x14ac:dyDescent="0.45">
      <c r="A38" s="40">
        <v>2033</v>
      </c>
      <c r="B38" s="42">
        <f>_xlfn.FORECAST.LINEAR(A38,$B$14:B37,$A$14:A37)</f>
        <v>1525184296.6285706</v>
      </c>
      <c r="C38" s="42">
        <f>_xlfn.FORECAST.LINEAR($A38,$C$14:C37,$A$14:A37)</f>
        <v>171393526.29523814</v>
      </c>
      <c r="D38" s="42">
        <f>_xlfn.FORECAST.LINEAR($A38,$D$14:D37,$A$14:$A37)</f>
        <v>23530229.761904776</v>
      </c>
      <c r="E38" s="42">
        <f>_xlfn.FORECAST.LINEAR($A38,$E$14:E37,$A$14:$A37)</f>
        <v>58421078.809523821</v>
      </c>
      <c r="F38" s="42">
        <f>_xlfn.FORECAST.LINEAR($A38,$F$14:F37,$A$14:$A37)</f>
        <v>1271839462.4285698</v>
      </c>
      <c r="G38" s="39"/>
      <c r="H38" s="39"/>
      <c r="I38" s="39"/>
      <c r="J38" s="39"/>
      <c r="K38" s="39"/>
    </row>
    <row r="39" spans="1:11" s="16" customFormat="1" ht="18" x14ac:dyDescent="0.45">
      <c r="A39" s="40">
        <v>2034</v>
      </c>
      <c r="B39" s="42">
        <f>_xlfn.FORECAST.LINEAR(A39,$B$14:B38,$A$14:A38)</f>
        <v>1535857596.3678589</v>
      </c>
      <c r="C39" s="42">
        <f>_xlfn.FORECAST.LINEAR($A39,$C$14:C38,$A$14:A38)</f>
        <v>171739812.6845237</v>
      </c>
      <c r="D39" s="42">
        <f>_xlfn.FORECAST.LINEAR($A39,$D$14:D38,$A$14:$A38)</f>
        <v>23638208.801190495</v>
      </c>
      <c r="E39" s="42">
        <f>_xlfn.FORECAST.LINEAR($A39,$E$14:E38,$A$14:$A38)</f>
        <v>59412900.130952358</v>
      </c>
      <c r="F39" s="42">
        <f>_xlfn.FORECAST.LINEAR($A39,$F$14:F38,$A$14:$A38)</f>
        <v>1281066675.4678535</v>
      </c>
      <c r="G39" s="39"/>
      <c r="H39" s="39"/>
      <c r="I39" s="39"/>
      <c r="J39" s="39"/>
      <c r="K39" s="39"/>
    </row>
    <row r="40" spans="1:11" s="16" customFormat="1" ht="18" x14ac:dyDescent="0.45">
      <c r="A40" s="40">
        <v>2035</v>
      </c>
      <c r="B40" s="42">
        <f>_xlfn.FORECAST.LINEAR(A40,$B$14:B39,$A$14:A39)</f>
        <v>1546530896.1071434</v>
      </c>
      <c r="C40" s="42">
        <f>_xlfn.FORECAST.LINEAR($A40,$C$14:C39,$A$14:A39)</f>
        <v>172086099.0738095</v>
      </c>
      <c r="D40" s="42">
        <f>_xlfn.FORECAST.LINEAR($A40,$D$14:D39,$A$14:$A39)</f>
        <v>23746187.840476185</v>
      </c>
      <c r="E40" s="42">
        <f>_xlfn.FORECAST.LINEAR($A40,$E$14:E39,$A$14:$A39)</f>
        <v>60404721.452380896</v>
      </c>
      <c r="F40" s="42">
        <f>_xlfn.FORECAST.LINEAR($A40,$F$14:F39,$A$14:$A39)</f>
        <v>1290293888.5071449</v>
      </c>
      <c r="G40" s="39"/>
      <c r="H40" s="39"/>
      <c r="I40" s="39"/>
      <c r="J40" s="39"/>
      <c r="K40" s="39"/>
    </row>
    <row r="41" spans="1:11" s="16" customFormat="1" ht="18" x14ac:dyDescent="0.45">
      <c r="A41" s="40">
        <v>2036</v>
      </c>
      <c r="B41" s="42">
        <f>_xlfn.FORECAST.LINEAR(A41,$B$14:B40,$A$14:A40)</f>
        <v>1557204195.8464317</v>
      </c>
      <c r="C41" s="42">
        <f>_xlfn.FORECAST.LINEAR($A41,$C$14:C40,$A$14:A40)</f>
        <v>172432385.46309525</v>
      </c>
      <c r="D41" s="42">
        <f>_xlfn.FORECAST.LINEAR($A41,$D$14:D40,$A$14:$A40)</f>
        <v>23854166.879761904</v>
      </c>
      <c r="E41" s="42">
        <f>_xlfn.FORECAST.LINEAR($A41,$E$14:E40,$A$14:$A40)</f>
        <v>61396542.773809433</v>
      </c>
      <c r="F41" s="42">
        <f>_xlfn.FORECAST.LINEAR($A41,$F$14:F40,$A$14:$A40)</f>
        <v>1299521101.5464287</v>
      </c>
      <c r="G41" s="39"/>
      <c r="H41" s="39"/>
      <c r="I41" s="39"/>
      <c r="J41" s="39"/>
      <c r="K41" s="39"/>
    </row>
    <row r="42" spans="1:11" s="16" customFormat="1" ht="18" x14ac:dyDescent="0.45">
      <c r="A42" s="40">
        <v>2037</v>
      </c>
      <c r="B42" s="42">
        <f>_xlfn.FORECAST.LINEAR(A42,$B$14:B41,$A$14:A41)</f>
        <v>1567877495.5857124</v>
      </c>
      <c r="C42" s="42">
        <f>_xlfn.FORECAST.LINEAR($A42,$C$14:C41,$A$14:A41)</f>
        <v>172778671.85238087</v>
      </c>
      <c r="D42" s="42">
        <f>_xlfn.FORECAST.LINEAR($A42,$D$14:D41,$A$14:$A41)</f>
        <v>23962145.919047624</v>
      </c>
      <c r="E42" s="42">
        <f>_xlfn.FORECAST.LINEAR($A42,$E$14:E41,$A$14:$A41)</f>
        <v>62388364.09523797</v>
      </c>
      <c r="F42" s="42">
        <f>_xlfn.FORECAST.LINEAR($A42,$F$14:F41,$A$14:$A41)</f>
        <v>1308748314.5857124</v>
      </c>
      <c r="G42" s="39"/>
      <c r="H42" s="39"/>
      <c r="I42" s="39"/>
      <c r="J42" s="39"/>
      <c r="K42" s="39"/>
    </row>
    <row r="43" spans="1:11" s="16" customFormat="1" ht="18" x14ac:dyDescent="0.45">
      <c r="A43" s="40">
        <v>2038</v>
      </c>
      <c r="B43" s="42">
        <f>_xlfn.FORECAST.LINEAR(A43,$B$14:B42,$A$14:A42)</f>
        <v>1578550795.3250008</v>
      </c>
      <c r="C43" s="42">
        <f>_xlfn.FORECAST.LINEAR($A43,$C$14:C42,$A$14:A42)</f>
        <v>173124958.24166679</v>
      </c>
      <c r="D43" s="42">
        <f>_xlfn.FORECAST.LINEAR($A43,$D$14:D42,$A$14:$A42)</f>
        <v>24070124.958333343</v>
      </c>
      <c r="E43" s="42">
        <f>_xlfn.FORECAST.LINEAR($A43,$E$14:E42,$A$14:$A42)</f>
        <v>63380185.416666746</v>
      </c>
      <c r="F43" s="42">
        <f>_xlfn.FORECAST.LINEAR($A43,$F$14:F42,$A$14:$A42)</f>
        <v>1317975527.6249962</v>
      </c>
      <c r="G43" s="39"/>
      <c r="H43" s="39"/>
      <c r="I43" s="39"/>
      <c r="J43" s="39"/>
      <c r="K43" s="39"/>
    </row>
    <row r="44" spans="1:11" s="16" customFormat="1" ht="18" x14ac:dyDescent="0.45">
      <c r="A44" s="40">
        <v>2039</v>
      </c>
      <c r="B44" s="42">
        <f>_xlfn.FORECAST.LINEAR(A44,$B$14:B43,$A$14:A43)</f>
        <v>1589224095.0642891</v>
      </c>
      <c r="C44" s="42">
        <f>_xlfn.FORECAST.LINEAR($A44,$C$14:C43,$A$14:A43)</f>
        <v>173471244.63095242</v>
      </c>
      <c r="D44" s="42">
        <f>_xlfn.FORECAST.LINEAR($A44,$D$14:D43,$A$14:$A43)</f>
        <v>24178103.997619033</v>
      </c>
      <c r="E44" s="42">
        <f>_xlfn.FORECAST.LINEAR($A44,$E$14:E43,$A$14:$A43)</f>
        <v>64372006.738095284</v>
      </c>
      <c r="F44" s="42">
        <f>_xlfn.FORECAST.LINEAR($A44,$F$14:F43,$A$14:$A43)</f>
        <v>1327202740.6642876</v>
      </c>
      <c r="G44" s="39"/>
      <c r="H44" s="39"/>
      <c r="I44" s="39"/>
      <c r="J44" s="39"/>
      <c r="K44" s="39"/>
    </row>
    <row r="45" spans="1:11" s="16" customFormat="1" ht="18" x14ac:dyDescent="0.45">
      <c r="A45" s="40">
        <v>2040</v>
      </c>
      <c r="B45" s="42">
        <f>_xlfn.FORECAST.LINEAR(A45,$B$14:B44,$A$14:A44)</f>
        <v>1599897394.8035698</v>
      </c>
      <c r="C45" s="42">
        <f>_xlfn.FORECAST.LINEAR($A45,$C$14:C44,$A$14:A44)</f>
        <v>173817531.02023816</v>
      </c>
      <c r="D45" s="42">
        <f>_xlfn.FORECAST.LINEAR($A45,$D$14:D44,$A$14:$A44)</f>
        <v>24286083.036904752</v>
      </c>
      <c r="E45" s="42">
        <f>_xlfn.FORECAST.LINEAR($A45,$E$14:E44,$A$14:$A44)</f>
        <v>65363828.059523821</v>
      </c>
      <c r="F45" s="42">
        <f>_xlfn.FORECAST.LINEAR($A45,$F$14:F44,$A$14:$A44)</f>
        <v>1336429953.7035713</v>
      </c>
      <c r="G45" s="39"/>
      <c r="H45" s="39"/>
      <c r="I45" s="39"/>
      <c r="J45" s="39"/>
      <c r="K45" s="39"/>
    </row>
    <row r="46" spans="1:11" s="16" customFormat="1" ht="18" x14ac:dyDescent="0.45">
      <c r="A46" s="40">
        <v>2041</v>
      </c>
      <c r="B46" s="42">
        <f>_xlfn.FORECAST.LINEAR(A46,$B$14:B45,$A$14:A45)</f>
        <v>1610570694.5428581</v>
      </c>
      <c r="C46" s="42">
        <f>_xlfn.FORECAST.LINEAR($A46,$C$14:C45,$A$14:A45)</f>
        <v>174163817.40952384</v>
      </c>
      <c r="D46" s="42">
        <f>_xlfn.FORECAST.LINEAR($A46,$D$14:D45,$A$14:$A45)</f>
        <v>24394062.076190472</v>
      </c>
      <c r="E46" s="42">
        <f>_xlfn.FORECAST.LINEAR($A46,$E$14:E45,$A$14:$A45)</f>
        <v>66355649.380952358</v>
      </c>
      <c r="F46" s="42">
        <f>_xlfn.FORECAST.LINEAR($A46,$F$14:F45,$A$14:$A45)</f>
        <v>1345657166.7428551</v>
      </c>
      <c r="G46" s="39"/>
      <c r="H46" s="39"/>
      <c r="I46" s="39"/>
      <c r="J46" s="39"/>
      <c r="K46" s="39"/>
    </row>
    <row r="47" spans="1:11" s="16" customFormat="1" ht="18" x14ac:dyDescent="0.45">
      <c r="A47" s="40">
        <v>2042</v>
      </c>
      <c r="B47" s="42">
        <f>_xlfn.FORECAST.LINEAR(A47,$B$14:B46,$A$14:A46)</f>
        <v>1621243994.2821426</v>
      </c>
      <c r="C47" s="42">
        <f>_xlfn.FORECAST.LINEAR($A47,$C$14:C46,$A$14:A46)</f>
        <v>174510103.79880947</v>
      </c>
      <c r="D47" s="42">
        <f>_xlfn.FORECAST.LINEAR($A47,$D$14:D46,$A$14:$A46)</f>
        <v>24502041.115476191</v>
      </c>
      <c r="E47" s="42">
        <f>_xlfn.FORECAST.LINEAR($A47,$E$14:E46,$A$14:$A46)</f>
        <v>67347470.702380896</v>
      </c>
      <c r="F47" s="42">
        <f>_xlfn.FORECAST.LINEAR($A47,$F$14:F46,$A$14:$A46)</f>
        <v>1354884379.7821388</v>
      </c>
      <c r="G47" s="39"/>
      <c r="H47" s="39"/>
      <c r="I47" s="39"/>
      <c r="J47" s="39"/>
      <c r="K47" s="39"/>
    </row>
    <row r="48" spans="1:11" s="16" customFormat="1" ht="18" x14ac:dyDescent="0.45">
      <c r="A48" s="40">
        <v>2043</v>
      </c>
      <c r="B48" s="42">
        <f>_xlfn.FORECAST.LINEAR(A48,$B$14:B47,$A$14:A47)</f>
        <v>1631917294.0214272</v>
      </c>
      <c r="C48" s="42">
        <f>_xlfn.FORECAST.LINEAR($A48,$C$14:C47,$A$14:A47)</f>
        <v>174856390.18809533</v>
      </c>
      <c r="D48" s="42">
        <f>_xlfn.FORECAST.LINEAR($A48,$D$14:D47,$A$14:$A47)</f>
        <v>24610020.15476191</v>
      </c>
      <c r="E48" s="42">
        <f>_xlfn.FORECAST.LINEAR($A48,$E$14:E47,$A$14:$A47)</f>
        <v>68339292.023809433</v>
      </c>
      <c r="F48" s="42">
        <f>_xlfn.FORECAST.LINEAR($A48,$F$14:F47,$A$14:$A47)</f>
        <v>1364111592.8214302</v>
      </c>
      <c r="G48" s="39"/>
      <c r="H48" s="39"/>
      <c r="I48" s="39"/>
      <c r="J48" s="39"/>
      <c r="K48" s="39"/>
    </row>
    <row r="49" spans="1:11" s="16" customFormat="1" ht="18" x14ac:dyDescent="0.45">
      <c r="A49" s="40">
        <v>2044</v>
      </c>
      <c r="B49" s="42">
        <f>_xlfn.FORECAST.LINEAR(A49,$B$14:B48,$A$14:A48)</f>
        <v>1642590593.7607155</v>
      </c>
      <c r="C49" s="42">
        <f>_xlfn.FORECAST.LINEAR($A49,$C$14:C48,$A$14:A48)</f>
        <v>175202676.57738096</v>
      </c>
      <c r="D49" s="42">
        <f>_xlfn.FORECAST.LINEAR($A49,$D$14:D48,$A$14:$A48)</f>
        <v>24717999.19404763</v>
      </c>
      <c r="E49" s="42">
        <f>_xlfn.FORECAST.LINEAR($A49,$E$14:E48,$A$14:$A48)</f>
        <v>69331113.345237732</v>
      </c>
      <c r="F49" s="42">
        <f>_xlfn.FORECAST.LINEAR($A49,$F$14:F48,$A$14:$A48)</f>
        <v>1373338805.860714</v>
      </c>
      <c r="G49" s="39"/>
      <c r="H49" s="39"/>
      <c r="I49" s="39"/>
      <c r="J49" s="39"/>
      <c r="K49" s="39"/>
    </row>
    <row r="50" spans="1:11" s="16" customFormat="1" ht="18" x14ac:dyDescent="0.45">
      <c r="A50" s="40">
        <v>2045</v>
      </c>
      <c r="B50" s="42">
        <f>_xlfn.FORECAST.LINEAR(A50,$B$14:B49,$A$14:A49)</f>
        <v>1653263893.5</v>
      </c>
      <c r="C50" s="42">
        <f>_xlfn.FORECAST.LINEAR($A50,$C$14:C49,$A$14:A49)</f>
        <v>175548962.9666667</v>
      </c>
      <c r="D50" s="42">
        <f>_xlfn.FORECAST.LINEAR($A50,$D$14:D49,$A$14:$A49)</f>
        <v>24825978.233333319</v>
      </c>
      <c r="E50" s="42">
        <f>_xlfn.FORECAST.LINEAR($A50,$E$14:E49,$A$14:$A49)</f>
        <v>70322934.666666746</v>
      </c>
      <c r="F50" s="42">
        <f>_xlfn.FORECAST.LINEAR($A50,$F$14:F49,$A$14:$A49)</f>
        <v>1382566018.8999977</v>
      </c>
      <c r="G50" s="39"/>
      <c r="H50" s="39"/>
      <c r="I50" s="39"/>
      <c r="J50" s="39"/>
      <c r="K50" s="39"/>
    </row>
    <row r="51" spans="1:11" s="16" customFormat="1" ht="18" x14ac:dyDescent="0.45">
      <c r="A51" s="40">
        <v>2046</v>
      </c>
      <c r="B51" s="42">
        <f>_xlfn.FORECAST.LINEAR(A51,$B$14:B50,$A$14:A50)</f>
        <v>1663937193.2392845</v>
      </c>
      <c r="C51" s="42">
        <f>_xlfn.FORECAST.LINEAR($A51,$C$14:C50,$A$14:A50)</f>
        <v>175895249.35595238</v>
      </c>
      <c r="D51" s="42">
        <f>_xlfn.FORECAST.LINEAR($A51,$D$14:D50,$A$14:$A50)</f>
        <v>24933957.272619009</v>
      </c>
      <c r="E51" s="42">
        <f>_xlfn.FORECAST.LINEAR($A51,$E$14:E50,$A$14:$A50)</f>
        <v>71314755.988095284</v>
      </c>
      <c r="F51" s="42">
        <f>_xlfn.FORECAST.LINEAR($A51,$F$14:F50,$A$14:$A50)</f>
        <v>1391793231.9392815</v>
      </c>
      <c r="G51" s="39"/>
      <c r="H51" s="39"/>
      <c r="I51" s="39"/>
      <c r="J51" s="39"/>
      <c r="K51" s="39"/>
    </row>
    <row r="52" spans="1:11" s="16" customFormat="1" ht="18" x14ac:dyDescent="0.45">
      <c r="A52" s="40">
        <v>2047</v>
      </c>
      <c r="B52" s="42">
        <f>_xlfn.FORECAST.LINEAR(A52,$B$14:B51,$A$14:A51)</f>
        <v>1674610492.9785728</v>
      </c>
      <c r="C52" s="42">
        <f>_xlfn.FORECAST.LINEAR($A52,$C$14:C51,$A$14:A51)</f>
        <v>176241535.74523813</v>
      </c>
      <c r="D52" s="42">
        <f>_xlfn.FORECAST.LINEAR($A52,$D$14:D51,$A$14:$A51)</f>
        <v>25041936.311904728</v>
      </c>
      <c r="E52" s="42">
        <f>_xlfn.FORECAST.LINEAR($A52,$E$14:E51,$A$14:$A51)</f>
        <v>72306577.309523821</v>
      </c>
      <c r="F52" s="42">
        <f>_xlfn.FORECAST.LINEAR($A52,$F$14:F51,$A$14:$A51)</f>
        <v>1401020444.9785728</v>
      </c>
      <c r="G52" s="39"/>
      <c r="H52" s="39"/>
      <c r="I52" s="39"/>
      <c r="J52" s="39"/>
      <c r="K52" s="39"/>
    </row>
    <row r="53" spans="1:11" s="16" customFormat="1" ht="18" x14ac:dyDescent="0.45">
      <c r="A53" s="40">
        <v>2048</v>
      </c>
      <c r="B53" s="42">
        <f>_xlfn.FORECAST.LINEAR(A53,$B$14:B52,$A$14:A52)</f>
        <v>1685283792.7178574</v>
      </c>
      <c r="C53" s="42">
        <f>_xlfn.FORECAST.LINEAR($A53,$C$14:C52,$A$14:A52)</f>
        <v>176587822.13452387</v>
      </c>
      <c r="D53" s="42">
        <f>_xlfn.FORECAST.LINEAR($A53,$D$14:D52,$A$14:$A52)</f>
        <v>25149915.351190448</v>
      </c>
      <c r="E53" s="42">
        <f>_xlfn.FORECAST.LINEAR($A53,$E$14:E52,$A$14:$A52)</f>
        <v>73298398.630952358</v>
      </c>
      <c r="F53" s="42">
        <f>_xlfn.FORECAST.LINEAR($A53,$F$14:F52,$A$14:$A52)</f>
        <v>1410247658.0178566</v>
      </c>
      <c r="G53" s="39"/>
      <c r="H53" s="39"/>
      <c r="I53" s="39"/>
      <c r="J53" s="39"/>
      <c r="K53" s="39"/>
    </row>
    <row r="54" spans="1:11" s="16" customFormat="1" ht="18" x14ac:dyDescent="0.45">
      <c r="A54" s="40">
        <v>2049</v>
      </c>
      <c r="B54" s="42">
        <f>_xlfn.FORECAST.LINEAR(A54,$B$14:B53,$A$14:A53)</f>
        <v>1695957092.4571419</v>
      </c>
      <c r="C54" s="42">
        <f>_xlfn.FORECAST.LINEAR($A54,$C$14:C53,$A$14:A53)</f>
        <v>176934108.52380955</v>
      </c>
      <c r="D54" s="42">
        <f>_xlfn.FORECAST.LINEAR($A54,$D$14:D53,$A$14:$A53)</f>
        <v>25257894.390476197</v>
      </c>
      <c r="E54" s="42">
        <f>_xlfn.FORECAST.LINEAR($A54,$E$14:E53,$A$14:$A53)</f>
        <v>74290219.952380896</v>
      </c>
      <c r="F54" s="42">
        <f>_xlfn.FORECAST.LINEAR($A54,$F$14:F53,$A$14:$A53)</f>
        <v>1419474871.0571442</v>
      </c>
      <c r="G54" s="39"/>
      <c r="H54" s="39"/>
      <c r="I54" s="39"/>
      <c r="J54" s="39"/>
      <c r="K54" s="39"/>
    </row>
    <row r="55" spans="1:11" s="16" customFormat="1" ht="18" x14ac:dyDescent="0.45">
      <c r="A55" s="40">
        <v>2050</v>
      </c>
      <c r="B55" s="42">
        <f>_xlfn.FORECAST.LINEAR(A55,$B$14:B54,$A$14:A54)</f>
        <v>1706630392.1964302</v>
      </c>
      <c r="C55" s="42">
        <f>_xlfn.FORECAST.LINEAR($A55,$C$14:C54,$A$14:A54)</f>
        <v>177280394.9130953</v>
      </c>
      <c r="D55" s="42">
        <f>_xlfn.FORECAST.LINEAR($A55,$D$14:D54,$A$14:$A54)</f>
        <v>25365873.429761916</v>
      </c>
      <c r="E55" s="42">
        <f>_xlfn.FORECAST.LINEAR($A55,$E$14:E54,$A$14:$A54)</f>
        <v>75282041.273809433</v>
      </c>
      <c r="F55" s="42">
        <f>_xlfn.FORECAST.LINEAR($A55,$F$14:F54,$A$14:$A54)</f>
        <v>1428702084.0964241</v>
      </c>
      <c r="G55" s="39"/>
      <c r="H55" s="39"/>
      <c r="I55" s="39"/>
      <c r="J55" s="39"/>
      <c r="K55" s="39"/>
    </row>
    <row r="56" spans="1:11" s="16" customFormat="1" ht="18" x14ac:dyDescent="0.45">
      <c r="A56" s="40">
        <v>2051</v>
      </c>
      <c r="B56" s="42">
        <f>_xlfn.FORECAST.LINEAR(A56,$B$14:B55,$A$14:A55)</f>
        <v>1717303691.9357147</v>
      </c>
      <c r="C56" s="42">
        <f>_xlfn.FORECAST.LINEAR($A56,$C$14:C55,$A$14:A55)</f>
        <v>177626681.30238104</v>
      </c>
      <c r="D56" s="42">
        <f>_xlfn.FORECAST.LINEAR($A56,$D$14:D55,$A$14:$A55)</f>
        <v>25473852.469047606</v>
      </c>
      <c r="E56" s="42">
        <f>_xlfn.FORECAST.LINEAR($A56,$E$14:E55,$A$14:$A55)</f>
        <v>76273862.595237732</v>
      </c>
      <c r="F56" s="42">
        <f>_xlfn.FORECAST.LINEAR($A56,$F$14:F55,$A$14:$A55)</f>
        <v>1437929297.1357155</v>
      </c>
      <c r="G56" s="39"/>
      <c r="H56" s="39"/>
      <c r="I56" s="39"/>
      <c r="J56" s="39"/>
      <c r="K56" s="39"/>
    </row>
    <row r="57" spans="1:11" s="16" customFormat="1" ht="18" x14ac:dyDescent="0.45">
      <c r="A57" s="40">
        <v>2052</v>
      </c>
      <c r="B57" s="42">
        <f>_xlfn.FORECAST.LINEAR(A57,$B$14:B56,$A$14:A56)</f>
        <v>1727976991.6749992</v>
      </c>
      <c r="C57" s="42">
        <f>_xlfn.FORECAST.LINEAR($A57,$C$14:C56,$A$14:A56)</f>
        <v>177972967.69166672</v>
      </c>
      <c r="D57" s="42">
        <f>_xlfn.FORECAST.LINEAR($A57,$D$14:D56,$A$14:$A56)</f>
        <v>25581831.508333325</v>
      </c>
      <c r="E57" s="42">
        <f>_xlfn.FORECAST.LINEAR($A57,$E$14:E56,$A$14:$A56)</f>
        <v>77265683.916666746</v>
      </c>
      <c r="F57" s="42">
        <f>_xlfn.FORECAST.LINEAR($A57,$F$14:F56,$A$14:$A56)</f>
        <v>1447156510.1749992</v>
      </c>
      <c r="G57" s="39"/>
      <c r="H57" s="39"/>
      <c r="I57" s="39"/>
      <c r="J57" s="39"/>
      <c r="K57" s="39"/>
    </row>
    <row r="58" spans="1:11" s="16" customFormat="1" ht="18" x14ac:dyDescent="0.45">
      <c r="A58" s="40">
        <v>2053</v>
      </c>
      <c r="B58" s="42">
        <f>_xlfn.FORECAST.LINEAR(A58,$B$14:B57,$A$14:A57)</f>
        <v>1738650291.4142876</v>
      </c>
      <c r="C58" s="42">
        <f>_xlfn.FORECAST.LINEAR($A58,$C$14:C57,$A$14:A57)</f>
        <v>178319254.08095247</v>
      </c>
      <c r="D58" s="42">
        <f>_xlfn.FORECAST.LINEAR($A58,$D$14:D57,$A$14:$A57)</f>
        <v>25689810.547619045</v>
      </c>
      <c r="E58" s="42">
        <f>_xlfn.FORECAST.LINEAR($A58,$E$14:E57,$A$14:$A57)</f>
        <v>78257505.238095284</v>
      </c>
      <c r="F58" s="42">
        <f>_xlfn.FORECAST.LINEAR($A58,$F$14:F57,$A$14:$A57)</f>
        <v>1456383723.2142868</v>
      </c>
      <c r="G58" s="39"/>
      <c r="H58" s="39"/>
      <c r="I58" s="39"/>
      <c r="J58" s="39"/>
      <c r="K58" s="39"/>
    </row>
    <row r="59" spans="1:11" s="16" customFormat="1" ht="18" x14ac:dyDescent="0.45">
      <c r="A59" s="40">
        <v>2054</v>
      </c>
      <c r="B59" s="42">
        <f>_xlfn.FORECAST.LINEAR(A59,$B$14:B58,$A$14:A58)</f>
        <v>1749323591.1535721</v>
      </c>
      <c r="C59" s="42">
        <f>_xlfn.FORECAST.LINEAR($A59,$C$14:C58,$A$14:A58)</f>
        <v>178665540.47023821</v>
      </c>
      <c r="D59" s="42">
        <f>_xlfn.FORECAST.LINEAR($A59,$D$14:D58,$A$14:$A58)</f>
        <v>25797789.586904764</v>
      </c>
      <c r="E59" s="42">
        <f>_xlfn.FORECAST.LINEAR($A59,$E$14:E58,$A$14:$A58)</f>
        <v>79249326.559523821</v>
      </c>
      <c r="F59" s="42">
        <f>_xlfn.FORECAST.LINEAR($A59,$F$14:F58,$A$14:$A58)</f>
        <v>1465610936.2535706</v>
      </c>
      <c r="G59" s="39"/>
      <c r="H59" s="39"/>
      <c r="I59" s="39"/>
      <c r="J59" s="39"/>
      <c r="K59" s="39"/>
    </row>
    <row r="60" spans="1:11" s="16" customFormat="1" x14ac:dyDescent="0.45"/>
    <row r="61" spans="1:11" s="16" customFormat="1" x14ac:dyDescent="0.45"/>
    <row r="62" spans="1:11" s="16" customFormat="1" x14ac:dyDescent="0.45"/>
    <row r="63" spans="1:11" s="16" customFormat="1" ht="23.25" x14ac:dyDescent="0.45">
      <c r="A63" s="17" t="s">
        <v>374</v>
      </c>
    </row>
    <row r="64" spans="1:11" s="16" customFormat="1" ht="23.65" thickBot="1" x14ac:dyDescent="0.5">
      <c r="A64" s="18" t="s">
        <v>375</v>
      </c>
      <c r="G64" s="17" t="s">
        <v>376</v>
      </c>
    </row>
    <row r="65" spans="1:11" s="16" customFormat="1" ht="18.75" thickTop="1" thickBot="1" x14ac:dyDescent="0.5">
      <c r="A65" s="28"/>
      <c r="B65" s="430" t="s">
        <v>377</v>
      </c>
      <c r="C65" s="431"/>
      <c r="D65" s="431"/>
      <c r="E65" s="431"/>
      <c r="F65" s="438"/>
      <c r="G65" s="300" t="s">
        <v>377</v>
      </c>
      <c r="H65" s="301"/>
      <c r="I65" s="301"/>
      <c r="J65" s="301"/>
      <c r="K65" s="302"/>
    </row>
    <row r="66" spans="1:11" s="16" customFormat="1" ht="42.75" customHeight="1" thickBot="1" x14ac:dyDescent="0.5">
      <c r="A66" s="19" t="s">
        <v>365</v>
      </c>
      <c r="B66" s="20" t="s">
        <v>355</v>
      </c>
      <c r="C66" s="20" t="s">
        <v>378</v>
      </c>
      <c r="D66" s="20" t="s">
        <v>379</v>
      </c>
      <c r="E66" s="20" t="s">
        <v>380</v>
      </c>
      <c r="F66" s="29" t="s">
        <v>359</v>
      </c>
      <c r="G66" s="181" t="s">
        <v>355</v>
      </c>
      <c r="H66" s="182" t="s">
        <v>378</v>
      </c>
      <c r="I66" s="182" t="s">
        <v>379</v>
      </c>
      <c r="J66" s="182" t="s">
        <v>380</v>
      </c>
      <c r="K66" s="183" t="s">
        <v>359</v>
      </c>
    </row>
    <row r="67" spans="1:11" s="16" customFormat="1" ht="18" x14ac:dyDescent="0.45">
      <c r="A67" s="23">
        <f>A6</f>
        <v>2001</v>
      </c>
      <c r="B67" s="30">
        <v>0.84399999999999997</v>
      </c>
      <c r="C67" s="30">
        <v>5.5720000000000001</v>
      </c>
      <c r="D67" s="30">
        <v>16.084</v>
      </c>
      <c r="E67" s="30">
        <v>12.358000000000001</v>
      </c>
      <c r="F67" s="284">
        <v>1.1839999999999999</v>
      </c>
      <c r="G67" s="303"/>
      <c r="H67" s="304"/>
      <c r="I67" s="304"/>
      <c r="J67" s="304"/>
      <c r="K67" s="305"/>
    </row>
    <row r="68" spans="1:11" s="16" customFormat="1" ht="18" x14ac:dyDescent="0.45">
      <c r="A68" s="23">
        <f>A7</f>
        <v>2002</v>
      </c>
      <c r="B68" s="30">
        <v>0.84799999999999998</v>
      </c>
      <c r="C68" s="30">
        <v>5.5229999999999997</v>
      </c>
      <c r="D68" s="30">
        <v>16.155000000000001</v>
      </c>
      <c r="E68" s="30">
        <v>12.337</v>
      </c>
      <c r="F68" s="284">
        <v>1.1910000000000001</v>
      </c>
      <c r="G68" s="290">
        <f>IF(ABS(B7 - B6) &gt; SQRT(G7^2 + G6^2), 1, 0)</f>
        <v>0</v>
      </c>
      <c r="H68" s="286">
        <f>IF(ABS(C7 - C6) &gt; SQRT(H7^2 + H6^2), 1, 0)</f>
        <v>0</v>
      </c>
      <c r="I68" s="286">
        <f>IF(ABS(D7 - D6) &gt; SQRT(I7^2 + I6^2), 1, 0)</f>
        <v>0</v>
      </c>
      <c r="J68" s="286">
        <f>IF(ABS(E7 - E6) &gt; SQRT(J7^2 + J6^2), 1, 0)</f>
        <v>0</v>
      </c>
      <c r="K68" s="291">
        <f>IF(ABS(F7 - F6) &gt; SQRT(K7^2 + K6^2), 1, 0)</f>
        <v>0</v>
      </c>
    </row>
    <row r="69" spans="1:11" s="16" customFormat="1" ht="18" x14ac:dyDescent="0.45">
      <c r="A69" s="23">
        <f>A8</f>
        <v>2003</v>
      </c>
      <c r="B69" s="30">
        <v>0.85</v>
      </c>
      <c r="C69" s="30">
        <v>5.4729999999999999</v>
      </c>
      <c r="D69" s="30">
        <v>16.373000000000001</v>
      </c>
      <c r="E69" s="30">
        <v>11.984999999999999</v>
      </c>
      <c r="F69" s="284">
        <v>1.1910000000000001</v>
      </c>
      <c r="G69" s="290">
        <f t="shared" ref="G69:G89" si="5">IF(ABS(B8 - B7) &gt; SQRT(G8^2 + G7^2), 1, 0)</f>
        <v>0</v>
      </c>
      <c r="H69" s="286">
        <f t="shared" ref="H69:H89" si="6">IF(ABS(C8 - C7) &gt; SQRT(H8^2 + H7^2), 1, 0)</f>
        <v>0</v>
      </c>
      <c r="I69" s="286">
        <f t="shared" ref="I69:I89" si="7">IF(ABS(D8 - D7) &gt; SQRT(I8^2 + I7^2), 1, 0)</f>
        <v>0</v>
      </c>
      <c r="J69" s="286">
        <f t="shared" ref="J69:J89" si="8">IF(ABS(E8 - E7) &gt; SQRT(J8^2 + J7^2), 1, 0)</f>
        <v>0</v>
      </c>
      <c r="K69" s="291">
        <f t="shared" ref="K69:K89" si="9">IF(ABS(F8 - F7) &gt; SQRT(K8^2 + K7^2), 1, 0)</f>
        <v>0</v>
      </c>
    </row>
    <row r="70" spans="1:11" s="16" customFormat="1" ht="18" x14ac:dyDescent="0.45">
      <c r="A70" s="23">
        <f t="shared" ref="A70:A89" si="10">A9</f>
        <v>2005</v>
      </c>
      <c r="B70" s="30">
        <v>0.84599999999999997</v>
      </c>
      <c r="C70" s="30">
        <v>5.2779999999999996</v>
      </c>
      <c r="D70" s="30">
        <v>15.906000000000001</v>
      </c>
      <c r="E70" s="30">
        <v>11.816000000000001</v>
      </c>
      <c r="F70" s="284">
        <v>1.19</v>
      </c>
      <c r="G70" s="290">
        <f t="shared" si="5"/>
        <v>0</v>
      </c>
      <c r="H70" s="286">
        <f t="shared" si="6"/>
        <v>0</v>
      </c>
      <c r="I70" s="286">
        <f t="shared" si="7"/>
        <v>0</v>
      </c>
      <c r="J70" s="286">
        <f t="shared" si="8"/>
        <v>0</v>
      </c>
      <c r="K70" s="291">
        <f t="shared" si="9"/>
        <v>0</v>
      </c>
    </row>
    <row r="71" spans="1:11" s="16" customFormat="1" ht="18" x14ac:dyDescent="0.45">
      <c r="A71" s="23">
        <f t="shared" si="10"/>
        <v>2006</v>
      </c>
      <c r="B71" s="30">
        <v>0.85299999999999998</v>
      </c>
      <c r="C71" s="30">
        <v>5.1239999999999997</v>
      </c>
      <c r="D71" s="30">
        <v>15.901</v>
      </c>
      <c r="E71" s="30">
        <v>12.224</v>
      </c>
      <c r="F71" s="284">
        <v>1.1990000000000001</v>
      </c>
      <c r="G71" s="290">
        <f t="shared" si="5"/>
        <v>0</v>
      </c>
      <c r="H71" s="286">
        <f t="shared" si="6"/>
        <v>0</v>
      </c>
      <c r="I71" s="286">
        <f t="shared" si="7"/>
        <v>0</v>
      </c>
      <c r="J71" s="286">
        <f t="shared" si="8"/>
        <v>0</v>
      </c>
      <c r="K71" s="291">
        <f t="shared" si="9"/>
        <v>0</v>
      </c>
    </row>
    <row r="72" spans="1:11" s="16" customFormat="1" ht="18" x14ac:dyDescent="0.45">
      <c r="A72" s="23">
        <f t="shared" si="10"/>
        <v>2007</v>
      </c>
      <c r="B72" s="30">
        <v>0.86099999999999999</v>
      </c>
      <c r="C72" s="30">
        <v>4.8899999999999997</v>
      </c>
      <c r="D72" s="30">
        <v>15.842000000000001</v>
      </c>
      <c r="E72" s="30">
        <v>12.298</v>
      </c>
      <c r="F72" s="284">
        <v>1.206</v>
      </c>
      <c r="G72" s="290">
        <f t="shared" si="5"/>
        <v>0</v>
      </c>
      <c r="H72" s="286">
        <f t="shared" si="6"/>
        <v>0</v>
      </c>
      <c r="I72" s="286">
        <f t="shared" si="7"/>
        <v>0</v>
      </c>
      <c r="J72" s="286">
        <f t="shared" si="8"/>
        <v>0</v>
      </c>
      <c r="K72" s="291">
        <f t="shared" si="9"/>
        <v>0</v>
      </c>
    </row>
    <row r="73" spans="1:11" s="16" customFormat="1" ht="18" x14ac:dyDescent="0.45">
      <c r="A73" s="23">
        <f t="shared" si="10"/>
        <v>2008</v>
      </c>
      <c r="B73" s="30">
        <v>0.86399999999999999</v>
      </c>
      <c r="C73" s="30">
        <v>4.9210000000000003</v>
      </c>
      <c r="D73" s="30">
        <v>15.843</v>
      </c>
      <c r="E73" s="30">
        <v>12.21</v>
      </c>
      <c r="F73" s="284">
        <v>1.2110000000000001</v>
      </c>
      <c r="G73" s="290">
        <f t="shared" si="5"/>
        <v>0</v>
      </c>
      <c r="H73" s="286">
        <f t="shared" si="6"/>
        <v>0</v>
      </c>
      <c r="I73" s="286">
        <f t="shared" si="7"/>
        <v>0</v>
      </c>
      <c r="J73" s="286">
        <f t="shared" si="8"/>
        <v>0</v>
      </c>
      <c r="K73" s="291">
        <f t="shared" si="9"/>
        <v>0</v>
      </c>
    </row>
    <row r="74" spans="1:11" s="16" customFormat="1" ht="18" x14ac:dyDescent="0.45">
      <c r="A74" s="23">
        <f t="shared" si="10"/>
        <v>2009</v>
      </c>
      <c r="B74" s="30">
        <v>0.85199999999999998</v>
      </c>
      <c r="C74" s="30">
        <v>4.9649999999999999</v>
      </c>
      <c r="D74" s="30">
        <v>16.254000000000001</v>
      </c>
      <c r="E74" s="30">
        <v>12.08</v>
      </c>
      <c r="F74" s="284">
        <v>1.2</v>
      </c>
      <c r="G74" s="290">
        <f t="shared" si="5"/>
        <v>0</v>
      </c>
      <c r="H74" s="286">
        <f t="shared" si="6"/>
        <v>0</v>
      </c>
      <c r="I74" s="286">
        <f t="shared" si="7"/>
        <v>0</v>
      </c>
      <c r="J74" s="286">
        <f t="shared" si="8"/>
        <v>0</v>
      </c>
      <c r="K74" s="291">
        <f t="shared" si="9"/>
        <v>0</v>
      </c>
    </row>
    <row r="75" spans="1:11" s="16" customFormat="1" ht="18" x14ac:dyDescent="0.45">
      <c r="A75" s="23">
        <f t="shared" si="10"/>
        <v>2010</v>
      </c>
      <c r="B75" s="30">
        <v>0.86299999999999999</v>
      </c>
      <c r="C75" s="30">
        <v>4.976</v>
      </c>
      <c r="D75" s="30">
        <v>16.062000000000001</v>
      </c>
      <c r="E75" s="30">
        <v>11.731999999999999</v>
      </c>
      <c r="F75" s="284">
        <v>1.2150000000000001</v>
      </c>
      <c r="G75" s="290">
        <f t="shared" si="5"/>
        <v>0</v>
      </c>
      <c r="H75" s="286">
        <f t="shared" si="6"/>
        <v>0</v>
      </c>
      <c r="I75" s="286">
        <f t="shared" si="7"/>
        <v>0</v>
      </c>
      <c r="J75" s="286">
        <f t="shared" si="8"/>
        <v>0</v>
      </c>
      <c r="K75" s="291">
        <f t="shared" si="9"/>
        <v>0</v>
      </c>
    </row>
    <row r="76" spans="1:11" s="16" customFormat="1" ht="18" x14ac:dyDescent="0.45">
      <c r="A76" s="23">
        <f t="shared" si="10"/>
        <v>2011</v>
      </c>
      <c r="B76" s="30">
        <v>0.86399999999999999</v>
      </c>
      <c r="C76" s="30">
        <v>5.032</v>
      </c>
      <c r="D76" s="30">
        <v>16.617999999999999</v>
      </c>
      <c r="E76" s="30">
        <v>11.507999999999999</v>
      </c>
      <c r="F76" s="284">
        <v>1.2070000000000001</v>
      </c>
      <c r="G76" s="290">
        <f t="shared" si="5"/>
        <v>0</v>
      </c>
      <c r="H76" s="286">
        <f t="shared" si="6"/>
        <v>0</v>
      </c>
      <c r="I76" s="286">
        <f t="shared" si="7"/>
        <v>0</v>
      </c>
      <c r="J76" s="286">
        <f t="shared" si="8"/>
        <v>0</v>
      </c>
      <c r="K76" s="291">
        <f t="shared" si="9"/>
        <v>0</v>
      </c>
    </row>
    <row r="77" spans="1:11" s="16" customFormat="1" ht="18" x14ac:dyDescent="0.45">
      <c r="A77" s="23">
        <f t="shared" si="10"/>
        <v>2012</v>
      </c>
      <c r="B77" s="30">
        <v>0.85799999999999998</v>
      </c>
      <c r="C77" s="30">
        <v>5.0759999999999996</v>
      </c>
      <c r="D77" s="30">
        <v>16.739000000000001</v>
      </c>
      <c r="E77" s="30">
        <v>11.535</v>
      </c>
      <c r="F77" s="284">
        <v>1.1990000000000001</v>
      </c>
      <c r="G77" s="290">
        <f t="shared" si="5"/>
        <v>0</v>
      </c>
      <c r="H77" s="286">
        <f t="shared" si="6"/>
        <v>0</v>
      </c>
      <c r="I77" s="286">
        <f t="shared" si="7"/>
        <v>0</v>
      </c>
      <c r="J77" s="286">
        <f t="shared" si="8"/>
        <v>0</v>
      </c>
      <c r="K77" s="291">
        <f t="shared" si="9"/>
        <v>0</v>
      </c>
    </row>
    <row r="78" spans="1:11" s="16" customFormat="1" ht="18" x14ac:dyDescent="0.45">
      <c r="A78" s="23">
        <f t="shared" si="10"/>
        <v>2013</v>
      </c>
      <c r="B78" s="30">
        <v>0.85799999999999998</v>
      </c>
      <c r="C78" s="30">
        <v>5.0979999999999999</v>
      </c>
      <c r="D78" s="30">
        <v>16.632999999999999</v>
      </c>
      <c r="E78" s="30">
        <v>11.342000000000001</v>
      </c>
      <c r="F78" s="284">
        <v>1.1990000000000001</v>
      </c>
      <c r="G78" s="290">
        <f t="shared" si="5"/>
        <v>0</v>
      </c>
      <c r="H78" s="286">
        <f t="shared" si="6"/>
        <v>0</v>
      </c>
      <c r="I78" s="286">
        <f t="shared" si="7"/>
        <v>0</v>
      </c>
      <c r="J78" s="286">
        <f t="shared" si="8"/>
        <v>0</v>
      </c>
      <c r="K78" s="291">
        <f t="shared" si="9"/>
        <v>0</v>
      </c>
    </row>
    <row r="79" spans="1:11" s="16" customFormat="1" ht="18" x14ac:dyDescent="0.45">
      <c r="A79" s="23">
        <f t="shared" si="10"/>
        <v>2014</v>
      </c>
      <c r="B79" s="30">
        <v>0.80200000000000005</v>
      </c>
      <c r="C79" s="30">
        <v>2.1869999999999998</v>
      </c>
      <c r="D79" s="30">
        <v>16.43</v>
      </c>
      <c r="E79" s="30">
        <v>11.227</v>
      </c>
      <c r="F79" s="284">
        <v>1.0229999999999999</v>
      </c>
      <c r="G79" s="290">
        <f t="shared" si="5"/>
        <v>0</v>
      </c>
      <c r="H79" s="286">
        <f t="shared" si="6"/>
        <v>0</v>
      </c>
      <c r="I79" s="286">
        <f t="shared" si="7"/>
        <v>0</v>
      </c>
      <c r="J79" s="286">
        <f t="shared" si="8"/>
        <v>0</v>
      </c>
      <c r="K79" s="291">
        <f t="shared" si="9"/>
        <v>0</v>
      </c>
    </row>
    <row r="80" spans="1:11" s="16" customFormat="1" ht="18" x14ac:dyDescent="0.45">
      <c r="A80" s="23">
        <f t="shared" si="10"/>
        <v>2015</v>
      </c>
      <c r="B80" s="30">
        <v>0.79800000000000004</v>
      </c>
      <c r="C80" s="30">
        <v>2.113</v>
      </c>
      <c r="D80" s="30">
        <v>16.425000000000001</v>
      </c>
      <c r="E80" s="30">
        <v>11.209</v>
      </c>
      <c r="F80" s="284">
        <v>1.0189999999999999</v>
      </c>
      <c r="G80" s="290">
        <f t="shared" si="5"/>
        <v>0</v>
      </c>
      <c r="H80" s="286">
        <f t="shared" si="6"/>
        <v>0</v>
      </c>
      <c r="I80" s="286">
        <f t="shared" si="7"/>
        <v>0</v>
      </c>
      <c r="J80" s="286">
        <f t="shared" si="8"/>
        <v>0</v>
      </c>
      <c r="K80" s="291">
        <f t="shared" si="9"/>
        <v>0</v>
      </c>
    </row>
    <row r="81" spans="1:41" s="16" customFormat="1" ht="18" x14ac:dyDescent="0.45">
      <c r="A81" s="23">
        <f t="shared" si="10"/>
        <v>2016</v>
      </c>
      <c r="B81" s="30">
        <v>0.80100000000000005</v>
      </c>
      <c r="C81" s="30">
        <v>2.1579999999999999</v>
      </c>
      <c r="D81" s="30">
        <v>16.286999999999999</v>
      </c>
      <c r="E81" s="30">
        <v>11.084</v>
      </c>
      <c r="F81" s="284">
        <v>1.018</v>
      </c>
      <c r="G81" s="290">
        <f t="shared" si="5"/>
        <v>0</v>
      </c>
      <c r="H81" s="286">
        <f t="shared" si="6"/>
        <v>0</v>
      </c>
      <c r="I81" s="286">
        <f t="shared" si="7"/>
        <v>0</v>
      </c>
      <c r="J81" s="286">
        <f t="shared" si="8"/>
        <v>0</v>
      </c>
      <c r="K81" s="291">
        <f t="shared" si="9"/>
        <v>0</v>
      </c>
    </row>
    <row r="82" spans="1:41" s="16" customFormat="1" ht="18" x14ac:dyDescent="0.45">
      <c r="A82" s="23">
        <f t="shared" si="10"/>
        <v>2017</v>
      </c>
      <c r="B82" s="30">
        <v>0.80400000000000005</v>
      </c>
      <c r="C82" s="30">
        <v>2.14</v>
      </c>
      <c r="D82" s="30">
        <v>16.326000000000001</v>
      </c>
      <c r="E82" s="30">
        <v>10.837</v>
      </c>
      <c r="F82" s="284">
        <v>1.0229999999999999</v>
      </c>
      <c r="G82" s="290">
        <f t="shared" si="5"/>
        <v>0</v>
      </c>
      <c r="H82" s="286">
        <f t="shared" si="6"/>
        <v>0</v>
      </c>
      <c r="I82" s="286">
        <f t="shared" si="7"/>
        <v>0</v>
      </c>
      <c r="J82" s="286">
        <f t="shared" si="8"/>
        <v>0</v>
      </c>
      <c r="K82" s="291">
        <f t="shared" si="9"/>
        <v>0</v>
      </c>
    </row>
    <row r="83" spans="1:41" s="16" customFormat="1" ht="18" x14ac:dyDescent="0.45">
      <c r="A83" s="23">
        <f t="shared" si="10"/>
        <v>2018</v>
      </c>
      <c r="B83" s="30">
        <v>0.81</v>
      </c>
      <c r="C83" s="30">
        <v>2.2189999999999999</v>
      </c>
      <c r="D83" s="30">
        <v>16.175999999999998</v>
      </c>
      <c r="E83" s="30">
        <v>10.647</v>
      </c>
      <c r="F83" s="284">
        <v>1.0349999999999999</v>
      </c>
      <c r="G83" s="290">
        <f t="shared" si="5"/>
        <v>0</v>
      </c>
      <c r="H83" s="286">
        <f t="shared" si="6"/>
        <v>0</v>
      </c>
      <c r="I83" s="286">
        <f t="shared" si="7"/>
        <v>0</v>
      </c>
      <c r="J83" s="286">
        <f t="shared" si="8"/>
        <v>0</v>
      </c>
      <c r="K83" s="291">
        <f t="shared" si="9"/>
        <v>0</v>
      </c>
    </row>
    <row r="84" spans="1:41" s="16" customFormat="1" ht="18" x14ac:dyDescent="0.45">
      <c r="A84" s="23">
        <f t="shared" si="10"/>
        <v>2019</v>
      </c>
      <c r="B84" s="30">
        <v>0.81799999999999995</v>
      </c>
      <c r="C84" s="30">
        <v>2.2160000000000002</v>
      </c>
      <c r="D84" s="30">
        <v>16.195</v>
      </c>
      <c r="E84" s="30">
        <v>10.645</v>
      </c>
      <c r="F84" s="284">
        <v>1.0429999999999999</v>
      </c>
      <c r="G84" s="290">
        <f t="shared" si="5"/>
        <v>0</v>
      </c>
      <c r="H84" s="286">
        <f t="shared" si="6"/>
        <v>0</v>
      </c>
      <c r="I84" s="286">
        <f t="shared" si="7"/>
        <v>0</v>
      </c>
      <c r="J84" s="286">
        <f t="shared" si="8"/>
        <v>0</v>
      </c>
      <c r="K84" s="291">
        <f t="shared" si="9"/>
        <v>0</v>
      </c>
    </row>
    <row r="85" spans="1:41" s="16" customFormat="1" ht="18" x14ac:dyDescent="0.45">
      <c r="A85" s="23">
        <f t="shared" si="10"/>
        <v>2020</v>
      </c>
      <c r="B85" s="30">
        <v>0.82399999999999995</v>
      </c>
      <c r="C85" s="30">
        <v>2.1880000000000002</v>
      </c>
      <c r="D85" s="30">
        <v>16.47</v>
      </c>
      <c r="E85" s="30">
        <v>10.444000000000001</v>
      </c>
      <c r="F85" s="284">
        <v>1.0529999999999999</v>
      </c>
      <c r="G85" s="290">
        <f t="shared" si="5"/>
        <v>0</v>
      </c>
      <c r="H85" s="286">
        <f t="shared" si="6"/>
        <v>0</v>
      </c>
      <c r="I85" s="286">
        <f t="shared" si="7"/>
        <v>0</v>
      </c>
      <c r="J85" s="286">
        <f t="shared" si="8"/>
        <v>0</v>
      </c>
      <c r="K85" s="291">
        <f t="shared" si="9"/>
        <v>0</v>
      </c>
    </row>
    <row r="86" spans="1:41" s="16" customFormat="1" ht="18" x14ac:dyDescent="0.45">
      <c r="A86" s="23">
        <f t="shared" si="10"/>
        <v>2021</v>
      </c>
      <c r="B86" s="30">
        <v>0.83099999999999996</v>
      </c>
      <c r="C86" s="30">
        <v>2.1339999999999999</v>
      </c>
      <c r="D86" s="30">
        <v>16.448</v>
      </c>
      <c r="E86" s="30">
        <v>10.491</v>
      </c>
      <c r="F86" s="284">
        <v>1.06</v>
      </c>
      <c r="G86" s="290">
        <f t="shared" si="5"/>
        <v>0</v>
      </c>
      <c r="H86" s="286">
        <f t="shared" si="6"/>
        <v>0</v>
      </c>
      <c r="I86" s="286">
        <f t="shared" si="7"/>
        <v>0</v>
      </c>
      <c r="J86" s="286">
        <f t="shared" si="8"/>
        <v>0</v>
      </c>
      <c r="K86" s="291">
        <f t="shared" si="9"/>
        <v>0</v>
      </c>
    </row>
    <row r="87" spans="1:41" s="16" customFormat="1" ht="18" x14ac:dyDescent="0.45">
      <c r="A87" s="23">
        <f t="shared" si="10"/>
        <v>2022</v>
      </c>
      <c r="B87" s="30">
        <v>0.83899999999999997</v>
      </c>
      <c r="C87" s="30">
        <v>2.125</v>
      </c>
      <c r="D87" s="30">
        <v>16.574000000000002</v>
      </c>
      <c r="E87" s="30">
        <v>10.516999999999999</v>
      </c>
      <c r="F87" s="284">
        <v>1.0680000000000001</v>
      </c>
      <c r="G87" s="290">
        <f t="shared" si="5"/>
        <v>0</v>
      </c>
      <c r="H87" s="286">
        <f t="shared" si="6"/>
        <v>0</v>
      </c>
      <c r="I87" s="286">
        <f t="shared" si="7"/>
        <v>0</v>
      </c>
      <c r="J87" s="286">
        <f t="shared" si="8"/>
        <v>0</v>
      </c>
      <c r="K87" s="291">
        <f t="shared" si="9"/>
        <v>0</v>
      </c>
    </row>
    <row r="88" spans="1:41" s="16" customFormat="1" ht="18" x14ac:dyDescent="0.45">
      <c r="A88" s="23">
        <f t="shared" si="10"/>
        <v>2023</v>
      </c>
      <c r="B88" s="30">
        <v>0.84299999999999997</v>
      </c>
      <c r="C88" s="30">
        <v>2.1240000000000001</v>
      </c>
      <c r="D88" s="30">
        <v>16.576000000000001</v>
      </c>
      <c r="E88" s="30">
        <v>10.494999999999999</v>
      </c>
      <c r="F88" s="284">
        <v>1.0720000000000001</v>
      </c>
      <c r="G88" s="290">
        <f t="shared" si="5"/>
        <v>0</v>
      </c>
      <c r="H88" s="286">
        <f t="shared" si="6"/>
        <v>0</v>
      </c>
      <c r="I88" s="286">
        <f t="shared" si="7"/>
        <v>0</v>
      </c>
      <c r="J88" s="286">
        <f t="shared" si="8"/>
        <v>0</v>
      </c>
      <c r="K88" s="291">
        <f t="shared" si="9"/>
        <v>0</v>
      </c>
    </row>
    <row r="89" spans="1:41" s="16" customFormat="1" ht="18.399999999999999" thickBot="1" x14ac:dyDescent="0.5">
      <c r="A89" s="23">
        <f t="shared" si="10"/>
        <v>2024</v>
      </c>
      <c r="B89" s="31">
        <v>0.84499999999999997</v>
      </c>
      <c r="C89" s="31">
        <v>2.1269999999999998</v>
      </c>
      <c r="D89" s="31">
        <v>16.495000000000001</v>
      </c>
      <c r="E89" s="31">
        <v>10.478</v>
      </c>
      <c r="F89" s="285">
        <v>1.075</v>
      </c>
      <c r="G89" s="290">
        <f t="shared" si="5"/>
        <v>0</v>
      </c>
      <c r="H89" s="286">
        <f t="shared" si="6"/>
        <v>0</v>
      </c>
      <c r="I89" s="286">
        <f t="shared" si="7"/>
        <v>0</v>
      </c>
      <c r="J89" s="286">
        <f t="shared" si="8"/>
        <v>0</v>
      </c>
      <c r="K89" s="291">
        <f t="shared" si="9"/>
        <v>0</v>
      </c>
    </row>
    <row r="90" spans="1:41" s="16" customFormat="1" ht="14.65" thickTop="1" x14ac:dyDescent="0.45"/>
    <row r="91" spans="1:41" s="16" customFormat="1" x14ac:dyDescent="0.45"/>
    <row r="92" spans="1:41" s="16" customFormat="1" x14ac:dyDescent="0.45"/>
    <row r="93" spans="1:41" s="16" customFormat="1" ht="14.65" thickBot="1" x14ac:dyDescent="0.5">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row>
    <row r="94" spans="1:41" s="16" customFormat="1" ht="27.4" thickTop="1" thickBot="1" x14ac:dyDescent="0.9">
      <c r="B94" s="432" t="s">
        <v>478</v>
      </c>
      <c r="C94" s="433"/>
      <c r="D94" s="433"/>
      <c r="E94" s="433"/>
      <c r="F94" s="433"/>
      <c r="G94" s="433"/>
      <c r="H94" s="434"/>
    </row>
    <row r="95" spans="1:41" s="16" customFormat="1" ht="14.65" thickBot="1" x14ac:dyDescent="0.5"/>
    <row r="96" spans="1:41" s="43" customFormat="1" ht="21.4" thickBot="1" x14ac:dyDescent="0.7">
      <c r="A96" s="44"/>
      <c r="B96" s="45" t="s">
        <v>1</v>
      </c>
      <c r="C96" s="46"/>
      <c r="D96" s="46"/>
      <c r="E96" s="46"/>
      <c r="F96" s="47"/>
      <c r="G96" s="45" t="s">
        <v>2</v>
      </c>
      <c r="H96" s="46"/>
      <c r="I96" s="46"/>
      <c r="J96" s="46"/>
      <c r="K96" s="47"/>
      <c r="L96" s="45" t="s">
        <v>3</v>
      </c>
      <c r="M96" s="46"/>
      <c r="N96" s="46"/>
      <c r="O96" s="46"/>
      <c r="P96" s="47"/>
      <c r="Q96" s="45" t="s">
        <v>4</v>
      </c>
      <c r="R96" s="46"/>
      <c r="S96" s="46"/>
      <c r="T96" s="46"/>
      <c r="U96" s="47"/>
      <c r="V96" s="45" t="s">
        <v>5</v>
      </c>
      <c r="W96" s="46"/>
      <c r="X96" s="46"/>
      <c r="Y96" s="46"/>
      <c r="Z96" s="47"/>
    </row>
    <row r="97" spans="1:26" s="16" customFormat="1" ht="18.399999999999999" thickBot="1" x14ac:dyDescent="0.5">
      <c r="A97" s="19" t="s">
        <v>382</v>
      </c>
      <c r="B97" s="32" t="s">
        <v>355</v>
      </c>
      <c r="C97" s="32" t="s">
        <v>378</v>
      </c>
      <c r="D97" s="32" t="s">
        <v>379</v>
      </c>
      <c r="E97" s="32" t="s">
        <v>380</v>
      </c>
      <c r="F97" s="33" t="s">
        <v>359</v>
      </c>
      <c r="G97" s="32" t="s">
        <v>355</v>
      </c>
      <c r="H97" s="32" t="s">
        <v>378</v>
      </c>
      <c r="I97" s="32" t="s">
        <v>379</v>
      </c>
      <c r="J97" s="32" t="s">
        <v>380</v>
      </c>
      <c r="K97" s="33" t="s">
        <v>359</v>
      </c>
      <c r="L97" s="32" t="s">
        <v>355</v>
      </c>
      <c r="M97" s="32" t="s">
        <v>378</v>
      </c>
      <c r="N97" s="32" t="s">
        <v>379</v>
      </c>
      <c r="O97" s="32" t="s">
        <v>380</v>
      </c>
      <c r="P97" s="33" t="s">
        <v>359</v>
      </c>
      <c r="Q97" s="32" t="s">
        <v>355</v>
      </c>
      <c r="R97" s="32" t="s">
        <v>378</v>
      </c>
      <c r="S97" s="32" t="s">
        <v>379</v>
      </c>
      <c r="T97" s="32" t="s">
        <v>380</v>
      </c>
      <c r="U97" s="33" t="s">
        <v>359</v>
      </c>
      <c r="V97" s="32" t="s">
        <v>355</v>
      </c>
      <c r="W97" s="32" t="s">
        <v>378</v>
      </c>
      <c r="X97" s="32" t="s">
        <v>379</v>
      </c>
      <c r="Y97" s="32" t="s">
        <v>380</v>
      </c>
      <c r="Z97" s="33" t="s">
        <v>359</v>
      </c>
    </row>
    <row r="98" spans="1:26" s="16" customFormat="1" ht="18" x14ac:dyDescent="0.45">
      <c r="A98" s="23">
        <v>2001</v>
      </c>
      <c r="B98" s="24">
        <v>417284046</v>
      </c>
      <c r="C98" s="24">
        <v>46479727</v>
      </c>
      <c r="D98" s="24">
        <v>8716171</v>
      </c>
      <c r="E98" s="24">
        <v>11271299</v>
      </c>
      <c r="F98" s="25">
        <v>350816849</v>
      </c>
      <c r="G98" s="24">
        <v>73822783</v>
      </c>
      <c r="H98" s="24">
        <v>7782672</v>
      </c>
      <c r="I98" s="24">
        <v>1596045</v>
      </c>
      <c r="J98" s="24">
        <v>1983559</v>
      </c>
      <c r="K98" s="25">
        <v>62460508</v>
      </c>
      <c r="L98" s="24">
        <v>81827582</v>
      </c>
      <c r="M98" s="24">
        <v>9065814</v>
      </c>
      <c r="N98" s="24">
        <v>1822949</v>
      </c>
      <c r="O98" s="24">
        <v>2257005</v>
      </c>
      <c r="P98" s="25">
        <v>68681815</v>
      </c>
      <c r="Q98" s="24">
        <v>61692911</v>
      </c>
      <c r="R98" s="24">
        <v>6779241</v>
      </c>
      <c r="S98" s="24">
        <v>1021420</v>
      </c>
      <c r="T98" s="24">
        <v>1597855</v>
      </c>
      <c r="U98" s="25">
        <v>52294396</v>
      </c>
      <c r="V98" s="24">
        <v>605273938</v>
      </c>
      <c r="W98" s="24">
        <v>70476830</v>
      </c>
      <c r="X98" s="24">
        <v>8106368</v>
      </c>
      <c r="Y98" s="24">
        <v>15709569</v>
      </c>
      <c r="Z98" s="25">
        <v>510981171</v>
      </c>
    </row>
    <row r="99" spans="1:26" s="16" customFormat="1" ht="18" x14ac:dyDescent="0.45">
      <c r="A99" s="23">
        <v>2002</v>
      </c>
      <c r="B99" s="24">
        <v>417432021</v>
      </c>
      <c r="C99" s="24">
        <v>47573018</v>
      </c>
      <c r="D99" s="24">
        <v>8750351</v>
      </c>
      <c r="E99" s="24">
        <v>11495360</v>
      </c>
      <c r="F99" s="25">
        <v>349613291</v>
      </c>
      <c r="G99" s="24">
        <v>73807840</v>
      </c>
      <c r="H99" s="24">
        <v>7945685</v>
      </c>
      <c r="I99" s="24">
        <v>1603551</v>
      </c>
      <c r="J99" s="24">
        <v>1987609</v>
      </c>
      <c r="K99" s="25">
        <v>62270995</v>
      </c>
      <c r="L99" s="24">
        <v>81579545</v>
      </c>
      <c r="M99" s="24">
        <v>9059368</v>
      </c>
      <c r="N99" s="24">
        <v>1834620</v>
      </c>
      <c r="O99" s="24">
        <v>2307608</v>
      </c>
      <c r="P99" s="25">
        <v>68377950</v>
      </c>
      <c r="Q99" s="24">
        <v>61491566</v>
      </c>
      <c r="R99" s="24">
        <v>6908293</v>
      </c>
      <c r="S99" s="24">
        <v>1010249</v>
      </c>
      <c r="T99" s="24">
        <v>1613564</v>
      </c>
      <c r="U99" s="25">
        <v>51959460</v>
      </c>
      <c r="V99" s="24">
        <v>603354617</v>
      </c>
      <c r="W99" s="24">
        <v>72153187</v>
      </c>
      <c r="X99" s="24">
        <v>8078302</v>
      </c>
      <c r="Y99" s="24">
        <v>15769704</v>
      </c>
      <c r="Z99" s="25">
        <v>507353424</v>
      </c>
    </row>
    <row r="100" spans="1:26" s="16" customFormat="1" ht="18" x14ac:dyDescent="0.45">
      <c r="A100" s="23">
        <v>2003</v>
      </c>
      <c r="B100" s="24">
        <v>418214250</v>
      </c>
      <c r="C100" s="24">
        <v>47718397</v>
      </c>
      <c r="D100" s="24">
        <v>8623787</v>
      </c>
      <c r="E100" s="24">
        <v>11840386</v>
      </c>
      <c r="F100" s="25">
        <v>350031680</v>
      </c>
      <c r="G100" s="24">
        <v>73904392</v>
      </c>
      <c r="H100" s="24">
        <v>7965999</v>
      </c>
      <c r="I100" s="24">
        <v>1582271</v>
      </c>
      <c r="J100" s="24">
        <v>2056387</v>
      </c>
      <c r="K100" s="25">
        <v>62299735</v>
      </c>
      <c r="L100" s="24">
        <v>81564644</v>
      </c>
      <c r="M100" s="24">
        <v>9049986</v>
      </c>
      <c r="N100" s="24">
        <v>1792397</v>
      </c>
      <c r="O100" s="24">
        <v>2382803</v>
      </c>
      <c r="P100" s="25">
        <v>68339458</v>
      </c>
      <c r="Q100" s="24">
        <v>61214838</v>
      </c>
      <c r="R100" s="24">
        <v>6959831</v>
      </c>
      <c r="S100" s="24">
        <v>973391</v>
      </c>
      <c r="T100" s="24">
        <v>1648790</v>
      </c>
      <c r="U100" s="25">
        <v>51632826</v>
      </c>
      <c r="V100" s="24">
        <v>600755701</v>
      </c>
      <c r="W100" s="24">
        <v>72706249</v>
      </c>
      <c r="X100" s="24">
        <v>7829640</v>
      </c>
      <c r="Y100" s="24">
        <v>16284293</v>
      </c>
      <c r="Z100" s="25">
        <v>503935520</v>
      </c>
    </row>
    <row r="101" spans="1:26" s="16" customFormat="1" ht="18" x14ac:dyDescent="0.45">
      <c r="A101" s="23">
        <v>2005</v>
      </c>
      <c r="B101" s="24">
        <v>424710736</v>
      </c>
      <c r="C101" s="24">
        <v>50329990</v>
      </c>
      <c r="D101" s="24">
        <v>9453289</v>
      </c>
      <c r="E101" s="24">
        <v>11851970</v>
      </c>
      <c r="F101" s="25">
        <v>353075486</v>
      </c>
      <c r="G101" s="24">
        <v>74987614</v>
      </c>
      <c r="H101" s="24">
        <v>8378031</v>
      </c>
      <c r="I101" s="24">
        <v>1751536</v>
      </c>
      <c r="J101" s="24">
        <v>2056145</v>
      </c>
      <c r="K101" s="25">
        <v>62801902</v>
      </c>
      <c r="L101" s="24">
        <v>83018178</v>
      </c>
      <c r="M101" s="24">
        <v>9503526</v>
      </c>
      <c r="N101" s="24">
        <v>1979015</v>
      </c>
      <c r="O101" s="24">
        <v>2409098</v>
      </c>
      <c r="P101" s="25">
        <v>69126539</v>
      </c>
      <c r="Q101" s="24">
        <v>61261834</v>
      </c>
      <c r="R101" s="24">
        <v>7196851</v>
      </c>
      <c r="S101" s="24">
        <v>1032442</v>
      </c>
      <c r="T101" s="24">
        <v>1672801</v>
      </c>
      <c r="U101" s="25">
        <v>51359741</v>
      </c>
      <c r="V101" s="24">
        <v>600138432</v>
      </c>
      <c r="W101" s="24">
        <v>75192983</v>
      </c>
      <c r="X101" s="24">
        <v>8268813</v>
      </c>
      <c r="Y101" s="24">
        <v>16376898</v>
      </c>
      <c r="Z101" s="25">
        <v>500299738</v>
      </c>
    </row>
    <row r="102" spans="1:26" s="16" customFormat="1" ht="18" x14ac:dyDescent="0.45">
      <c r="A102" s="23">
        <v>2006</v>
      </c>
      <c r="B102" s="24">
        <v>427745629</v>
      </c>
      <c r="C102" s="24">
        <v>53360278</v>
      </c>
      <c r="D102" s="24">
        <v>9314466</v>
      </c>
      <c r="E102" s="24">
        <v>11191776</v>
      </c>
      <c r="F102" s="25">
        <v>353879109</v>
      </c>
      <c r="G102" s="24">
        <v>75403960</v>
      </c>
      <c r="H102" s="24">
        <v>8833207</v>
      </c>
      <c r="I102" s="24">
        <v>1731935</v>
      </c>
      <c r="J102" s="24">
        <v>1940273</v>
      </c>
      <c r="K102" s="25">
        <v>62898546</v>
      </c>
      <c r="L102" s="24">
        <v>83651940</v>
      </c>
      <c r="M102" s="24">
        <v>9967001</v>
      </c>
      <c r="N102" s="24">
        <v>1900463</v>
      </c>
      <c r="O102" s="24">
        <v>2340692</v>
      </c>
      <c r="P102" s="25">
        <v>69443784</v>
      </c>
      <c r="Q102" s="24">
        <v>61213920</v>
      </c>
      <c r="R102" s="24">
        <v>7500354</v>
      </c>
      <c r="S102" s="24">
        <v>1021542</v>
      </c>
      <c r="T102" s="24">
        <v>1574924</v>
      </c>
      <c r="U102" s="25">
        <v>51117101</v>
      </c>
      <c r="V102" s="24">
        <v>599783060</v>
      </c>
      <c r="W102" s="24">
        <v>77796508</v>
      </c>
      <c r="X102" s="24">
        <v>8318741</v>
      </c>
      <c r="Y102" s="24">
        <v>15442077</v>
      </c>
      <c r="Z102" s="25">
        <v>498225734</v>
      </c>
    </row>
    <row r="103" spans="1:26" s="16" customFormat="1" ht="18" x14ac:dyDescent="0.45">
      <c r="A103" s="23">
        <v>2007</v>
      </c>
      <c r="B103" s="24">
        <v>433943284</v>
      </c>
      <c r="C103" s="24">
        <v>57112886</v>
      </c>
      <c r="D103" s="24">
        <v>8993464</v>
      </c>
      <c r="E103" s="24">
        <v>10689348</v>
      </c>
      <c r="F103" s="25">
        <v>357147586</v>
      </c>
      <c r="G103" s="24">
        <v>76444602</v>
      </c>
      <c r="H103" s="24">
        <v>9416610</v>
      </c>
      <c r="I103" s="24">
        <v>1680159</v>
      </c>
      <c r="J103" s="24">
        <v>1849459</v>
      </c>
      <c r="K103" s="25">
        <v>63498374</v>
      </c>
      <c r="L103" s="24">
        <v>84887258</v>
      </c>
      <c r="M103" s="24">
        <v>10527726</v>
      </c>
      <c r="N103" s="24">
        <v>1851414</v>
      </c>
      <c r="O103" s="24">
        <v>2231630</v>
      </c>
      <c r="P103" s="25">
        <v>70276488</v>
      </c>
      <c r="Q103" s="24">
        <v>61557460</v>
      </c>
      <c r="R103" s="24">
        <v>7903031</v>
      </c>
      <c r="S103" s="24">
        <v>1008669</v>
      </c>
      <c r="T103" s="24">
        <v>1513504</v>
      </c>
      <c r="U103" s="25">
        <v>51132256</v>
      </c>
      <c r="V103" s="24">
        <v>602394928</v>
      </c>
      <c r="W103" s="24">
        <v>81804494</v>
      </c>
      <c r="X103" s="24">
        <v>8550281</v>
      </c>
      <c r="Y103" s="24">
        <v>14994397</v>
      </c>
      <c r="Z103" s="25">
        <v>497045757</v>
      </c>
    </row>
    <row r="104" spans="1:26" s="16" customFormat="1" ht="18" x14ac:dyDescent="0.45">
      <c r="A104" s="23">
        <v>2008</v>
      </c>
      <c r="B104" s="24">
        <v>437995951</v>
      </c>
      <c r="C104" s="24">
        <v>57732467</v>
      </c>
      <c r="D104" s="24">
        <v>8943747</v>
      </c>
      <c r="E104" s="24">
        <v>10947185</v>
      </c>
      <c r="F104" s="25">
        <v>360372552</v>
      </c>
      <c r="G104" s="24">
        <v>77051162</v>
      </c>
      <c r="H104" s="24">
        <v>9511904</v>
      </c>
      <c r="I104" s="24">
        <v>1659767</v>
      </c>
      <c r="J104" s="24">
        <v>1888502</v>
      </c>
      <c r="K104" s="25">
        <v>63990989</v>
      </c>
      <c r="L104" s="24">
        <v>85465044</v>
      </c>
      <c r="M104" s="24">
        <v>10539939</v>
      </c>
      <c r="N104" s="24">
        <v>1863375</v>
      </c>
      <c r="O104" s="24">
        <v>2291005</v>
      </c>
      <c r="P104" s="25">
        <v>70770726</v>
      </c>
      <c r="Q104" s="24">
        <v>61569808</v>
      </c>
      <c r="R104" s="24">
        <v>7857187</v>
      </c>
      <c r="S104" s="24">
        <v>1011632</v>
      </c>
      <c r="T104" s="24">
        <v>1549667</v>
      </c>
      <c r="U104" s="25">
        <v>51151322</v>
      </c>
      <c r="V104" s="24">
        <v>603538079</v>
      </c>
      <c r="W104" s="24">
        <v>81329165</v>
      </c>
      <c r="X104" s="24">
        <v>8561409</v>
      </c>
      <c r="Y104" s="24">
        <v>15348425</v>
      </c>
      <c r="Z104" s="25">
        <v>498299079</v>
      </c>
    </row>
    <row r="105" spans="1:26" s="16" customFormat="1" ht="18" x14ac:dyDescent="0.45">
      <c r="A105" s="23">
        <v>2009</v>
      </c>
      <c r="B105" s="24">
        <v>446824978</v>
      </c>
      <c r="C105" s="24">
        <v>59261131</v>
      </c>
      <c r="D105" s="24">
        <v>8734853</v>
      </c>
      <c r="E105" s="24">
        <v>11266736</v>
      </c>
      <c r="F105" s="25">
        <v>367562257</v>
      </c>
      <c r="G105" s="24">
        <v>78506916</v>
      </c>
      <c r="H105" s="24">
        <v>9778824</v>
      </c>
      <c r="I105" s="24">
        <v>1634333</v>
      </c>
      <c r="J105" s="24">
        <v>1954096</v>
      </c>
      <c r="K105" s="25">
        <v>65139662</v>
      </c>
      <c r="L105" s="24">
        <v>86841648</v>
      </c>
      <c r="M105" s="24">
        <v>10859950</v>
      </c>
      <c r="N105" s="24">
        <v>1771865</v>
      </c>
      <c r="O105" s="24">
        <v>2238684</v>
      </c>
      <c r="P105" s="25">
        <v>71971149</v>
      </c>
      <c r="Q105" s="24">
        <v>61315209</v>
      </c>
      <c r="R105" s="24">
        <v>7769605</v>
      </c>
      <c r="S105" s="24">
        <v>979067</v>
      </c>
      <c r="T105" s="24">
        <v>1567259</v>
      </c>
      <c r="U105" s="25">
        <v>50999278</v>
      </c>
      <c r="V105" s="24">
        <v>601606231</v>
      </c>
      <c r="W105" s="24">
        <v>80151533</v>
      </c>
      <c r="X105" s="24">
        <v>8146463</v>
      </c>
      <c r="Y105" s="24">
        <v>15859575</v>
      </c>
      <c r="Z105" s="25">
        <v>497448660</v>
      </c>
    </row>
    <row r="106" spans="1:26" s="16" customFormat="1" ht="18" x14ac:dyDescent="0.45">
      <c r="A106" s="23">
        <v>2010</v>
      </c>
      <c r="B106" s="24">
        <v>450830121</v>
      </c>
      <c r="C106" s="24">
        <v>59357820</v>
      </c>
      <c r="D106" s="24">
        <v>8949181</v>
      </c>
      <c r="E106" s="24">
        <v>12263749</v>
      </c>
      <c r="F106" s="25">
        <v>370259371</v>
      </c>
      <c r="G106" s="24">
        <v>79209646</v>
      </c>
      <c r="H106" s="24">
        <v>9796325</v>
      </c>
      <c r="I106" s="24">
        <v>1666033</v>
      </c>
      <c r="J106" s="24">
        <v>2123937</v>
      </c>
      <c r="K106" s="25">
        <v>65623351</v>
      </c>
      <c r="L106" s="24">
        <v>87814996</v>
      </c>
      <c r="M106" s="24">
        <v>10952623</v>
      </c>
      <c r="N106" s="24">
        <v>1814448</v>
      </c>
      <c r="O106" s="24">
        <v>2444662</v>
      </c>
      <c r="P106" s="25">
        <v>72603263</v>
      </c>
      <c r="Q106" s="24">
        <v>61398610</v>
      </c>
      <c r="R106" s="24">
        <v>7754737</v>
      </c>
      <c r="S106" s="24">
        <v>998664</v>
      </c>
      <c r="T106" s="24">
        <v>1661322</v>
      </c>
      <c r="U106" s="25">
        <v>50983888</v>
      </c>
      <c r="V106" s="24">
        <v>602004688</v>
      </c>
      <c r="W106" s="24">
        <v>79706718</v>
      </c>
      <c r="X106" s="24">
        <v>8278352</v>
      </c>
      <c r="Y106" s="24">
        <v>16714120</v>
      </c>
      <c r="Z106" s="25">
        <v>497305499</v>
      </c>
    </row>
    <row r="107" spans="1:26" s="16" customFormat="1" ht="18" x14ac:dyDescent="0.45">
      <c r="A107" s="23">
        <v>2011</v>
      </c>
      <c r="B107" s="24">
        <v>455245172</v>
      </c>
      <c r="C107" s="24">
        <v>59331655</v>
      </c>
      <c r="D107" s="24">
        <v>8523322</v>
      </c>
      <c r="E107" s="24">
        <v>12749468</v>
      </c>
      <c r="F107" s="25">
        <v>374640728</v>
      </c>
      <c r="G107" s="24">
        <v>80008771</v>
      </c>
      <c r="H107" s="24">
        <v>9793264</v>
      </c>
      <c r="I107" s="24">
        <v>1581839</v>
      </c>
      <c r="J107" s="24">
        <v>2218359</v>
      </c>
      <c r="K107" s="25">
        <v>66415309</v>
      </c>
      <c r="L107" s="24">
        <v>88572523</v>
      </c>
      <c r="M107" s="24">
        <v>11026580</v>
      </c>
      <c r="N107" s="24">
        <v>1703891</v>
      </c>
      <c r="O107" s="24">
        <v>2547992</v>
      </c>
      <c r="P107" s="25">
        <v>73294059</v>
      </c>
      <c r="Q107" s="24">
        <v>61499955</v>
      </c>
      <c r="R107" s="24">
        <v>7683061</v>
      </c>
      <c r="S107" s="24">
        <v>935039</v>
      </c>
      <c r="T107" s="24">
        <v>1743904</v>
      </c>
      <c r="U107" s="25">
        <v>51137951</v>
      </c>
      <c r="V107" s="24">
        <v>602032448</v>
      </c>
      <c r="W107" s="24">
        <v>78442736</v>
      </c>
      <c r="X107" s="24">
        <v>7698270</v>
      </c>
      <c r="Y107" s="24">
        <v>17353632</v>
      </c>
      <c r="Z107" s="25">
        <v>498537810</v>
      </c>
    </row>
    <row r="108" spans="1:26" s="16" customFormat="1" ht="18" x14ac:dyDescent="0.45">
      <c r="A108" s="23">
        <v>2012</v>
      </c>
      <c r="B108" s="24">
        <v>458433251</v>
      </c>
      <c r="C108" s="24">
        <v>59365909</v>
      </c>
      <c r="D108" s="24">
        <v>8625383</v>
      </c>
      <c r="E108" s="24">
        <v>12765389</v>
      </c>
      <c r="F108" s="25">
        <v>377676570</v>
      </c>
      <c r="G108" s="24">
        <v>80718217</v>
      </c>
      <c r="H108" s="24">
        <v>9808806</v>
      </c>
      <c r="I108" s="24">
        <v>1605350</v>
      </c>
      <c r="J108" s="24">
        <v>2220110</v>
      </c>
      <c r="K108" s="25">
        <v>67083950</v>
      </c>
      <c r="L108" s="24">
        <v>89520434</v>
      </c>
      <c r="M108" s="24">
        <v>11077202</v>
      </c>
      <c r="N108" s="24">
        <v>1740608</v>
      </c>
      <c r="O108" s="24">
        <v>2610887</v>
      </c>
      <c r="P108" s="25">
        <v>74091738</v>
      </c>
      <c r="Q108" s="24">
        <v>61440754</v>
      </c>
      <c r="R108" s="24">
        <v>7631272</v>
      </c>
      <c r="S108" s="24">
        <v>928661</v>
      </c>
      <c r="T108" s="24">
        <v>1745838</v>
      </c>
      <c r="U108" s="25">
        <v>51134982</v>
      </c>
      <c r="V108" s="24">
        <v>601118743</v>
      </c>
      <c r="W108" s="24">
        <v>77854739</v>
      </c>
      <c r="X108" s="24">
        <v>7611046</v>
      </c>
      <c r="Y108" s="24">
        <v>17354891</v>
      </c>
      <c r="Z108" s="25">
        <v>498298067</v>
      </c>
    </row>
    <row r="109" spans="1:26" s="16" customFormat="1" ht="18" x14ac:dyDescent="0.45">
      <c r="A109" s="23">
        <v>2013</v>
      </c>
      <c r="B109" s="24">
        <v>462866465</v>
      </c>
      <c r="C109" s="24">
        <v>59483029</v>
      </c>
      <c r="D109" s="24">
        <v>8793343</v>
      </c>
      <c r="E109" s="24">
        <v>13415619</v>
      </c>
      <c r="F109" s="25">
        <v>381174475</v>
      </c>
      <c r="G109" s="24">
        <v>81637701</v>
      </c>
      <c r="H109" s="24">
        <v>9856122</v>
      </c>
      <c r="I109" s="24">
        <v>1641686</v>
      </c>
      <c r="J109" s="24">
        <v>2335647</v>
      </c>
      <c r="K109" s="25">
        <v>67804246</v>
      </c>
      <c r="L109" s="24">
        <v>90270496</v>
      </c>
      <c r="M109" s="24">
        <v>11088570</v>
      </c>
      <c r="N109" s="24">
        <v>1790644</v>
      </c>
      <c r="O109" s="24">
        <v>2752762</v>
      </c>
      <c r="P109" s="25">
        <v>74638521</v>
      </c>
      <c r="Q109" s="24">
        <v>61529573</v>
      </c>
      <c r="R109" s="24">
        <v>7607348</v>
      </c>
      <c r="S109" s="24">
        <v>923972</v>
      </c>
      <c r="T109" s="24">
        <v>1803894</v>
      </c>
      <c r="U109" s="25">
        <v>51194359</v>
      </c>
      <c r="V109" s="24">
        <v>602185647</v>
      </c>
      <c r="W109" s="24">
        <v>77654340</v>
      </c>
      <c r="X109" s="24">
        <v>7677228</v>
      </c>
      <c r="Y109" s="24">
        <v>17883805</v>
      </c>
      <c r="Z109" s="25">
        <v>498970274</v>
      </c>
    </row>
    <row r="110" spans="1:26" s="16" customFormat="1" ht="18" x14ac:dyDescent="0.45">
      <c r="A110" s="23">
        <v>2014</v>
      </c>
      <c r="B110" s="24">
        <v>473501146</v>
      </c>
      <c r="C110" s="24">
        <v>57808152</v>
      </c>
      <c r="D110" s="24">
        <v>9106578</v>
      </c>
      <c r="E110" s="24">
        <v>14064846</v>
      </c>
      <c r="F110" s="25">
        <v>392521570</v>
      </c>
      <c r="G110" s="24">
        <v>83726380</v>
      </c>
      <c r="H110" s="24">
        <v>9579556</v>
      </c>
      <c r="I110" s="24">
        <v>1699647</v>
      </c>
      <c r="J110" s="24">
        <v>2446583</v>
      </c>
      <c r="K110" s="25">
        <v>70000594</v>
      </c>
      <c r="L110" s="24">
        <v>92666847</v>
      </c>
      <c r="M110" s="24">
        <v>10732309</v>
      </c>
      <c r="N110" s="24">
        <v>1857157</v>
      </c>
      <c r="O110" s="24">
        <v>2863439</v>
      </c>
      <c r="P110" s="25">
        <v>77213941</v>
      </c>
      <c r="Q110" s="24">
        <v>62307468</v>
      </c>
      <c r="R110" s="24">
        <v>7515053</v>
      </c>
      <c r="S110" s="24">
        <v>937837</v>
      </c>
      <c r="T110" s="24">
        <v>1848978</v>
      </c>
      <c r="U110" s="25">
        <v>52005600</v>
      </c>
      <c r="V110" s="24">
        <v>607625649</v>
      </c>
      <c r="W110" s="24">
        <v>75812126</v>
      </c>
      <c r="X110" s="24">
        <v>7847620</v>
      </c>
      <c r="Y110" s="24">
        <v>18122235</v>
      </c>
      <c r="Z110" s="25">
        <v>505843668</v>
      </c>
    </row>
    <row r="111" spans="1:26" s="16" customFormat="1" ht="18" x14ac:dyDescent="0.45">
      <c r="A111" s="23">
        <v>2015</v>
      </c>
      <c r="B111" s="24">
        <v>484165481</v>
      </c>
      <c r="C111" s="24">
        <v>58501652</v>
      </c>
      <c r="D111" s="24">
        <v>9216361</v>
      </c>
      <c r="E111" s="24">
        <v>14618158</v>
      </c>
      <c r="F111" s="25">
        <v>401829311</v>
      </c>
      <c r="G111" s="24">
        <v>85855710</v>
      </c>
      <c r="H111" s="24">
        <v>9714357</v>
      </c>
      <c r="I111" s="24">
        <v>1721052</v>
      </c>
      <c r="J111" s="24">
        <v>2553597</v>
      </c>
      <c r="K111" s="25">
        <v>71866704</v>
      </c>
      <c r="L111" s="24">
        <v>94850872</v>
      </c>
      <c r="M111" s="24">
        <v>10844557</v>
      </c>
      <c r="N111" s="24">
        <v>1874199</v>
      </c>
      <c r="O111" s="24">
        <v>2916731</v>
      </c>
      <c r="P111" s="25">
        <v>79215385</v>
      </c>
      <c r="Q111" s="24">
        <v>62517776</v>
      </c>
      <c r="R111" s="24">
        <v>7452117</v>
      </c>
      <c r="S111" s="24">
        <v>939968</v>
      </c>
      <c r="T111" s="24">
        <v>1866768</v>
      </c>
      <c r="U111" s="25">
        <v>52258922</v>
      </c>
      <c r="V111" s="24">
        <v>608102801</v>
      </c>
      <c r="W111" s="24">
        <v>75481986</v>
      </c>
      <c r="X111" s="24">
        <v>7798950</v>
      </c>
      <c r="Y111" s="24">
        <v>18176402</v>
      </c>
      <c r="Z111" s="25">
        <v>506645463</v>
      </c>
    </row>
    <row r="112" spans="1:26" s="16" customFormat="1" ht="18" x14ac:dyDescent="0.45">
      <c r="A112" s="23">
        <v>2016</v>
      </c>
      <c r="B112" s="24">
        <v>493810680</v>
      </c>
      <c r="C112" s="24">
        <v>58398140</v>
      </c>
      <c r="D112" s="24">
        <v>9465581</v>
      </c>
      <c r="E112" s="24">
        <v>15408144</v>
      </c>
      <c r="F112" s="25">
        <v>410538815</v>
      </c>
      <c r="G112" s="24">
        <v>87742066</v>
      </c>
      <c r="H112" s="24">
        <v>9704220</v>
      </c>
      <c r="I112" s="24">
        <v>1769048</v>
      </c>
      <c r="J112" s="24">
        <v>2696877</v>
      </c>
      <c r="K112" s="25">
        <v>73571922</v>
      </c>
      <c r="L112" s="24">
        <v>96855216</v>
      </c>
      <c r="M112" s="24">
        <v>10922405</v>
      </c>
      <c r="N112" s="24">
        <v>1902103</v>
      </c>
      <c r="O112" s="24">
        <v>2954251</v>
      </c>
      <c r="P112" s="25">
        <v>81076457</v>
      </c>
      <c r="Q112" s="24">
        <v>62594676</v>
      </c>
      <c r="R112" s="24">
        <v>7353638</v>
      </c>
      <c r="S112" s="24">
        <v>955912</v>
      </c>
      <c r="T112" s="24">
        <v>1871705</v>
      </c>
      <c r="U112" s="25">
        <v>52413422</v>
      </c>
      <c r="V112" s="24">
        <v>608485143</v>
      </c>
      <c r="W112" s="24">
        <v>74404474</v>
      </c>
      <c r="X112" s="24">
        <v>7866672</v>
      </c>
      <c r="Y112" s="24">
        <v>18319066</v>
      </c>
      <c r="Z112" s="25">
        <v>507894930</v>
      </c>
    </row>
    <row r="113" spans="1:26" s="16" customFormat="1" ht="18" x14ac:dyDescent="0.45">
      <c r="A113" s="23">
        <v>2017</v>
      </c>
      <c r="B113" s="24">
        <v>504316269</v>
      </c>
      <c r="C113" s="24">
        <v>59600485</v>
      </c>
      <c r="D113" s="24">
        <v>9650080</v>
      </c>
      <c r="E113" s="24">
        <v>16348669</v>
      </c>
      <c r="F113" s="25">
        <v>418717035</v>
      </c>
      <c r="G113" s="24">
        <v>89798901</v>
      </c>
      <c r="H113" s="24">
        <v>9947430</v>
      </c>
      <c r="I113" s="24">
        <v>1803976</v>
      </c>
      <c r="J113" s="24">
        <v>2876813</v>
      </c>
      <c r="K113" s="25">
        <v>75170683</v>
      </c>
      <c r="L113" s="24">
        <v>99582800</v>
      </c>
      <c r="M113" s="24">
        <v>11275390</v>
      </c>
      <c r="N113" s="24">
        <v>1965474</v>
      </c>
      <c r="O113" s="24">
        <v>3153359</v>
      </c>
      <c r="P113" s="25">
        <v>83188577</v>
      </c>
      <c r="Q113" s="24">
        <v>62742080</v>
      </c>
      <c r="R113" s="24">
        <v>7357902</v>
      </c>
      <c r="S113" s="24">
        <v>949865</v>
      </c>
      <c r="T113" s="24">
        <v>1964192</v>
      </c>
      <c r="U113" s="25">
        <v>52470121</v>
      </c>
      <c r="V113" s="24">
        <v>608147292</v>
      </c>
      <c r="W113" s="24">
        <v>74444125</v>
      </c>
      <c r="X113" s="24">
        <v>7821310</v>
      </c>
      <c r="Y113" s="24">
        <v>18972832</v>
      </c>
      <c r="Z113" s="25">
        <v>506909024</v>
      </c>
    </row>
    <row r="114" spans="1:26" s="16" customFormat="1" ht="18" x14ac:dyDescent="0.45">
      <c r="A114" s="23">
        <v>2018</v>
      </c>
      <c r="B114" s="24">
        <v>513512217</v>
      </c>
      <c r="C114" s="24">
        <v>60954939</v>
      </c>
      <c r="D114" s="24">
        <v>9878383</v>
      </c>
      <c r="E114" s="24">
        <v>17108746</v>
      </c>
      <c r="F114" s="25">
        <v>425570149</v>
      </c>
      <c r="G114" s="24">
        <v>91579955</v>
      </c>
      <c r="H114" s="24">
        <v>10198875</v>
      </c>
      <c r="I114" s="24">
        <v>1844340</v>
      </c>
      <c r="J114" s="24">
        <v>3030792</v>
      </c>
      <c r="K114" s="25">
        <v>76505948</v>
      </c>
      <c r="L114" s="24">
        <v>102334978</v>
      </c>
      <c r="M114" s="24">
        <v>11642949</v>
      </c>
      <c r="N114" s="24">
        <v>1996005</v>
      </c>
      <c r="O114" s="24">
        <v>3408111</v>
      </c>
      <c r="P114" s="25">
        <v>85287913</v>
      </c>
      <c r="Q114" s="24">
        <v>62831424</v>
      </c>
      <c r="R114" s="24">
        <v>7427519</v>
      </c>
      <c r="S114" s="24">
        <v>965921</v>
      </c>
      <c r="T114" s="24">
        <v>2029406</v>
      </c>
      <c r="U114" s="25">
        <v>52408578</v>
      </c>
      <c r="V114" s="24">
        <v>608423654</v>
      </c>
      <c r="W114" s="24">
        <v>75085104</v>
      </c>
      <c r="X114" s="24">
        <v>8140199</v>
      </c>
      <c r="Y114" s="24">
        <v>19554106</v>
      </c>
      <c r="Z114" s="25">
        <v>505644245</v>
      </c>
    </row>
    <row r="115" spans="1:26" s="16" customFormat="1" ht="18" x14ac:dyDescent="0.45">
      <c r="A115" s="23">
        <v>2019</v>
      </c>
      <c r="B115" s="24">
        <v>518966939</v>
      </c>
      <c r="C115" s="24">
        <v>61258794</v>
      </c>
      <c r="D115" s="24">
        <v>9840299</v>
      </c>
      <c r="E115" s="24">
        <v>17392884</v>
      </c>
      <c r="F115" s="25">
        <v>430474963</v>
      </c>
      <c r="G115" s="24">
        <v>92669190</v>
      </c>
      <c r="H115" s="24">
        <v>10268214</v>
      </c>
      <c r="I115" s="24">
        <v>1851013</v>
      </c>
      <c r="J115" s="24">
        <v>3087630</v>
      </c>
      <c r="K115" s="25">
        <v>77462333</v>
      </c>
      <c r="L115" s="24">
        <v>104785137</v>
      </c>
      <c r="M115" s="24">
        <v>11826502</v>
      </c>
      <c r="N115" s="24">
        <v>2155662</v>
      </c>
      <c r="O115" s="24">
        <v>3570679</v>
      </c>
      <c r="P115" s="25">
        <v>87232294</v>
      </c>
      <c r="Q115" s="24">
        <v>62867799</v>
      </c>
      <c r="R115" s="24">
        <v>7424643</v>
      </c>
      <c r="S115" s="24">
        <v>964960</v>
      </c>
      <c r="T115" s="24">
        <v>2042302</v>
      </c>
      <c r="U115" s="25">
        <v>52435893</v>
      </c>
      <c r="V115" s="24">
        <v>607422801</v>
      </c>
      <c r="W115" s="24">
        <v>75085012</v>
      </c>
      <c r="X115" s="24">
        <v>8119599</v>
      </c>
      <c r="Y115" s="24">
        <v>19694761</v>
      </c>
      <c r="Z115" s="25">
        <v>504523429</v>
      </c>
    </row>
    <row r="116" spans="1:26" s="16" customFormat="1" ht="18" x14ac:dyDescent="0.45">
      <c r="A116" s="23">
        <v>2020</v>
      </c>
      <c r="B116" s="24">
        <v>524947874</v>
      </c>
      <c r="C116" s="24">
        <v>62042337</v>
      </c>
      <c r="D116" s="24">
        <v>9685033</v>
      </c>
      <c r="E116" s="24">
        <v>18119237</v>
      </c>
      <c r="F116" s="25">
        <v>435101267</v>
      </c>
      <c r="G116" s="24">
        <v>93931818</v>
      </c>
      <c r="H116" s="24">
        <v>10404129</v>
      </c>
      <c r="I116" s="24">
        <v>1812896</v>
      </c>
      <c r="J116" s="24">
        <v>3220488</v>
      </c>
      <c r="K116" s="25">
        <v>78494304</v>
      </c>
      <c r="L116" s="24">
        <v>107134571</v>
      </c>
      <c r="M116" s="24">
        <v>11981216</v>
      </c>
      <c r="N116" s="24">
        <v>2132972</v>
      </c>
      <c r="O116" s="24">
        <v>3739783</v>
      </c>
      <c r="P116" s="25">
        <v>89280600</v>
      </c>
      <c r="Q116" s="24">
        <v>62651824</v>
      </c>
      <c r="R116" s="24">
        <v>7426449</v>
      </c>
      <c r="S116" s="24">
        <v>928196</v>
      </c>
      <c r="T116" s="24">
        <v>2125267</v>
      </c>
      <c r="U116" s="25">
        <v>52171912</v>
      </c>
      <c r="V116" s="24">
        <v>605695068</v>
      </c>
      <c r="W116" s="24">
        <v>75141744</v>
      </c>
      <c r="X116" s="24">
        <v>7830139</v>
      </c>
      <c r="Y116" s="24">
        <v>20293947</v>
      </c>
      <c r="Z116" s="25">
        <v>502429239</v>
      </c>
    </row>
    <row r="117" spans="1:26" s="16" customFormat="1" ht="18" x14ac:dyDescent="0.45">
      <c r="A117" s="23">
        <v>2021</v>
      </c>
      <c r="B117" s="24">
        <v>530050014</v>
      </c>
      <c r="C117" s="24">
        <v>62664173</v>
      </c>
      <c r="D117" s="24">
        <v>9886865</v>
      </c>
      <c r="E117" s="24">
        <v>18199795</v>
      </c>
      <c r="F117" s="25">
        <v>439299181</v>
      </c>
      <c r="G117" s="24">
        <v>95007438</v>
      </c>
      <c r="H117" s="24">
        <v>10530189</v>
      </c>
      <c r="I117" s="24">
        <v>1858534</v>
      </c>
      <c r="J117" s="24">
        <v>3243087</v>
      </c>
      <c r="K117" s="25">
        <v>79375628</v>
      </c>
      <c r="L117" s="24">
        <v>109110867</v>
      </c>
      <c r="M117" s="24">
        <v>12200519</v>
      </c>
      <c r="N117" s="24">
        <v>2211971</v>
      </c>
      <c r="O117" s="24">
        <v>3755601</v>
      </c>
      <c r="P117" s="25">
        <v>90942776</v>
      </c>
      <c r="Q117" s="24">
        <v>62550001</v>
      </c>
      <c r="R117" s="24">
        <v>7417777</v>
      </c>
      <c r="S117" s="24">
        <v>926992</v>
      </c>
      <c r="T117" s="24">
        <v>2116034</v>
      </c>
      <c r="U117" s="25">
        <v>52089198</v>
      </c>
      <c r="V117" s="24">
        <v>605435618</v>
      </c>
      <c r="W117" s="24">
        <v>75241834</v>
      </c>
      <c r="X117" s="24">
        <v>7836539</v>
      </c>
      <c r="Y117" s="24">
        <v>20070137</v>
      </c>
      <c r="Z117" s="25">
        <v>502287108</v>
      </c>
    </row>
    <row r="118" spans="1:26" s="16" customFormat="1" ht="18" x14ac:dyDescent="0.45">
      <c r="A118" s="23">
        <v>2022</v>
      </c>
      <c r="B118" s="24">
        <v>532602222</v>
      </c>
      <c r="C118" s="24">
        <v>63257236</v>
      </c>
      <c r="D118" s="24">
        <v>9356466</v>
      </c>
      <c r="E118" s="24">
        <v>18096544</v>
      </c>
      <c r="F118" s="25">
        <v>441891976</v>
      </c>
      <c r="G118" s="24">
        <v>95518966</v>
      </c>
      <c r="H118" s="24">
        <v>10633786</v>
      </c>
      <c r="I118" s="24">
        <v>1758616</v>
      </c>
      <c r="J118" s="24">
        <v>3239959</v>
      </c>
      <c r="K118" s="25">
        <v>79886605</v>
      </c>
      <c r="L118" s="24">
        <v>110158040</v>
      </c>
      <c r="M118" s="24">
        <v>12367504</v>
      </c>
      <c r="N118" s="24">
        <v>2133523</v>
      </c>
      <c r="O118" s="24">
        <v>3743326</v>
      </c>
      <c r="P118" s="25">
        <v>91913687</v>
      </c>
      <c r="Q118" s="24">
        <v>62407486</v>
      </c>
      <c r="R118" s="24">
        <v>7449421</v>
      </c>
      <c r="S118" s="24">
        <v>907547</v>
      </c>
      <c r="T118" s="24">
        <v>2086617</v>
      </c>
      <c r="U118" s="25">
        <v>51963902</v>
      </c>
      <c r="V118" s="24">
        <v>603999331</v>
      </c>
      <c r="W118" s="24">
        <v>75508497</v>
      </c>
      <c r="X118" s="24">
        <v>7632759</v>
      </c>
      <c r="Y118" s="24">
        <v>19870686</v>
      </c>
      <c r="Z118" s="25">
        <v>500987390</v>
      </c>
    </row>
    <row r="119" spans="1:26" s="16" customFormat="1" ht="18" x14ac:dyDescent="0.45">
      <c r="A119" s="23">
        <v>2023</v>
      </c>
      <c r="B119" s="24">
        <v>535258648</v>
      </c>
      <c r="C119" s="24">
        <v>63625102</v>
      </c>
      <c r="D119" s="24">
        <v>9397550</v>
      </c>
      <c r="E119" s="24">
        <v>18073187</v>
      </c>
      <c r="F119" s="25">
        <v>444162809</v>
      </c>
      <c r="G119" s="24">
        <v>96053785</v>
      </c>
      <c r="H119" s="24">
        <v>10706028</v>
      </c>
      <c r="I119" s="24">
        <v>1762631</v>
      </c>
      <c r="J119" s="24">
        <v>3225007</v>
      </c>
      <c r="K119" s="25">
        <v>80360118</v>
      </c>
      <c r="L119" s="24">
        <v>110955036</v>
      </c>
      <c r="M119" s="24">
        <v>12479167</v>
      </c>
      <c r="N119" s="24">
        <v>2092494</v>
      </c>
      <c r="O119" s="24">
        <v>3733665</v>
      </c>
      <c r="P119" s="25">
        <v>92649709</v>
      </c>
      <c r="Q119" s="24">
        <v>62298769</v>
      </c>
      <c r="R119" s="24">
        <v>7455810</v>
      </c>
      <c r="S119" s="24">
        <v>907848</v>
      </c>
      <c r="T119" s="24">
        <v>2093034</v>
      </c>
      <c r="U119" s="25">
        <v>51842076</v>
      </c>
      <c r="V119" s="24">
        <v>604020257</v>
      </c>
      <c r="W119" s="24">
        <v>75517915</v>
      </c>
      <c r="X119" s="24">
        <v>7645495</v>
      </c>
      <c r="Y119" s="24">
        <v>19953035</v>
      </c>
      <c r="Z119" s="25">
        <v>500903813</v>
      </c>
    </row>
    <row r="120" spans="1:26" s="16" customFormat="1" ht="18.399999999999999" thickBot="1" x14ac:dyDescent="0.5">
      <c r="A120" s="23">
        <v>2024</v>
      </c>
      <c r="B120" s="27">
        <v>538401297</v>
      </c>
      <c r="C120" s="27">
        <v>64048887</v>
      </c>
      <c r="D120" s="27">
        <v>9455875</v>
      </c>
      <c r="E120" s="27">
        <v>18361734</v>
      </c>
      <c r="F120" s="37">
        <v>446534801</v>
      </c>
      <c r="G120" s="27">
        <v>96549632</v>
      </c>
      <c r="H120" s="27">
        <v>10775036</v>
      </c>
      <c r="I120" s="27">
        <v>1771456</v>
      </c>
      <c r="J120" s="27">
        <v>3284789</v>
      </c>
      <c r="K120" s="37">
        <v>80718350</v>
      </c>
      <c r="L120" s="27">
        <v>111677927</v>
      </c>
      <c r="M120" s="27">
        <v>12587621</v>
      </c>
      <c r="N120" s="27">
        <v>2144110</v>
      </c>
      <c r="O120" s="27">
        <v>3825654</v>
      </c>
      <c r="P120" s="37">
        <v>93120543</v>
      </c>
      <c r="Q120" s="27">
        <v>62321283</v>
      </c>
      <c r="R120" s="27">
        <v>7461873</v>
      </c>
      <c r="S120" s="27">
        <v>916625</v>
      </c>
      <c r="T120" s="27">
        <v>2098658</v>
      </c>
      <c r="U120" s="37">
        <v>51844127</v>
      </c>
      <c r="V120" s="27">
        <v>604307183</v>
      </c>
      <c r="W120" s="27">
        <v>75574431</v>
      </c>
      <c r="X120" s="27">
        <v>7652616</v>
      </c>
      <c r="Y120" s="27">
        <v>20036742</v>
      </c>
      <c r="Z120" s="37">
        <v>501043395</v>
      </c>
    </row>
    <row r="121" spans="1:26" s="16" customFormat="1" ht="14.65" thickTop="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row r="186" s="16" customFormat="1" x14ac:dyDescent="0.45"/>
    <row r="187" s="16" customFormat="1" x14ac:dyDescent="0.45"/>
    <row r="188" s="16" customFormat="1" x14ac:dyDescent="0.45"/>
    <row r="189" s="16" customFormat="1" x14ac:dyDescent="0.45"/>
    <row r="190" s="16" customFormat="1" x14ac:dyDescent="0.45"/>
    <row r="191" s="16" customFormat="1" x14ac:dyDescent="0.45"/>
    <row r="192" s="16" customFormat="1" x14ac:dyDescent="0.45"/>
    <row r="193" s="16" customFormat="1" x14ac:dyDescent="0.45"/>
    <row r="194" s="16" customFormat="1" x14ac:dyDescent="0.45"/>
  </sheetData>
  <sheetProtection algorithmName="SHA-512" hashValue="8Gmt+EtQrISlvW/NkKNjJ21I9JUliiSiAn+y1kGeb02JcOiBXQ88WFLWNYq1qKFr2semnabKkjoPNcOgqoXpww==" saltValue="aYLZ825nE/mxqSG+izm7gQ==" spinCount="100000" sheet="1" objects="1" scenarios="1"/>
  <mergeCells count="5">
    <mergeCell ref="A1:K1"/>
    <mergeCell ref="A3:F3"/>
    <mergeCell ref="G3:K3"/>
    <mergeCell ref="B65:F65"/>
    <mergeCell ref="B94:H94"/>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EE40-2BE4-4A9A-A615-E0F50D0E9F80}">
  <dimension ref="A1:AO146"/>
  <sheetViews>
    <sheetView zoomScale="55" zoomScaleNormal="55" workbookViewId="0">
      <selection activeCell="AA13" sqref="AA13"/>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479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254">
        <v>2011</v>
      </c>
      <c r="B6" s="208">
        <v>2139394410</v>
      </c>
      <c r="C6" s="209">
        <v>790135093</v>
      </c>
      <c r="D6" s="209">
        <v>20853844</v>
      </c>
      <c r="E6" s="209">
        <v>350438235</v>
      </c>
      <c r="F6" s="210">
        <v>977967237</v>
      </c>
      <c r="G6" s="92">
        <f t="shared" ref="G6:K12" si="0">B6*2*B53/100</f>
        <v>30507764.286599997</v>
      </c>
      <c r="H6" s="52">
        <f t="shared" si="0"/>
        <v>13653534.40704</v>
      </c>
      <c r="I6" s="52">
        <f t="shared" si="0"/>
        <v>8800322.1680000015</v>
      </c>
      <c r="J6" s="52">
        <f t="shared" si="0"/>
        <v>21341688.511499997</v>
      </c>
      <c r="K6" s="53">
        <f t="shared" si="0"/>
        <v>25877013.091019999</v>
      </c>
    </row>
    <row r="7" spans="1:11" s="16" customFormat="1" ht="18" x14ac:dyDescent="0.55000000000000004">
      <c r="A7" s="255">
        <v>2017</v>
      </c>
      <c r="B7" s="211">
        <v>2139630204</v>
      </c>
      <c r="C7" s="80">
        <v>794531926</v>
      </c>
      <c r="D7" s="80">
        <v>21796901</v>
      </c>
      <c r="E7" s="80">
        <v>355032541</v>
      </c>
      <c r="F7" s="212">
        <v>968268835</v>
      </c>
      <c r="G7" s="92">
        <f t="shared" si="0"/>
        <v>29056178.17032</v>
      </c>
      <c r="H7" s="52">
        <f t="shared" si="0"/>
        <v>11266462.710679999</v>
      </c>
      <c r="I7" s="52">
        <f t="shared" si="0"/>
        <v>8839079.2935199998</v>
      </c>
      <c r="J7" s="52">
        <f t="shared" si="0"/>
        <v>19704306.0255</v>
      </c>
      <c r="K7" s="53">
        <f t="shared" si="0"/>
        <v>24439105.395399999</v>
      </c>
    </row>
    <row r="8" spans="1:11" s="16" customFormat="1" ht="18" x14ac:dyDescent="0.55000000000000004">
      <c r="A8" s="255">
        <v>2018</v>
      </c>
      <c r="B8" s="211">
        <v>2145335187</v>
      </c>
      <c r="C8" s="80">
        <v>797548697</v>
      </c>
      <c r="D8" s="80">
        <v>22353832</v>
      </c>
      <c r="E8" s="80">
        <v>359370091</v>
      </c>
      <c r="F8" s="212">
        <v>966062567</v>
      </c>
      <c r="G8" s="92">
        <f t="shared" si="0"/>
        <v>29090745.13572</v>
      </c>
      <c r="H8" s="52">
        <f t="shared" si="0"/>
        <v>11309240.523459999</v>
      </c>
      <c r="I8" s="52">
        <f t="shared" si="0"/>
        <v>9030948.1279999986</v>
      </c>
      <c r="J8" s="52">
        <f t="shared" si="0"/>
        <v>19980977.059599999</v>
      </c>
      <c r="K8" s="53">
        <f t="shared" si="0"/>
        <v>24557310.453139998</v>
      </c>
    </row>
    <row r="9" spans="1:11" s="16" customFormat="1" ht="18" x14ac:dyDescent="0.55000000000000004">
      <c r="A9" s="255">
        <v>2019</v>
      </c>
      <c r="B9" s="211">
        <v>2147416445</v>
      </c>
      <c r="C9" s="80">
        <v>800166812</v>
      </c>
      <c r="D9" s="80">
        <v>22182494</v>
      </c>
      <c r="E9" s="80">
        <v>361284382</v>
      </c>
      <c r="F9" s="212">
        <v>963782757</v>
      </c>
      <c r="G9" s="92">
        <f t="shared" si="0"/>
        <v>29247811.980900001</v>
      </c>
      <c r="H9" s="52">
        <f t="shared" si="0"/>
        <v>11314358.72168</v>
      </c>
      <c r="I9" s="52">
        <f t="shared" si="0"/>
        <v>9005648.9141199999</v>
      </c>
      <c r="J9" s="52">
        <f t="shared" si="0"/>
        <v>19870641.010000002</v>
      </c>
      <c r="K9" s="53">
        <f t="shared" si="0"/>
        <v>24653562.924059998</v>
      </c>
    </row>
    <row r="10" spans="1:11" s="16" customFormat="1" ht="18" x14ac:dyDescent="0.55000000000000004">
      <c r="A10" s="255">
        <v>2020</v>
      </c>
      <c r="B10" s="211">
        <v>2151815574</v>
      </c>
      <c r="C10" s="80">
        <v>801934170</v>
      </c>
      <c r="D10" s="80">
        <v>22260586</v>
      </c>
      <c r="E10" s="80">
        <v>361796874</v>
      </c>
      <c r="F10" s="212">
        <v>965823944</v>
      </c>
      <c r="G10" s="92">
        <f t="shared" si="0"/>
        <v>29049510.249000002</v>
      </c>
      <c r="H10" s="52">
        <f t="shared" si="0"/>
        <v>11323310.4804</v>
      </c>
      <c r="I10" s="52">
        <f t="shared" si="0"/>
        <v>9053825.53792</v>
      </c>
      <c r="J10" s="52">
        <f t="shared" si="0"/>
        <v>19580446.82088</v>
      </c>
      <c r="K10" s="53">
        <f t="shared" si="0"/>
        <v>24454662.262080003</v>
      </c>
    </row>
    <row r="11" spans="1:11" s="16" customFormat="1" ht="18" x14ac:dyDescent="0.55000000000000004">
      <c r="A11" s="255">
        <v>2021</v>
      </c>
      <c r="B11" s="211">
        <v>2153831441</v>
      </c>
      <c r="C11" s="80">
        <v>805131096</v>
      </c>
      <c r="D11" s="80">
        <v>23224903</v>
      </c>
      <c r="E11" s="80">
        <v>361734482</v>
      </c>
      <c r="F11" s="212">
        <v>963740960</v>
      </c>
      <c r="G11" s="92">
        <f t="shared" si="0"/>
        <v>28861341.3094</v>
      </c>
      <c r="H11" s="52">
        <f t="shared" si="0"/>
        <v>11336245.83168</v>
      </c>
      <c r="I11" s="52">
        <f t="shared" si="0"/>
        <v>9287174.2116400003</v>
      </c>
      <c r="J11" s="52">
        <f t="shared" si="0"/>
        <v>19352794.786999997</v>
      </c>
      <c r="K11" s="53">
        <f t="shared" si="0"/>
        <v>24479020.384</v>
      </c>
    </row>
    <row r="12" spans="1:11" s="16" customFormat="1" ht="18.399999999999999" thickBot="1" x14ac:dyDescent="0.6">
      <c r="A12" s="255">
        <v>2022</v>
      </c>
      <c r="B12" s="213">
        <v>2156281630</v>
      </c>
      <c r="C12" s="214">
        <v>806562389</v>
      </c>
      <c r="D12" s="214">
        <v>23618792</v>
      </c>
      <c r="E12" s="214">
        <v>362777913</v>
      </c>
      <c r="F12" s="215">
        <v>963322536</v>
      </c>
      <c r="G12" s="92">
        <f t="shared" si="0"/>
        <v>29023550.739799999</v>
      </c>
      <c r="H12" s="52">
        <f t="shared" si="0"/>
        <v>11308004.693779999</v>
      </c>
      <c r="I12" s="52">
        <f t="shared" si="0"/>
        <v>9387052.6924799997</v>
      </c>
      <c r="J12" s="52">
        <f t="shared" si="0"/>
        <v>19096629.340320002</v>
      </c>
      <c r="K12" s="53">
        <f t="shared" si="0"/>
        <v>24410593.062240001</v>
      </c>
    </row>
    <row r="13" spans="1:11" s="16" customFormat="1" ht="24.75" customHeight="1" thickBot="1" x14ac:dyDescent="0.6">
      <c r="A13" s="96" t="s">
        <v>373</v>
      </c>
      <c r="B13" s="97"/>
      <c r="C13" s="97"/>
      <c r="D13" s="97"/>
      <c r="E13" s="97"/>
      <c r="F13" s="98"/>
      <c r="G13" s="57"/>
      <c r="H13" s="57"/>
      <c r="I13" s="57"/>
      <c r="J13" s="57"/>
      <c r="K13" s="57"/>
    </row>
    <row r="14" spans="1:11" s="16" customFormat="1" ht="18" x14ac:dyDescent="0.45">
      <c r="A14" s="60">
        <v>2023</v>
      </c>
      <c r="B14" s="42">
        <f>_xlfn.FORECAST.LINEAR($A14,B$9:B13,$A$9:$A13)</f>
        <v>2159489128</v>
      </c>
      <c r="C14" s="42">
        <f>_xlfn.FORECAST.LINEAR($A14,C$9:C13,$A$9:$A13)</f>
        <v>809044531</v>
      </c>
      <c r="D14" s="42">
        <f>_xlfn.FORECAST.LINEAR($A14,D$9:D13,$A$9:$A13)</f>
        <v>24139996.5</v>
      </c>
      <c r="E14" s="42">
        <f>_xlfn.FORECAST.LINEAR($A14,E$9:E13,$A$9:$A13)</f>
        <v>363002963</v>
      </c>
      <c r="F14" s="42">
        <f>_xlfn.FORECAST.LINEAR($A14,F$9:F13,$A$9:$A13)</f>
        <v>963301637.49999988</v>
      </c>
      <c r="G14" s="39"/>
      <c r="H14" s="39"/>
      <c r="I14" s="39"/>
      <c r="J14" s="39"/>
      <c r="K14" s="39"/>
    </row>
    <row r="15" spans="1:11" s="16" customFormat="1" ht="18" x14ac:dyDescent="0.45">
      <c r="A15" s="60">
        <v>2024</v>
      </c>
      <c r="B15" s="42">
        <f>_xlfn.FORECAST.LINEAR($A15,B$9:B14,$A$9:$A14)</f>
        <v>2162350270.1999993</v>
      </c>
      <c r="C15" s="42">
        <f>_xlfn.FORECAST.LINEAR($A15,C$9:C14,$A$9:$A14)</f>
        <v>811282896.69999933</v>
      </c>
      <c r="D15" s="42">
        <f>_xlfn.FORECAST.LINEAR($A15,D$9:D14,$A$9:$A14)</f>
        <v>24667317.600000024</v>
      </c>
      <c r="E15" s="42">
        <f>_xlfn.FORECAST.LINEAR($A15,E$9:E14,$A$9:$A14)</f>
        <v>363444783.10000008</v>
      </c>
      <c r="F15" s="42">
        <f>_xlfn.FORECAST.LINEAR($A15,F$9:F14,$A$9:$A14)</f>
        <v>962955272.79999983</v>
      </c>
      <c r="G15" s="39"/>
      <c r="H15" s="39"/>
      <c r="I15" s="39"/>
      <c r="J15" s="39"/>
      <c r="K15" s="39"/>
    </row>
    <row r="16" spans="1:11" s="16" customFormat="1" ht="18" x14ac:dyDescent="0.45">
      <c r="A16" s="60">
        <v>2025</v>
      </c>
      <c r="B16" s="42">
        <f>_xlfn.FORECAST.LINEAR($A16,B$9:B15,$A$9:$A15)</f>
        <v>2165211412.3999996</v>
      </c>
      <c r="C16" s="42">
        <f>_xlfn.FORECAST.LINEAR($A16,C$9:C15,$A$9:$A15)</f>
        <v>813521262.39999962</v>
      </c>
      <c r="D16" s="42">
        <f>_xlfn.FORECAST.LINEAR($A16,D$9:D15,$A$9:$A15)</f>
        <v>25194638.700000048</v>
      </c>
      <c r="E16" s="42">
        <f>_xlfn.FORECAST.LINEAR($A16,E$9:E15,$A$9:$A15)</f>
        <v>363886603.19999999</v>
      </c>
      <c r="F16" s="42">
        <f>_xlfn.FORECAST.LINEAR($A16,F$9:F15,$A$9:$A15)</f>
        <v>962608908.10000002</v>
      </c>
      <c r="G16" s="39"/>
      <c r="H16" s="39"/>
      <c r="I16" s="39"/>
      <c r="J16" s="39"/>
      <c r="K16" s="39"/>
    </row>
    <row r="17" spans="1:11" s="16" customFormat="1" ht="18" x14ac:dyDescent="0.45">
      <c r="A17" s="60">
        <v>2026</v>
      </c>
      <c r="B17" s="42">
        <f>_xlfn.FORECAST.LINEAR($A17,B$9:B16,$A$9:$A16)</f>
        <v>2168072554.5999999</v>
      </c>
      <c r="C17" s="42">
        <f>_xlfn.FORECAST.LINEAR($A17,C$9:C16,$A$9:$A16)</f>
        <v>815759628.0999999</v>
      </c>
      <c r="D17" s="42">
        <f>_xlfn.FORECAST.LINEAR($A17,D$9:D16,$A$9:$A16)</f>
        <v>25721959.799999952</v>
      </c>
      <c r="E17" s="42">
        <f>_xlfn.FORECAST.LINEAR($A17,E$9:E16,$A$9:$A16)</f>
        <v>364328423.30000007</v>
      </c>
      <c r="F17" s="42">
        <f>_xlfn.FORECAST.LINEAR($A17,F$9:F16,$A$9:$A16)</f>
        <v>962262543.39999998</v>
      </c>
      <c r="G17" s="39"/>
      <c r="H17" s="39"/>
      <c r="I17" s="39"/>
      <c r="J17" s="39"/>
      <c r="K17" s="39"/>
    </row>
    <row r="18" spans="1:11" s="16" customFormat="1" ht="18" x14ac:dyDescent="0.45">
      <c r="A18" s="60">
        <v>2027</v>
      </c>
      <c r="B18" s="42">
        <f>_xlfn.FORECAST.LINEAR($A18,B$9:B17,$A$9:$A17)</f>
        <v>2170933696.7999992</v>
      </c>
      <c r="C18" s="42">
        <f>_xlfn.FORECAST.LINEAR($A18,C$9:C17,$A$9:$A17)</f>
        <v>817997993.79999924</v>
      </c>
      <c r="D18" s="42">
        <f>_xlfn.FORECAST.LINEAR($A18,D$9:D17,$A$9:$A17)</f>
        <v>26249280.899999976</v>
      </c>
      <c r="E18" s="42">
        <f>_xlfn.FORECAST.LINEAR($A18,E$9:E17,$A$9:$A17)</f>
        <v>364770243.40000004</v>
      </c>
      <c r="F18" s="42">
        <f>_xlfn.FORECAST.LINEAR($A18,F$9:F17,$A$9:$A17)</f>
        <v>961916178.70000005</v>
      </c>
      <c r="G18" s="39"/>
      <c r="H18" s="39"/>
      <c r="I18" s="39"/>
      <c r="J18" s="39"/>
      <c r="K18" s="39"/>
    </row>
    <row r="19" spans="1:11" s="16" customFormat="1" ht="18" x14ac:dyDescent="0.45">
      <c r="A19" s="60">
        <v>2028</v>
      </c>
      <c r="B19" s="42">
        <f>_xlfn.FORECAST.LINEAR($A19,B$9:B18,$A$9:$A18)</f>
        <v>2173794838.9999995</v>
      </c>
      <c r="C19" s="42">
        <f>_xlfn.FORECAST.LINEAR($A19,C$9:C18,$A$9:$A18)</f>
        <v>820236359.5</v>
      </c>
      <c r="D19" s="42">
        <f>_xlfn.FORECAST.LINEAR($A19,D$9:D18,$A$9:$A18)</f>
        <v>26776602</v>
      </c>
      <c r="E19" s="42">
        <f>_xlfn.FORECAST.LINEAR($A19,E$9:E18,$A$9:$A18)</f>
        <v>365212063.5</v>
      </c>
      <c r="F19" s="42">
        <f>_xlfn.FORECAST.LINEAR($A19,F$9:F18,$A$9:$A18)</f>
        <v>961569813.99999988</v>
      </c>
      <c r="G19" s="39"/>
      <c r="H19" s="39"/>
      <c r="I19" s="39"/>
      <c r="J19" s="39"/>
      <c r="K19" s="39"/>
    </row>
    <row r="20" spans="1:11" s="16" customFormat="1" ht="18" x14ac:dyDescent="0.45">
      <c r="A20" s="60">
        <v>2029</v>
      </c>
      <c r="B20" s="42">
        <f>_xlfn.FORECAST.LINEAR($A20,B$9:B19,$A$9:$A19)</f>
        <v>2176655981.1999998</v>
      </c>
      <c r="C20" s="42">
        <f>_xlfn.FORECAST.LINEAR($A20,C$9:C19,$A$9:$A19)</f>
        <v>822474725.19999933</v>
      </c>
      <c r="D20" s="42">
        <f>_xlfn.FORECAST.LINEAR($A20,D$9:D19,$A$9:$A19)</f>
        <v>27303923.099999905</v>
      </c>
      <c r="E20" s="42">
        <f>_xlfn.FORECAST.LINEAR($A20,E$9:E19,$A$9:$A19)</f>
        <v>365653883.59999996</v>
      </c>
      <c r="F20" s="42">
        <f>_xlfn.FORECAST.LINEAR($A20,F$9:F19,$A$9:$A19)</f>
        <v>961223449.30000007</v>
      </c>
      <c r="G20" s="39"/>
      <c r="H20" s="39"/>
      <c r="I20" s="39"/>
      <c r="J20" s="39"/>
      <c r="K20" s="39"/>
    </row>
    <row r="21" spans="1:11" s="16" customFormat="1" ht="18" x14ac:dyDescent="0.45">
      <c r="A21" s="60">
        <v>2030</v>
      </c>
      <c r="B21" s="42">
        <f>_xlfn.FORECAST.LINEAR($A21,B$9:B20,$A$9:$A20)</f>
        <v>2179517123.3999987</v>
      </c>
      <c r="C21" s="42">
        <f>_xlfn.FORECAST.LINEAR($A21,C$9:C20,$A$9:$A20)</f>
        <v>824713090.89999866</v>
      </c>
      <c r="D21" s="42">
        <f>_xlfn.FORECAST.LINEAR($A21,D$9:D20,$A$9:$A20)</f>
        <v>27831244.199999928</v>
      </c>
      <c r="E21" s="42">
        <f>_xlfn.FORECAST.LINEAR($A21,E$9:E20,$A$9:$A20)</f>
        <v>366095703.69999999</v>
      </c>
      <c r="F21" s="42">
        <f>_xlfn.FORECAST.LINEAR($A21,F$9:F20,$A$9:$A20)</f>
        <v>960877084.60000002</v>
      </c>
      <c r="G21" s="39"/>
      <c r="H21" s="39"/>
      <c r="I21" s="39"/>
      <c r="J21" s="39"/>
      <c r="K21" s="39"/>
    </row>
    <row r="22" spans="1:11" s="16" customFormat="1" ht="18" x14ac:dyDescent="0.45">
      <c r="A22" s="60">
        <v>2031</v>
      </c>
      <c r="B22" s="42">
        <f>_xlfn.FORECAST.LINEAR($A22,B$9:B21,$A$9:$A21)</f>
        <v>2182378265.599999</v>
      </c>
      <c r="C22" s="42">
        <f>_xlfn.FORECAST.LINEAR($A22,C$9:C21,$A$9:$A21)</f>
        <v>826951456.59999895</v>
      </c>
      <c r="D22" s="42">
        <f>_xlfn.FORECAST.LINEAR($A22,D$9:D21,$A$9:$A21)</f>
        <v>28358565.299999952</v>
      </c>
      <c r="E22" s="42">
        <f>_xlfn.FORECAST.LINEAR($A22,E$9:E21,$A$9:$A21)</f>
        <v>366537523.80000001</v>
      </c>
      <c r="F22" s="42">
        <f>_xlfn.FORECAST.LINEAR($A22,F$9:F21,$A$9:$A21)</f>
        <v>960530719.89999998</v>
      </c>
      <c r="G22" s="39"/>
      <c r="H22" s="39"/>
      <c r="I22" s="39"/>
      <c r="J22" s="39"/>
      <c r="K22" s="39"/>
    </row>
    <row r="23" spans="1:11" s="16" customFormat="1" ht="18" x14ac:dyDescent="0.45">
      <c r="A23" s="60">
        <v>2032</v>
      </c>
      <c r="B23" s="42">
        <f>_xlfn.FORECAST.LINEAR($A23,B$9:B22,$A$9:$A22)</f>
        <v>2185239407.7999983</v>
      </c>
      <c r="C23" s="42">
        <f>_xlfn.FORECAST.LINEAR($A23,C$9:C22,$A$9:$A22)</f>
        <v>829189822.29999828</v>
      </c>
      <c r="D23" s="42">
        <f>_xlfn.FORECAST.LINEAR($A23,D$9:D22,$A$9:$A22)</f>
        <v>28885886.399999857</v>
      </c>
      <c r="E23" s="42">
        <f>_xlfn.FORECAST.LINEAR($A23,E$9:E22,$A$9:$A22)</f>
        <v>366979343.89999998</v>
      </c>
      <c r="F23" s="42">
        <f>_xlfn.FORECAST.LINEAR($A23,F$9:F22,$A$9:$A22)</f>
        <v>960184355.19999981</v>
      </c>
      <c r="G23" s="39"/>
      <c r="H23" s="39"/>
      <c r="I23" s="39"/>
      <c r="J23" s="39"/>
      <c r="K23" s="39"/>
    </row>
    <row r="24" spans="1:11" s="16" customFormat="1" ht="18" x14ac:dyDescent="0.45">
      <c r="A24" s="60">
        <v>2033</v>
      </c>
      <c r="B24" s="42">
        <f>_xlfn.FORECAST.LINEAR($A24,B$9:B23,$A$9:$A23)</f>
        <v>2188100549.9999986</v>
      </c>
      <c r="C24" s="42">
        <f>_xlfn.FORECAST.LINEAR($A24,C$9:C23,$A$9:$A23)</f>
        <v>831428187.99999857</v>
      </c>
      <c r="D24" s="42">
        <f>_xlfn.FORECAST.LINEAR($A24,D$9:D23,$A$9:$A23)</f>
        <v>29413207.499999881</v>
      </c>
      <c r="E24" s="42">
        <f>_xlfn.FORECAST.LINEAR($A24,E$9:E23,$A$9:$A23)</f>
        <v>367421164</v>
      </c>
      <c r="F24" s="42">
        <f>_xlfn.FORECAST.LINEAR($A24,F$9:F23,$A$9:$A23)</f>
        <v>959837990.49999988</v>
      </c>
      <c r="G24" s="39"/>
      <c r="H24" s="39"/>
      <c r="I24" s="39"/>
      <c r="J24" s="39"/>
      <c r="K24" s="39"/>
    </row>
    <row r="25" spans="1:11" s="16" customFormat="1" ht="18" x14ac:dyDescent="0.45">
      <c r="A25" s="60">
        <v>2034</v>
      </c>
      <c r="B25" s="42">
        <f>_xlfn.FORECAST.LINEAR($A25,B$9:B24,$A$9:$A24)</f>
        <v>2190961692.1999989</v>
      </c>
      <c r="C25" s="42">
        <f>_xlfn.FORECAST.LINEAR($A25,C$9:C24,$A$9:$A24)</f>
        <v>833666553.69999886</v>
      </c>
      <c r="D25" s="42">
        <f>_xlfn.FORECAST.LINEAR($A25,D$9:D24,$A$9:$A24)</f>
        <v>29940528.599999905</v>
      </c>
      <c r="E25" s="42">
        <f>_xlfn.FORECAST.LINEAR($A25,E$9:E24,$A$9:$A24)</f>
        <v>367862984.09999996</v>
      </c>
      <c r="F25" s="42">
        <f>_xlfn.FORECAST.LINEAR($A25,F$9:F24,$A$9:$A24)</f>
        <v>959491625.79999995</v>
      </c>
      <c r="G25" s="39"/>
      <c r="H25" s="39"/>
      <c r="I25" s="39"/>
      <c r="J25" s="39"/>
      <c r="K25" s="39"/>
    </row>
    <row r="26" spans="1:11" s="16" customFormat="1" ht="18" x14ac:dyDescent="0.45">
      <c r="A26" s="60">
        <v>2035</v>
      </c>
      <c r="B26" s="42">
        <f>_xlfn.FORECAST.LINEAR($A26,B$9:B25,$A$9:$A25)</f>
        <v>2193822834.3999982</v>
      </c>
      <c r="C26" s="42">
        <f>_xlfn.FORECAST.LINEAR($A26,C$9:C25,$A$9:$A25)</f>
        <v>835904919.39999819</v>
      </c>
      <c r="D26" s="42">
        <f>_xlfn.FORECAST.LINEAR($A26,D$9:D25,$A$9:$A25)</f>
        <v>30467849.699999928</v>
      </c>
      <c r="E26" s="42">
        <f>_xlfn.FORECAST.LINEAR($A26,E$9:E25,$A$9:$A25)</f>
        <v>368304804.20000005</v>
      </c>
      <c r="F26" s="42">
        <f>_xlfn.FORECAST.LINEAR($A26,F$9:F25,$A$9:$A25)</f>
        <v>959145261.09999979</v>
      </c>
      <c r="G26" s="39"/>
      <c r="H26" s="39"/>
      <c r="I26" s="39"/>
      <c r="J26" s="39"/>
      <c r="K26" s="39"/>
    </row>
    <row r="27" spans="1:11" s="16" customFormat="1" ht="18" x14ac:dyDescent="0.45">
      <c r="A27" s="60">
        <v>2036</v>
      </c>
      <c r="B27" s="42">
        <f>_xlfn.FORECAST.LINEAR($A27,B$9:B26,$A$9:$A26)</f>
        <v>2196683976.5999985</v>
      </c>
      <c r="C27" s="42">
        <f>_xlfn.FORECAST.LINEAR($A27,C$9:C26,$A$9:$A26)</f>
        <v>838143285.09999847</v>
      </c>
      <c r="D27" s="42">
        <f>_xlfn.FORECAST.LINEAR($A27,D$9:D26,$A$9:$A26)</f>
        <v>30995170.799999833</v>
      </c>
      <c r="E27" s="42">
        <f>_xlfn.FORECAST.LINEAR($A27,E$9:E26,$A$9:$A26)</f>
        <v>368746624.30000001</v>
      </c>
      <c r="F27" s="42">
        <f>_xlfn.FORECAST.LINEAR($A27,F$9:F26,$A$9:$A26)</f>
        <v>958798896.39999998</v>
      </c>
      <c r="G27" s="39"/>
      <c r="H27" s="39"/>
      <c r="I27" s="39"/>
      <c r="J27" s="39"/>
      <c r="K27" s="39"/>
    </row>
    <row r="28" spans="1:11" s="16" customFormat="1" ht="18" x14ac:dyDescent="0.45">
      <c r="A28" s="60">
        <v>2037</v>
      </c>
      <c r="B28" s="42">
        <f>_xlfn.FORECAST.LINEAR($A28,B$9:B27,$A$9:$A27)</f>
        <v>2199545118.7999983</v>
      </c>
      <c r="C28" s="42">
        <f>_xlfn.FORECAST.LINEAR($A28,C$9:C27,$A$9:$A27)</f>
        <v>840381650.79999781</v>
      </c>
      <c r="D28" s="42">
        <f>_xlfn.FORECAST.LINEAR($A28,D$9:D27,$A$9:$A27)</f>
        <v>31522491.899999857</v>
      </c>
      <c r="E28" s="42">
        <f>_xlfn.FORECAST.LINEAR($A28,E$9:E27,$A$9:$A27)</f>
        <v>369188444.39999998</v>
      </c>
      <c r="F28" s="42">
        <f>_xlfn.FORECAST.LINEAR($A28,F$9:F27,$A$9:$A27)</f>
        <v>958452531.69999969</v>
      </c>
      <c r="G28" s="39"/>
      <c r="H28" s="39"/>
      <c r="I28" s="39"/>
      <c r="J28" s="39"/>
      <c r="K28" s="39"/>
    </row>
    <row r="29" spans="1:11" s="16" customFormat="1" ht="18" x14ac:dyDescent="0.45">
      <c r="A29" s="60">
        <v>2038</v>
      </c>
      <c r="B29" s="42">
        <f>_xlfn.FORECAST.LINEAR($A29,B$9:B28,$A$9:$A28)</f>
        <v>2202406260.9999981</v>
      </c>
      <c r="C29" s="42">
        <f>_xlfn.FORECAST.LINEAR($A29,C$9:C28,$A$9:$A28)</f>
        <v>842620016.49999809</v>
      </c>
      <c r="D29" s="42">
        <f>_xlfn.FORECAST.LINEAR($A29,D$9:D28,$A$9:$A28)</f>
        <v>32049812.999999762</v>
      </c>
      <c r="E29" s="42">
        <f>_xlfn.FORECAST.LINEAR($A29,E$9:E28,$A$9:$A28)</f>
        <v>369630264.5</v>
      </c>
      <c r="F29" s="42">
        <f>_xlfn.FORECAST.LINEAR($A29,F$9:F28,$A$9:$A28)</f>
        <v>958106167.00000012</v>
      </c>
      <c r="G29" s="39"/>
      <c r="H29" s="39"/>
      <c r="I29" s="39"/>
      <c r="J29" s="39"/>
      <c r="K29" s="39"/>
    </row>
    <row r="30" spans="1:11" s="16" customFormat="1" ht="18" x14ac:dyDescent="0.45">
      <c r="A30" s="60">
        <v>2039</v>
      </c>
      <c r="B30" s="42">
        <f>_xlfn.FORECAST.LINEAR($A30,B$9:B29,$A$9:$A29)</f>
        <v>2205267403.1999979</v>
      </c>
      <c r="C30" s="42">
        <f>_xlfn.FORECAST.LINEAR($A30,C$9:C29,$A$9:$A29)</f>
        <v>844858382.19999743</v>
      </c>
      <c r="D30" s="42">
        <f>_xlfn.FORECAST.LINEAR($A30,D$9:D29,$A$9:$A29)</f>
        <v>32577134.099999905</v>
      </c>
      <c r="E30" s="42">
        <f>_xlfn.FORECAST.LINEAR($A30,E$9:E29,$A$9:$A29)</f>
        <v>370072084.59999996</v>
      </c>
      <c r="F30" s="42">
        <f>_xlfn.FORECAST.LINEAR($A30,F$9:F29,$A$9:$A29)</f>
        <v>957759802.29999983</v>
      </c>
      <c r="G30" s="39"/>
      <c r="H30" s="39"/>
      <c r="I30" s="39"/>
      <c r="J30" s="39"/>
      <c r="K30" s="39"/>
    </row>
    <row r="31" spans="1:11" s="16" customFormat="1" ht="18" x14ac:dyDescent="0.45">
      <c r="A31" s="60">
        <v>2040</v>
      </c>
      <c r="B31" s="42">
        <f>_xlfn.FORECAST.LINEAR($A31,B$9:B30,$A$9:$A30)</f>
        <v>2208128545.3999982</v>
      </c>
      <c r="C31" s="42">
        <f>_xlfn.FORECAST.LINEAR($A31,C$9:C30,$A$9:$A30)</f>
        <v>847096747.89999676</v>
      </c>
      <c r="D31" s="42">
        <f>_xlfn.FORECAST.LINEAR($A31,D$9:D30,$A$9:$A30)</f>
        <v>33104455.199999809</v>
      </c>
      <c r="E31" s="42">
        <f>_xlfn.FORECAST.LINEAR($A31,E$9:E30,$A$9:$A30)</f>
        <v>370513904.70000005</v>
      </c>
      <c r="F31" s="42">
        <f>_xlfn.FORECAST.LINEAR($A31,F$9:F30,$A$9:$A30)</f>
        <v>957413437.5999999</v>
      </c>
      <c r="G31" s="39"/>
      <c r="H31" s="39"/>
      <c r="I31" s="39"/>
      <c r="J31" s="39"/>
      <c r="K31" s="39"/>
    </row>
    <row r="32" spans="1:11" s="16" customFormat="1" ht="18" x14ac:dyDescent="0.45">
      <c r="A32" s="60">
        <v>2041</v>
      </c>
      <c r="B32" s="42">
        <f>_xlfn.FORECAST.LINEAR($A32,B$9:B31,$A$9:$A31)</f>
        <v>2210989687.5999975</v>
      </c>
      <c r="C32" s="42">
        <f>_xlfn.FORECAST.LINEAR($A32,C$9:C31,$A$9:$A31)</f>
        <v>849335113.599998</v>
      </c>
      <c r="D32" s="42">
        <f>_xlfn.FORECAST.LINEAR($A32,D$9:D31,$A$9:$A31)</f>
        <v>33631776.299999714</v>
      </c>
      <c r="E32" s="42">
        <f>_xlfn.FORECAST.LINEAR($A32,E$9:E31,$A$9:$A31)</f>
        <v>370955724.80000001</v>
      </c>
      <c r="F32" s="42">
        <f>_xlfn.FORECAST.LINEAR($A32,F$9:F31,$A$9:$A31)</f>
        <v>957067072.89999998</v>
      </c>
      <c r="G32" s="39"/>
      <c r="H32" s="39"/>
      <c r="I32" s="39"/>
      <c r="J32" s="39"/>
      <c r="K32" s="39"/>
    </row>
    <row r="33" spans="1:11" s="16" customFormat="1" ht="18" x14ac:dyDescent="0.45">
      <c r="A33" s="60">
        <v>2042</v>
      </c>
      <c r="B33" s="42">
        <f>_xlfn.FORECAST.LINEAR($A33,B$9:B32,$A$9:$A32)</f>
        <v>2213850829.7999978</v>
      </c>
      <c r="C33" s="42">
        <f>_xlfn.FORECAST.LINEAR($A33,C$9:C32,$A$9:$A32)</f>
        <v>851573479.29999733</v>
      </c>
      <c r="D33" s="42">
        <f>_xlfn.FORECAST.LINEAR($A33,D$9:D32,$A$9:$A32)</f>
        <v>34159097.399999857</v>
      </c>
      <c r="E33" s="42">
        <f>_xlfn.FORECAST.LINEAR($A33,E$9:E32,$A$9:$A32)</f>
        <v>371397544.89999992</v>
      </c>
      <c r="F33" s="42">
        <f>_xlfn.FORECAST.LINEAR($A33,F$9:F32,$A$9:$A32)</f>
        <v>956720708.19999993</v>
      </c>
      <c r="G33" s="39"/>
      <c r="H33" s="39"/>
      <c r="I33" s="39"/>
      <c r="J33" s="39"/>
      <c r="K33" s="39"/>
    </row>
    <row r="34" spans="1:11" s="16" customFormat="1" ht="18" x14ac:dyDescent="0.45">
      <c r="A34" s="60">
        <v>2043</v>
      </c>
      <c r="B34" s="42">
        <f>_xlfn.FORECAST.LINEAR($A34,B$9:B33,$A$9:$A33)</f>
        <v>2216711971.9999981</v>
      </c>
      <c r="C34" s="42">
        <f>_xlfn.FORECAST.LINEAR($A34,C$9:C33,$A$9:$A33)</f>
        <v>853811844.99999762</v>
      </c>
      <c r="D34" s="42">
        <f>_xlfn.FORECAST.LINEAR($A34,D$9:D33,$A$9:$A33)</f>
        <v>34686418.499999642</v>
      </c>
      <c r="E34" s="42">
        <f>_xlfn.FORECAST.LINEAR($A34,E$9:E33,$A$9:$A33)</f>
        <v>371839365</v>
      </c>
      <c r="F34" s="42">
        <f>_xlfn.FORECAST.LINEAR($A34,F$9:F33,$A$9:$A33)</f>
        <v>956374343.49999988</v>
      </c>
      <c r="G34" s="39"/>
      <c r="H34" s="39"/>
      <c r="I34" s="39"/>
      <c r="J34" s="39"/>
      <c r="K34" s="39"/>
    </row>
    <row r="35" spans="1:11" s="16" customFormat="1" ht="18" x14ac:dyDescent="0.45">
      <c r="A35" s="60">
        <v>2044</v>
      </c>
      <c r="B35" s="42">
        <f>_xlfn.FORECAST.LINEAR($A35,B$9:B34,$A$9:$A34)</f>
        <v>2219573114.1999984</v>
      </c>
      <c r="C35" s="42">
        <f>_xlfn.FORECAST.LINEAR($A35,C$9:C34,$A$9:$A34)</f>
        <v>856050210.69999695</v>
      </c>
      <c r="D35" s="42">
        <f>_xlfn.FORECAST.LINEAR($A35,D$9:D34,$A$9:$A34)</f>
        <v>35213739.599999905</v>
      </c>
      <c r="E35" s="42">
        <f>_xlfn.FORECAST.LINEAR($A35,E$9:E34,$A$9:$A34)</f>
        <v>372281185.09999996</v>
      </c>
      <c r="F35" s="42">
        <f>_xlfn.FORECAST.LINEAR($A35,F$9:F34,$A$9:$A34)</f>
        <v>956027978.79999995</v>
      </c>
      <c r="G35" s="39"/>
      <c r="H35" s="39"/>
      <c r="I35" s="39"/>
      <c r="J35" s="39"/>
      <c r="K35" s="39"/>
    </row>
    <row r="36" spans="1:11" s="16" customFormat="1" ht="18" x14ac:dyDescent="0.45">
      <c r="A36" s="60">
        <v>2045</v>
      </c>
      <c r="B36" s="42">
        <f>_xlfn.FORECAST.LINEAR($A36,B$9:B35,$A$9:$A35)</f>
        <v>2222434256.3999977</v>
      </c>
      <c r="C36" s="42">
        <f>_xlfn.FORECAST.LINEAR($A36,C$9:C35,$A$9:$A35)</f>
        <v>858288576.39999771</v>
      </c>
      <c r="D36" s="42">
        <f>_xlfn.FORECAST.LINEAR($A36,D$9:D35,$A$9:$A35)</f>
        <v>35741060.699999809</v>
      </c>
      <c r="E36" s="42">
        <f>_xlfn.FORECAST.LINEAR($A36,E$9:E35,$A$9:$A35)</f>
        <v>372723005.20000005</v>
      </c>
      <c r="F36" s="42">
        <f>_xlfn.FORECAST.LINEAR($A36,F$9:F35,$A$9:$A35)</f>
        <v>955681614.0999999</v>
      </c>
      <c r="G36" s="39"/>
      <c r="H36" s="39"/>
      <c r="I36" s="39"/>
      <c r="J36" s="39"/>
      <c r="K36" s="39"/>
    </row>
    <row r="37" spans="1:11" s="16" customFormat="1" ht="18" x14ac:dyDescent="0.45">
      <c r="A37" s="60">
        <v>2046</v>
      </c>
      <c r="B37" s="42">
        <f>_xlfn.FORECAST.LINEAR($A37,B$9:B36,$A$9:$A36)</f>
        <v>2225295398.5999985</v>
      </c>
      <c r="C37" s="42">
        <f>_xlfn.FORECAST.LINEAR($A37,C$9:C36,$A$9:$A36)</f>
        <v>860526942.09999657</v>
      </c>
      <c r="D37" s="42">
        <f>_xlfn.FORECAST.LINEAR($A37,D$9:D36,$A$9:$A36)</f>
        <v>36268381.799999595</v>
      </c>
      <c r="E37" s="42">
        <f>_xlfn.FORECAST.LINEAR($A37,E$9:E36,$A$9:$A36)</f>
        <v>373164825.30000001</v>
      </c>
      <c r="F37" s="42">
        <f>_xlfn.FORECAST.LINEAR($A37,F$9:F36,$A$9:$A36)</f>
        <v>955335249.39999986</v>
      </c>
      <c r="G37" s="39"/>
      <c r="H37" s="39"/>
      <c r="I37" s="39"/>
      <c r="J37" s="39"/>
      <c r="K37" s="39"/>
    </row>
    <row r="38" spans="1:11" s="16" customFormat="1" ht="18" x14ac:dyDescent="0.45">
      <c r="A38" s="60">
        <v>2047</v>
      </c>
      <c r="B38" s="42">
        <f>_xlfn.FORECAST.LINEAR($A38,B$9:B37,$A$9:$A37)</f>
        <v>2228156540.7999978</v>
      </c>
      <c r="C38" s="42">
        <f>_xlfn.FORECAST.LINEAR($A38,C$9:C37,$A$9:$A37)</f>
        <v>862765307.79999733</v>
      </c>
      <c r="D38" s="42">
        <f>_xlfn.FORECAST.LINEAR($A38,D$9:D37,$A$9:$A37)</f>
        <v>36795702.899999857</v>
      </c>
      <c r="E38" s="42">
        <f>_xlfn.FORECAST.LINEAR($A38,E$9:E37,$A$9:$A37)</f>
        <v>373606645.39999992</v>
      </c>
      <c r="F38" s="42">
        <f>_xlfn.FORECAST.LINEAR($A38,F$9:F37,$A$9:$A37)</f>
        <v>954988884.70000005</v>
      </c>
      <c r="G38" s="39"/>
      <c r="H38" s="39"/>
      <c r="I38" s="39"/>
      <c r="J38" s="39"/>
      <c r="K38" s="39"/>
    </row>
    <row r="39" spans="1:11" s="16" customFormat="1" ht="18" x14ac:dyDescent="0.45">
      <c r="A39" s="60">
        <v>2048</v>
      </c>
      <c r="B39" s="42">
        <f>_xlfn.FORECAST.LINEAR($A39,B$9:B38,$A$9:$A38)</f>
        <v>2231017682.9999981</v>
      </c>
      <c r="C39" s="42">
        <f>_xlfn.FORECAST.LINEAR($A39,C$9:C38,$A$9:$A38)</f>
        <v>865003673.49999666</v>
      </c>
      <c r="D39" s="42">
        <f>_xlfn.FORECAST.LINEAR($A39,D$9:D38,$A$9:$A38)</f>
        <v>37323023.999999762</v>
      </c>
      <c r="E39" s="42">
        <f>_xlfn.FORECAST.LINEAR($A39,E$9:E38,$A$9:$A38)</f>
        <v>374048465.5</v>
      </c>
      <c r="F39" s="42">
        <f>_xlfn.FORECAST.LINEAR($A39,F$9:F38,$A$9:$A38)</f>
        <v>954642520</v>
      </c>
      <c r="G39" s="39"/>
      <c r="H39" s="39"/>
      <c r="I39" s="39"/>
      <c r="J39" s="39"/>
      <c r="K39" s="39"/>
    </row>
    <row r="40" spans="1:11" s="16" customFormat="1" ht="18" x14ac:dyDescent="0.45">
      <c r="A40" s="60">
        <v>2049</v>
      </c>
      <c r="B40" s="42">
        <f>_xlfn.FORECAST.LINEAR($A40,B$9:B39,$A$9:$A39)</f>
        <v>2233878825.1999974</v>
      </c>
      <c r="C40" s="42">
        <f>_xlfn.FORECAST.LINEAR($A40,C$9:C39,$A$9:$A39)</f>
        <v>867242039.19999695</v>
      </c>
      <c r="D40" s="42">
        <f>_xlfn.FORECAST.LINEAR($A40,D$9:D39,$A$9:$A39)</f>
        <v>37850345.099999547</v>
      </c>
      <c r="E40" s="42">
        <f>_xlfn.FORECAST.LINEAR($A40,E$9:E39,$A$9:$A39)</f>
        <v>374490285.59999996</v>
      </c>
      <c r="F40" s="42">
        <f>_xlfn.FORECAST.LINEAR($A40,F$9:F39,$A$9:$A39)</f>
        <v>954296155.29999995</v>
      </c>
      <c r="G40" s="39"/>
      <c r="H40" s="39"/>
      <c r="I40" s="39"/>
      <c r="J40" s="39"/>
      <c r="K40" s="39"/>
    </row>
    <row r="41" spans="1:11" s="16" customFormat="1" ht="18" x14ac:dyDescent="0.45">
      <c r="A41" s="60">
        <v>2050</v>
      </c>
      <c r="B41" s="42">
        <f>_xlfn.FORECAST.LINEAR($A41,B$9:B40,$A$9:$A40)</f>
        <v>2236739967.3999977</v>
      </c>
      <c r="C41" s="42">
        <f>_xlfn.FORECAST.LINEAR($A41,C$9:C40,$A$9:$A40)</f>
        <v>869480404.89999628</v>
      </c>
      <c r="D41" s="42">
        <f>_xlfn.FORECAST.LINEAR($A41,D$9:D40,$A$9:$A40)</f>
        <v>38377666.199999809</v>
      </c>
      <c r="E41" s="42">
        <f>_xlfn.FORECAST.LINEAR($A41,E$9:E40,$A$9:$A40)</f>
        <v>374932105.70000005</v>
      </c>
      <c r="F41" s="42">
        <f>_xlfn.FORECAST.LINEAR($A41,F$9:F40,$A$9:$A40)</f>
        <v>953949790.5999999</v>
      </c>
      <c r="G41" s="39"/>
      <c r="H41" s="39"/>
      <c r="I41" s="39"/>
      <c r="J41" s="39"/>
      <c r="K41" s="39"/>
    </row>
    <row r="42" spans="1:11" s="16" customFormat="1" ht="18" x14ac:dyDescent="0.45">
      <c r="A42" s="60">
        <v>2051</v>
      </c>
      <c r="B42" s="42">
        <f>_xlfn.FORECAST.LINEAR($A42,B$9:B41,$A$9:$A41)</f>
        <v>2239601109.599997</v>
      </c>
      <c r="C42" s="42">
        <f>_xlfn.FORECAST.LINEAR($A42,C$9:C41,$A$9:$A41)</f>
        <v>871718770.59999561</v>
      </c>
      <c r="D42" s="42">
        <f>_xlfn.FORECAST.LINEAR($A42,D$9:D41,$A$9:$A41)</f>
        <v>38904987.299999714</v>
      </c>
      <c r="E42" s="42">
        <f>_xlfn.FORECAST.LINEAR($A42,E$9:E41,$A$9:$A41)</f>
        <v>375373925.80000001</v>
      </c>
      <c r="F42" s="42">
        <f>_xlfn.FORECAST.LINEAR($A42,F$9:F41,$A$9:$A41)</f>
        <v>953603425.89999986</v>
      </c>
      <c r="G42" s="39"/>
      <c r="H42" s="39"/>
      <c r="I42" s="39"/>
      <c r="J42" s="39"/>
      <c r="K42" s="39"/>
    </row>
    <row r="43" spans="1:11" s="16" customFormat="1" ht="18" x14ac:dyDescent="0.45">
      <c r="A43" s="60">
        <v>2052</v>
      </c>
      <c r="B43" s="42">
        <f>_xlfn.FORECAST.LINEAR($A43,B$9:B42,$A$9:$A42)</f>
        <v>2242462251.7999964</v>
      </c>
      <c r="C43" s="42">
        <f>_xlfn.FORECAST.LINEAR($A43,C$9:C42,$A$9:$A42)</f>
        <v>873957136.2999959</v>
      </c>
      <c r="D43" s="42">
        <f>_xlfn.FORECAST.LINEAR($A43,D$9:D42,$A$9:$A42)</f>
        <v>39432308.399999619</v>
      </c>
      <c r="E43" s="42">
        <f>_xlfn.FORECAST.LINEAR($A43,E$9:E42,$A$9:$A42)</f>
        <v>375815745.89999992</v>
      </c>
      <c r="F43" s="42">
        <f>_xlfn.FORECAST.LINEAR($A43,F$9:F42,$A$9:$A42)</f>
        <v>953257061.20000005</v>
      </c>
      <c r="G43" s="39"/>
      <c r="H43" s="39"/>
      <c r="I43" s="39"/>
      <c r="J43" s="39"/>
      <c r="K43" s="39"/>
    </row>
    <row r="44" spans="1:11" s="16" customFormat="1" ht="18" x14ac:dyDescent="0.45">
      <c r="A44" s="60">
        <v>2053</v>
      </c>
      <c r="B44" s="42">
        <f>_xlfn.FORECAST.LINEAR($A44,B$9:B43,$A$9:$A43)</f>
        <v>2245323393.9999976</v>
      </c>
      <c r="C44" s="42">
        <f>_xlfn.FORECAST.LINEAR($A44,C$9:C43,$A$9:$A43)</f>
        <v>876195501.99999523</v>
      </c>
      <c r="D44" s="42">
        <f>_xlfn.FORECAST.LINEAR($A44,D$9:D43,$A$9:$A43)</f>
        <v>39959629.499999762</v>
      </c>
      <c r="E44" s="42">
        <f>_xlfn.FORECAST.LINEAR($A44,E$9:E43,$A$9:$A43)</f>
        <v>376257566</v>
      </c>
      <c r="F44" s="42">
        <f>_xlfn.FORECAST.LINEAR($A44,F$9:F43,$A$9:$A43)</f>
        <v>952910696.5</v>
      </c>
      <c r="G44" s="39"/>
      <c r="H44" s="39"/>
      <c r="I44" s="39"/>
      <c r="J44" s="39"/>
      <c r="K44" s="39"/>
    </row>
    <row r="45" spans="1:11" s="16" customFormat="1" ht="18" x14ac:dyDescent="0.45">
      <c r="A45" s="60">
        <v>2054</v>
      </c>
      <c r="B45" s="42">
        <f>_xlfn.FORECAST.LINEAR($A45,B$9:B44,$A$9:$A44)</f>
        <v>2248184536.1999969</v>
      </c>
      <c r="C45" s="42">
        <f>_xlfn.FORECAST.LINEAR($A45,C$9:C44,$A$9:$A44)</f>
        <v>878433867.69999552</v>
      </c>
      <c r="D45" s="42">
        <f>_xlfn.FORECAST.LINEAR($A45,D$9:D44,$A$9:$A44)</f>
        <v>40486950.599999666</v>
      </c>
      <c r="E45" s="42">
        <f>_xlfn.FORECAST.LINEAR($A45,E$9:E44,$A$9:$A44)</f>
        <v>376699386.09999996</v>
      </c>
      <c r="F45" s="42">
        <f>_xlfn.FORECAST.LINEAR($A45,F$9:F44,$A$9:$A44)</f>
        <v>952564331.80000007</v>
      </c>
      <c r="G45" s="39"/>
      <c r="H45" s="39"/>
      <c r="I45" s="39"/>
      <c r="J45" s="39"/>
      <c r="K45" s="39"/>
    </row>
    <row r="46" spans="1:11" s="16" customFormat="1" x14ac:dyDescent="0.45"/>
    <row r="47" spans="1:11" s="16" customFormat="1" x14ac:dyDescent="0.45"/>
    <row r="48" spans="1:11" s="16" customFormat="1" x14ac:dyDescent="0.45"/>
    <row r="49" spans="1:41" s="16" customFormat="1" ht="23.25" x14ac:dyDescent="0.45">
      <c r="A49" s="17" t="s">
        <v>374</v>
      </c>
    </row>
    <row r="50" spans="1:41" s="16" customFormat="1" ht="23.65" thickBot="1" x14ac:dyDescent="0.5">
      <c r="A50" s="18" t="s">
        <v>375</v>
      </c>
      <c r="G50" s="17" t="s">
        <v>376</v>
      </c>
    </row>
    <row r="51" spans="1:41" s="16" customFormat="1" ht="18.75" thickTop="1" thickBot="1" x14ac:dyDescent="0.5">
      <c r="A51" s="28"/>
      <c r="B51" s="430" t="s">
        <v>377</v>
      </c>
      <c r="C51" s="431"/>
      <c r="D51" s="431"/>
      <c r="E51" s="431"/>
      <c r="F51" s="438"/>
      <c r="G51" s="300" t="s">
        <v>377</v>
      </c>
      <c r="H51" s="301"/>
      <c r="I51" s="301"/>
      <c r="J51" s="301"/>
      <c r="K51" s="302"/>
    </row>
    <row r="52" spans="1:41" s="16" customFormat="1" ht="42.75" customHeight="1" thickBot="1" x14ac:dyDescent="0.5">
      <c r="A52" s="19" t="s">
        <v>365</v>
      </c>
      <c r="B52" s="158" t="s">
        <v>355</v>
      </c>
      <c r="C52" s="158" t="s">
        <v>378</v>
      </c>
      <c r="D52" s="158" t="s">
        <v>379</v>
      </c>
      <c r="E52" s="158" t="s">
        <v>380</v>
      </c>
      <c r="F52" s="159" t="s">
        <v>359</v>
      </c>
      <c r="G52" s="181" t="s">
        <v>355</v>
      </c>
      <c r="H52" s="182" t="s">
        <v>378</v>
      </c>
      <c r="I52" s="182" t="s">
        <v>379</v>
      </c>
      <c r="J52" s="182" t="s">
        <v>380</v>
      </c>
      <c r="K52" s="183" t="s">
        <v>359</v>
      </c>
    </row>
    <row r="53" spans="1:41" s="16" customFormat="1" ht="18" x14ac:dyDescent="0.45">
      <c r="A53" s="40">
        <f t="shared" ref="A53:A59" si="1">A6</f>
        <v>2011</v>
      </c>
      <c r="B53" s="244">
        <v>0.71299999999999997</v>
      </c>
      <c r="C53" s="245">
        <v>0.86399999999999999</v>
      </c>
      <c r="D53" s="245">
        <v>21.1</v>
      </c>
      <c r="E53" s="245">
        <v>3.0449999999999999</v>
      </c>
      <c r="F53" s="313">
        <v>1.323</v>
      </c>
      <c r="G53" s="353"/>
      <c r="H53" s="351"/>
      <c r="I53" s="351"/>
      <c r="J53" s="351"/>
      <c r="K53" s="352"/>
    </row>
    <row r="54" spans="1:41" s="16" customFormat="1" ht="18" x14ac:dyDescent="0.45">
      <c r="A54" s="40">
        <f t="shared" si="1"/>
        <v>2017</v>
      </c>
      <c r="B54" s="234">
        <v>0.67900000000000005</v>
      </c>
      <c r="C54" s="71">
        <v>0.70899999999999996</v>
      </c>
      <c r="D54" s="71">
        <v>20.276</v>
      </c>
      <c r="E54" s="71">
        <v>2.7749999999999999</v>
      </c>
      <c r="F54" s="295">
        <v>1.262</v>
      </c>
      <c r="G54" s="336">
        <f t="shared" ref="G54:K59" si="2">IF(ABS(B7 -B6) &gt; SQRT(G7^2 +G6^ 2), 1, 0)</f>
        <v>0</v>
      </c>
      <c r="H54" s="337">
        <f t="shared" si="2"/>
        <v>0</v>
      </c>
      <c r="I54" s="337">
        <f t="shared" si="2"/>
        <v>0</v>
      </c>
      <c r="J54" s="337">
        <f t="shared" si="2"/>
        <v>0</v>
      </c>
      <c r="K54" s="338">
        <f t="shared" si="2"/>
        <v>0</v>
      </c>
    </row>
    <row r="55" spans="1:41" s="16" customFormat="1" ht="18" x14ac:dyDescent="0.45">
      <c r="A55" s="40">
        <f t="shared" si="1"/>
        <v>2018</v>
      </c>
      <c r="B55" s="234">
        <v>0.67800000000000005</v>
      </c>
      <c r="C55" s="71">
        <v>0.70899999999999996</v>
      </c>
      <c r="D55" s="71">
        <v>20.2</v>
      </c>
      <c r="E55" s="71">
        <v>2.78</v>
      </c>
      <c r="F55" s="295">
        <v>1.2709999999999999</v>
      </c>
      <c r="G55" s="336">
        <f t="shared" si="2"/>
        <v>0</v>
      </c>
      <c r="H55" s="337">
        <f t="shared" si="2"/>
        <v>0</v>
      </c>
      <c r="I55" s="337">
        <f t="shared" si="2"/>
        <v>0</v>
      </c>
      <c r="J55" s="337">
        <f t="shared" si="2"/>
        <v>0</v>
      </c>
      <c r="K55" s="338">
        <f t="shared" si="2"/>
        <v>0</v>
      </c>
    </row>
    <row r="56" spans="1:41" s="16" customFormat="1" ht="18" x14ac:dyDescent="0.45">
      <c r="A56" s="40">
        <f t="shared" si="1"/>
        <v>2019</v>
      </c>
      <c r="B56" s="234">
        <v>0.68100000000000005</v>
      </c>
      <c r="C56" s="71">
        <v>0.70699999999999996</v>
      </c>
      <c r="D56" s="71">
        <v>20.298999999999999</v>
      </c>
      <c r="E56" s="71">
        <v>2.75</v>
      </c>
      <c r="F56" s="295">
        <v>1.2789999999999999</v>
      </c>
      <c r="G56" s="336">
        <f t="shared" si="2"/>
        <v>0</v>
      </c>
      <c r="H56" s="337">
        <f t="shared" si="2"/>
        <v>0</v>
      </c>
      <c r="I56" s="337">
        <f t="shared" si="2"/>
        <v>0</v>
      </c>
      <c r="J56" s="337">
        <f t="shared" si="2"/>
        <v>0</v>
      </c>
      <c r="K56" s="338">
        <f t="shared" si="2"/>
        <v>0</v>
      </c>
    </row>
    <row r="57" spans="1:41" s="16" customFormat="1" ht="18" x14ac:dyDescent="0.45">
      <c r="A57" s="40">
        <f t="shared" si="1"/>
        <v>2020</v>
      </c>
      <c r="B57" s="234">
        <v>0.67500000000000004</v>
      </c>
      <c r="C57" s="71">
        <v>0.70599999999999996</v>
      </c>
      <c r="D57" s="71">
        <v>20.335999999999999</v>
      </c>
      <c r="E57" s="71">
        <v>2.706</v>
      </c>
      <c r="F57" s="295">
        <v>1.266</v>
      </c>
      <c r="G57" s="336">
        <f t="shared" si="2"/>
        <v>0</v>
      </c>
      <c r="H57" s="337">
        <f t="shared" si="2"/>
        <v>0</v>
      </c>
      <c r="I57" s="337">
        <f t="shared" si="2"/>
        <v>0</v>
      </c>
      <c r="J57" s="337">
        <f t="shared" si="2"/>
        <v>0</v>
      </c>
      <c r="K57" s="338">
        <f t="shared" si="2"/>
        <v>0</v>
      </c>
    </row>
    <row r="58" spans="1:41" s="16" customFormat="1" ht="18" x14ac:dyDescent="0.45">
      <c r="A58" s="40">
        <f t="shared" si="1"/>
        <v>2021</v>
      </c>
      <c r="B58" s="234">
        <v>0.67</v>
      </c>
      <c r="C58" s="71">
        <v>0.70399999999999996</v>
      </c>
      <c r="D58" s="71">
        <v>19.994</v>
      </c>
      <c r="E58" s="71">
        <v>2.6749999999999998</v>
      </c>
      <c r="F58" s="295">
        <v>1.27</v>
      </c>
      <c r="G58" s="336">
        <f t="shared" si="2"/>
        <v>0</v>
      </c>
      <c r="H58" s="337">
        <f t="shared" si="2"/>
        <v>0</v>
      </c>
      <c r="I58" s="337">
        <f t="shared" si="2"/>
        <v>0</v>
      </c>
      <c r="J58" s="337">
        <f t="shared" si="2"/>
        <v>0</v>
      </c>
      <c r="K58" s="338">
        <f t="shared" si="2"/>
        <v>0</v>
      </c>
    </row>
    <row r="59" spans="1:41" s="16" customFormat="1" ht="18.399999999999999" thickBot="1" x14ac:dyDescent="0.5">
      <c r="A59" s="40">
        <f t="shared" si="1"/>
        <v>2022</v>
      </c>
      <c r="B59" s="236">
        <v>0.67300000000000004</v>
      </c>
      <c r="C59" s="238">
        <v>0.70099999999999996</v>
      </c>
      <c r="D59" s="238">
        <v>19.872</v>
      </c>
      <c r="E59" s="238">
        <v>2.6320000000000001</v>
      </c>
      <c r="F59" s="314">
        <v>1.2669999999999999</v>
      </c>
      <c r="G59" s="336">
        <f t="shared" si="2"/>
        <v>0</v>
      </c>
      <c r="H59" s="337">
        <f t="shared" si="2"/>
        <v>0</v>
      </c>
      <c r="I59" s="337">
        <f t="shared" si="2"/>
        <v>0</v>
      </c>
      <c r="J59" s="337">
        <f t="shared" si="2"/>
        <v>0</v>
      </c>
      <c r="K59" s="338">
        <f t="shared" si="2"/>
        <v>0</v>
      </c>
    </row>
    <row r="60" spans="1:41" s="16" customFormat="1" x14ac:dyDescent="0.45"/>
    <row r="61" spans="1:41" s="16" customFormat="1" ht="14.65" thickBot="1" x14ac:dyDescent="0.5">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row>
    <row r="62" spans="1:41" s="16" customFormat="1" ht="27.4" thickTop="1" thickBot="1" x14ac:dyDescent="0.9">
      <c r="B62" s="432" t="s">
        <v>480</v>
      </c>
      <c r="C62" s="433"/>
      <c r="D62" s="433"/>
      <c r="E62" s="433"/>
      <c r="F62" s="433"/>
      <c r="G62" s="433"/>
      <c r="H62" s="434"/>
    </row>
    <row r="63" spans="1:41" s="16" customFormat="1" ht="14.65" thickBot="1" x14ac:dyDescent="0.5"/>
    <row r="64" spans="1:41" s="43" customFormat="1" ht="21.4" thickBot="1" x14ac:dyDescent="0.7">
      <c r="A64" s="44"/>
      <c r="B64" s="45" t="s">
        <v>1</v>
      </c>
      <c r="C64" s="46"/>
      <c r="D64" s="46"/>
      <c r="E64" s="46"/>
      <c r="F64" s="47"/>
      <c r="G64" s="45" t="s">
        <v>2</v>
      </c>
      <c r="H64" s="46"/>
      <c r="I64" s="46"/>
      <c r="J64" s="46"/>
      <c r="K64" s="47"/>
      <c r="L64" s="45" t="s">
        <v>3</v>
      </c>
      <c r="M64" s="46"/>
      <c r="N64" s="46"/>
      <c r="O64" s="46"/>
      <c r="P64" s="47"/>
      <c r="Q64" s="45" t="s">
        <v>4</v>
      </c>
      <c r="R64" s="46"/>
      <c r="S64" s="46"/>
      <c r="T64" s="46"/>
      <c r="U64" s="47"/>
      <c r="V64" s="45" t="s">
        <v>5</v>
      </c>
      <c r="W64" s="46"/>
      <c r="X64" s="46"/>
      <c r="Y64" s="46"/>
      <c r="Z64" s="47"/>
    </row>
    <row r="65" spans="1:26" s="16" customFormat="1" ht="18.399999999999999" thickBot="1" x14ac:dyDescent="0.5">
      <c r="A65" s="19" t="s">
        <v>382</v>
      </c>
      <c r="B65" s="94" t="s">
        <v>355</v>
      </c>
      <c r="C65" s="94" t="s">
        <v>378</v>
      </c>
      <c r="D65" s="94" t="s">
        <v>379</v>
      </c>
      <c r="E65" s="94" t="s">
        <v>380</v>
      </c>
      <c r="F65" s="126" t="s">
        <v>359</v>
      </c>
      <c r="G65" s="94" t="s">
        <v>355</v>
      </c>
      <c r="H65" s="94" t="s">
        <v>378</v>
      </c>
      <c r="I65" s="94" t="s">
        <v>379</v>
      </c>
      <c r="J65" s="94" t="s">
        <v>380</v>
      </c>
      <c r="K65" s="126" t="s">
        <v>359</v>
      </c>
      <c r="L65" s="94" t="s">
        <v>355</v>
      </c>
      <c r="M65" s="94" t="s">
        <v>378</v>
      </c>
      <c r="N65" s="94" t="s">
        <v>379</v>
      </c>
      <c r="O65" s="94" t="s">
        <v>380</v>
      </c>
      <c r="P65" s="126" t="s">
        <v>359</v>
      </c>
      <c r="Q65" s="94" t="s">
        <v>355</v>
      </c>
      <c r="R65" s="94" t="s">
        <v>378</v>
      </c>
      <c r="S65" s="94" t="s">
        <v>379</v>
      </c>
      <c r="T65" s="94" t="s">
        <v>380</v>
      </c>
      <c r="U65" s="126" t="s">
        <v>359</v>
      </c>
      <c r="V65" s="94" t="s">
        <v>355</v>
      </c>
      <c r="W65" s="94" t="s">
        <v>378</v>
      </c>
      <c r="X65" s="94" t="s">
        <v>379</v>
      </c>
      <c r="Y65" s="94" t="s">
        <v>380</v>
      </c>
      <c r="Z65" s="126" t="s">
        <v>359</v>
      </c>
    </row>
    <row r="66" spans="1:26" s="85" customFormat="1" ht="18" x14ac:dyDescent="0.55000000000000004">
      <c r="A66" s="40">
        <v>2011</v>
      </c>
      <c r="B66" s="208">
        <v>618159342</v>
      </c>
      <c r="C66" s="209">
        <v>250330360</v>
      </c>
      <c r="D66" s="209">
        <v>7308815</v>
      </c>
      <c r="E66" s="209">
        <v>113922552</v>
      </c>
      <c r="F66" s="210">
        <v>246597615</v>
      </c>
      <c r="G66" s="248">
        <v>135570491</v>
      </c>
      <c r="H66" s="209">
        <v>56197722</v>
      </c>
      <c r="I66" s="209">
        <v>1633187</v>
      </c>
      <c r="J66" s="209">
        <v>25453862</v>
      </c>
      <c r="K66" s="249">
        <v>52285720</v>
      </c>
      <c r="L66" s="250">
        <v>247690011</v>
      </c>
      <c r="M66" s="209">
        <v>104242342</v>
      </c>
      <c r="N66" s="209">
        <v>2527790</v>
      </c>
      <c r="O66" s="209">
        <v>42387721</v>
      </c>
      <c r="P66" s="249">
        <v>98532158</v>
      </c>
      <c r="Q66" s="250">
        <v>114276345</v>
      </c>
      <c r="R66" s="209">
        <v>45474151</v>
      </c>
      <c r="S66" s="209">
        <v>913116</v>
      </c>
      <c r="T66" s="209">
        <v>16715325</v>
      </c>
      <c r="U66" s="249">
        <v>51173752</v>
      </c>
      <c r="V66" s="250">
        <v>1023698221</v>
      </c>
      <c r="W66" s="209">
        <v>333890518</v>
      </c>
      <c r="X66" s="209">
        <v>8470935</v>
      </c>
      <c r="Y66" s="209">
        <v>151958775</v>
      </c>
      <c r="Z66" s="210">
        <v>529377992</v>
      </c>
    </row>
    <row r="67" spans="1:26" s="85" customFormat="1" ht="18" x14ac:dyDescent="0.55000000000000004">
      <c r="A67" s="40">
        <v>2017</v>
      </c>
      <c r="B67" s="211">
        <v>629291661</v>
      </c>
      <c r="C67" s="80">
        <v>256312912</v>
      </c>
      <c r="D67" s="80">
        <v>7592096</v>
      </c>
      <c r="E67" s="80">
        <v>114644491</v>
      </c>
      <c r="F67" s="212">
        <v>250742162</v>
      </c>
      <c r="G67" s="120">
        <v>138522101</v>
      </c>
      <c r="H67" s="80">
        <v>57975600</v>
      </c>
      <c r="I67" s="80">
        <v>1696012</v>
      </c>
      <c r="J67" s="80">
        <v>25736417</v>
      </c>
      <c r="K67" s="81">
        <v>53114072</v>
      </c>
      <c r="L67" s="79">
        <v>254438789</v>
      </c>
      <c r="M67" s="80">
        <v>109553204</v>
      </c>
      <c r="N67" s="80">
        <v>2698437</v>
      </c>
      <c r="O67" s="80">
        <v>43025889</v>
      </c>
      <c r="P67" s="81">
        <v>99161259</v>
      </c>
      <c r="Q67" s="79">
        <v>112370325</v>
      </c>
      <c r="R67" s="80">
        <v>44587983</v>
      </c>
      <c r="S67" s="80">
        <v>961178</v>
      </c>
      <c r="T67" s="80">
        <v>16951275</v>
      </c>
      <c r="U67" s="81">
        <v>49869889</v>
      </c>
      <c r="V67" s="79">
        <v>1005007327</v>
      </c>
      <c r="W67" s="80">
        <v>326102227</v>
      </c>
      <c r="X67" s="80">
        <v>8849178</v>
      </c>
      <c r="Y67" s="80">
        <v>154674468</v>
      </c>
      <c r="Z67" s="212">
        <v>515381453</v>
      </c>
    </row>
    <row r="68" spans="1:26" s="85" customFormat="1" ht="18" x14ac:dyDescent="0.55000000000000004">
      <c r="A68" s="40">
        <v>2018</v>
      </c>
      <c r="B68" s="211">
        <v>633191521</v>
      </c>
      <c r="C68" s="80">
        <v>258257026</v>
      </c>
      <c r="D68" s="80">
        <v>7857791</v>
      </c>
      <c r="E68" s="80">
        <v>115993841</v>
      </c>
      <c r="F68" s="212">
        <v>251082863</v>
      </c>
      <c r="G68" s="120">
        <v>139505124</v>
      </c>
      <c r="H68" s="80">
        <v>58488167</v>
      </c>
      <c r="I68" s="80">
        <v>1750804</v>
      </c>
      <c r="J68" s="80">
        <v>26043545</v>
      </c>
      <c r="K68" s="81">
        <v>53222608</v>
      </c>
      <c r="L68" s="79">
        <v>256196930</v>
      </c>
      <c r="M68" s="80">
        <v>110485999</v>
      </c>
      <c r="N68" s="80">
        <v>2746793</v>
      </c>
      <c r="O68" s="80">
        <v>43706233</v>
      </c>
      <c r="P68" s="81">
        <v>99257905</v>
      </c>
      <c r="Q68" s="79">
        <v>112235371</v>
      </c>
      <c r="R68" s="80">
        <v>44514374</v>
      </c>
      <c r="S68" s="80">
        <v>974575</v>
      </c>
      <c r="T68" s="80">
        <v>17135004</v>
      </c>
      <c r="U68" s="81">
        <v>49611418</v>
      </c>
      <c r="V68" s="79">
        <v>1004206242</v>
      </c>
      <c r="W68" s="80">
        <v>325803131</v>
      </c>
      <c r="X68" s="80">
        <v>9023869</v>
      </c>
      <c r="Y68" s="80">
        <v>156491468</v>
      </c>
      <c r="Z68" s="212">
        <v>512887773</v>
      </c>
    </row>
    <row r="69" spans="1:26" s="85" customFormat="1" ht="18" x14ac:dyDescent="0.55000000000000004">
      <c r="A69" s="40">
        <v>2019</v>
      </c>
      <c r="B69" s="211">
        <v>634280177</v>
      </c>
      <c r="C69" s="80">
        <v>259551749</v>
      </c>
      <c r="D69" s="80">
        <v>7879510</v>
      </c>
      <c r="E69" s="80">
        <v>115869999</v>
      </c>
      <c r="F69" s="212">
        <v>250978919</v>
      </c>
      <c r="G69" s="120">
        <v>139763904</v>
      </c>
      <c r="H69" s="80">
        <v>58811960</v>
      </c>
      <c r="I69" s="80">
        <v>1769482</v>
      </c>
      <c r="J69" s="80">
        <v>25995816</v>
      </c>
      <c r="K69" s="81">
        <v>53186646</v>
      </c>
      <c r="L69" s="79">
        <v>258221985</v>
      </c>
      <c r="M69" s="80">
        <v>111519051</v>
      </c>
      <c r="N69" s="80">
        <v>2708977</v>
      </c>
      <c r="O69" s="80">
        <v>44096754</v>
      </c>
      <c r="P69" s="81">
        <v>99897202</v>
      </c>
      <c r="Q69" s="79">
        <v>111914234</v>
      </c>
      <c r="R69" s="80">
        <v>44513486</v>
      </c>
      <c r="S69" s="80">
        <v>957987</v>
      </c>
      <c r="T69" s="80">
        <v>17176998</v>
      </c>
      <c r="U69" s="81">
        <v>49265764</v>
      </c>
      <c r="V69" s="79">
        <v>1003236144</v>
      </c>
      <c r="W69" s="80">
        <v>325770565</v>
      </c>
      <c r="X69" s="80">
        <v>8866538</v>
      </c>
      <c r="Y69" s="80">
        <v>158144815</v>
      </c>
      <c r="Z69" s="212">
        <v>510454226</v>
      </c>
    </row>
    <row r="70" spans="1:26" s="85" customFormat="1" ht="18" x14ac:dyDescent="0.55000000000000004">
      <c r="A70" s="40">
        <v>2020</v>
      </c>
      <c r="B70" s="211">
        <v>635947682</v>
      </c>
      <c r="C70" s="80">
        <v>260173462</v>
      </c>
      <c r="D70" s="80">
        <v>7894197</v>
      </c>
      <c r="E70" s="80">
        <v>116274648</v>
      </c>
      <c r="F70" s="212">
        <v>251605375</v>
      </c>
      <c r="G70" s="120">
        <v>140170562</v>
      </c>
      <c r="H70" s="80">
        <v>58988394</v>
      </c>
      <c r="I70" s="80">
        <v>1771881</v>
      </c>
      <c r="J70" s="80">
        <v>26087217</v>
      </c>
      <c r="K70" s="81">
        <v>53323070</v>
      </c>
      <c r="L70" s="79">
        <v>259753179</v>
      </c>
      <c r="M70" s="80">
        <v>112385644</v>
      </c>
      <c r="N70" s="80">
        <v>2718245</v>
      </c>
      <c r="O70" s="80">
        <v>44216705</v>
      </c>
      <c r="P70" s="81">
        <v>100432586</v>
      </c>
      <c r="Q70" s="79">
        <v>111833132</v>
      </c>
      <c r="R70" s="80">
        <v>44431092</v>
      </c>
      <c r="S70" s="80">
        <v>962422</v>
      </c>
      <c r="T70" s="80">
        <v>17202300</v>
      </c>
      <c r="U70" s="81">
        <v>49237319</v>
      </c>
      <c r="V70" s="79">
        <v>1004111018</v>
      </c>
      <c r="W70" s="80">
        <v>325955579</v>
      </c>
      <c r="X70" s="80">
        <v>8913841</v>
      </c>
      <c r="Y70" s="80">
        <v>158016004</v>
      </c>
      <c r="Z70" s="212">
        <v>511225595</v>
      </c>
    </row>
    <row r="71" spans="1:26" s="85" customFormat="1" ht="18" x14ac:dyDescent="0.55000000000000004">
      <c r="A71" s="40">
        <v>2021</v>
      </c>
      <c r="B71" s="211">
        <v>636511134</v>
      </c>
      <c r="C71" s="80">
        <v>261848112</v>
      </c>
      <c r="D71" s="80">
        <v>8306013</v>
      </c>
      <c r="E71" s="80">
        <v>115042930</v>
      </c>
      <c r="F71" s="212">
        <v>251314079</v>
      </c>
      <c r="G71" s="120">
        <v>140347359</v>
      </c>
      <c r="H71" s="80">
        <v>59473853</v>
      </c>
      <c r="I71" s="80">
        <v>1866333</v>
      </c>
      <c r="J71" s="80">
        <v>25782847</v>
      </c>
      <c r="K71" s="81">
        <v>53224327</v>
      </c>
      <c r="L71" s="79">
        <v>261015315</v>
      </c>
      <c r="M71" s="80">
        <v>113614831</v>
      </c>
      <c r="N71" s="80">
        <v>2869502</v>
      </c>
      <c r="O71" s="80">
        <v>44496984</v>
      </c>
      <c r="P71" s="81">
        <v>100033998</v>
      </c>
      <c r="Q71" s="79">
        <v>111778545</v>
      </c>
      <c r="R71" s="80">
        <v>44461761</v>
      </c>
      <c r="S71" s="80">
        <v>984037</v>
      </c>
      <c r="T71" s="80">
        <v>17278350</v>
      </c>
      <c r="U71" s="81">
        <v>49054397</v>
      </c>
      <c r="V71" s="79">
        <v>1004179089</v>
      </c>
      <c r="W71" s="80">
        <v>325732540</v>
      </c>
      <c r="X71" s="80">
        <v>9199019</v>
      </c>
      <c r="Y71" s="80">
        <v>159133371</v>
      </c>
      <c r="Z71" s="212">
        <v>510114159</v>
      </c>
    </row>
    <row r="72" spans="1:26" s="85" customFormat="1" ht="18.399999999999999" thickBot="1" x14ac:dyDescent="0.6">
      <c r="A72" s="40">
        <v>2022</v>
      </c>
      <c r="B72" s="213">
        <v>638523993</v>
      </c>
      <c r="C72" s="214">
        <v>262286637</v>
      </c>
      <c r="D72" s="214">
        <v>8352490</v>
      </c>
      <c r="E72" s="214">
        <v>115165175</v>
      </c>
      <c r="F72" s="215">
        <v>252719691</v>
      </c>
      <c r="G72" s="251">
        <v>140918813</v>
      </c>
      <c r="H72" s="214">
        <v>59637626</v>
      </c>
      <c r="I72" s="214">
        <v>1876035</v>
      </c>
      <c r="J72" s="214">
        <v>25824449</v>
      </c>
      <c r="K72" s="252">
        <v>53580702</v>
      </c>
      <c r="L72" s="221">
        <v>262394093</v>
      </c>
      <c r="M72" s="214">
        <v>114466507</v>
      </c>
      <c r="N72" s="214">
        <v>2869229</v>
      </c>
      <c r="O72" s="214">
        <v>44705564</v>
      </c>
      <c r="P72" s="252">
        <v>100352793</v>
      </c>
      <c r="Q72" s="221">
        <v>111779592</v>
      </c>
      <c r="R72" s="214">
        <v>44415012</v>
      </c>
      <c r="S72" s="214">
        <v>995088</v>
      </c>
      <c r="T72" s="214">
        <v>17396442</v>
      </c>
      <c r="U72" s="252">
        <v>48973050</v>
      </c>
      <c r="V72" s="221">
        <v>1002665138</v>
      </c>
      <c r="W72" s="214">
        <v>325756606</v>
      </c>
      <c r="X72" s="214">
        <v>9525950</v>
      </c>
      <c r="Y72" s="214">
        <v>159686283</v>
      </c>
      <c r="Z72" s="215">
        <v>507696300</v>
      </c>
    </row>
    <row r="73" spans="1:26" s="16" customFormat="1" x14ac:dyDescent="0.45"/>
    <row r="74" spans="1:26" s="16" customFormat="1" x14ac:dyDescent="0.45"/>
    <row r="75" spans="1:26" s="16" customFormat="1" x14ac:dyDescent="0.45"/>
    <row r="76" spans="1:26" s="16" customFormat="1" x14ac:dyDescent="0.45"/>
    <row r="77" spans="1:26" s="16" customFormat="1" x14ac:dyDescent="0.45"/>
    <row r="78" spans="1:26" s="16" customFormat="1" x14ac:dyDescent="0.45"/>
    <row r="79" spans="1:26" s="16" customFormat="1" x14ac:dyDescent="0.45"/>
    <row r="80" spans="1:26" s="16" customFormat="1" x14ac:dyDescent="0.45"/>
    <row r="81" s="16" customFormat="1" x14ac:dyDescent="0.45"/>
    <row r="82" s="16" customFormat="1" x14ac:dyDescent="0.45"/>
    <row r="83" s="16" customFormat="1" x14ac:dyDescent="0.45"/>
    <row r="84" s="16" customFormat="1" x14ac:dyDescent="0.45"/>
    <row r="85" s="16" customFormat="1" x14ac:dyDescent="0.45"/>
    <row r="86" s="16" customFormat="1" x14ac:dyDescent="0.45"/>
    <row r="87" s="16" customFormat="1" x14ac:dyDescent="0.45"/>
    <row r="88" s="16" customFormat="1" x14ac:dyDescent="0.45"/>
    <row r="89" s="16" customFormat="1" x14ac:dyDescent="0.45"/>
    <row r="90" s="16" customFormat="1" x14ac:dyDescent="0.45"/>
    <row r="91" s="16" customFormat="1" x14ac:dyDescent="0.45"/>
    <row r="92" s="16" customFormat="1" x14ac:dyDescent="0.45"/>
    <row r="93" s="16" customFormat="1" x14ac:dyDescent="0.45"/>
    <row r="94" s="16" customFormat="1" x14ac:dyDescent="0.45"/>
    <row r="95" s="16" customFormat="1" x14ac:dyDescent="0.45"/>
    <row r="9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sheetData>
  <sheetProtection algorithmName="SHA-512" hashValue="QW/VQc6zGKq6Ie2Zj1KwLBryBu6ygwm96rjGmk/ocsatfKo2ScZhN0REh45nlWGgJ4wAd0ZSN2XKWPjkXb9q6Q==" saltValue="UY2I56h0HZKIvBfqsKHM3g==" spinCount="100000" sheet="1" objects="1" scenarios="1"/>
  <mergeCells count="5">
    <mergeCell ref="A1:K1"/>
    <mergeCell ref="A3:F3"/>
    <mergeCell ref="G3:K3"/>
    <mergeCell ref="B51:F51"/>
    <mergeCell ref="B62:H6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629BA-EFAC-4AB4-8EF7-704845B80D06}">
  <dimension ref="A1:AO200"/>
  <sheetViews>
    <sheetView zoomScale="55" zoomScaleNormal="55" workbookViewId="0">
      <selection activeCell="B6" sqref="B6"/>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362</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35" t="s">
        <v>365</v>
      </c>
      <c r="B4" s="32" t="s">
        <v>355</v>
      </c>
      <c r="C4" s="32" t="s">
        <v>366</v>
      </c>
      <c r="D4" s="32" t="s">
        <v>357</v>
      </c>
      <c r="E4" s="32" t="s">
        <v>358</v>
      </c>
      <c r="F4" s="36" t="s">
        <v>359</v>
      </c>
      <c r="G4" s="363" t="s">
        <v>367</v>
      </c>
      <c r="H4" s="21" t="s">
        <v>368</v>
      </c>
      <c r="I4" s="21" t="s">
        <v>369</v>
      </c>
      <c r="J4" s="21" t="s">
        <v>370</v>
      </c>
      <c r="K4" s="22" t="s">
        <v>371</v>
      </c>
    </row>
    <row r="5" spans="1:11" s="16" customFormat="1" ht="20.25" customHeight="1" thickBot="1" x14ac:dyDescent="0.5">
      <c r="A5" s="86" t="s">
        <v>372</v>
      </c>
      <c r="B5" s="87"/>
      <c r="C5" s="87"/>
      <c r="D5" s="87"/>
      <c r="E5" s="87"/>
      <c r="F5" s="87"/>
      <c r="G5" s="89"/>
      <c r="H5" s="90"/>
      <c r="I5" s="90"/>
      <c r="J5" s="90"/>
      <c r="K5" s="91"/>
    </row>
    <row r="6" spans="1:11" s="16" customFormat="1" ht="18" x14ac:dyDescent="0.55000000000000004">
      <c r="A6" s="23">
        <v>2000</v>
      </c>
      <c r="B6" s="24">
        <v>1377968782</v>
      </c>
      <c r="C6" s="24">
        <v>48109756</v>
      </c>
      <c r="D6" s="24">
        <v>18371814</v>
      </c>
      <c r="E6" s="24">
        <v>25898262</v>
      </c>
      <c r="F6" s="26">
        <v>1285588950</v>
      </c>
      <c r="G6" s="48">
        <f t="shared" ref="G6:G30" si="0">B6*2*B69/100</f>
        <v>19236444.19672</v>
      </c>
      <c r="H6" s="49">
        <f t="shared" ref="H6:H30" si="1">C6*2*C69/100</f>
        <v>9008070.7134399991</v>
      </c>
      <c r="I6" s="49">
        <f t="shared" ref="I6:I30" si="2">D6*2*D69/100</f>
        <v>5836357.8715200005</v>
      </c>
      <c r="J6" s="49">
        <f t="shared" ref="J6:J30" si="3">E6*2*E69/100</f>
        <v>6562619.5908000004</v>
      </c>
      <c r="K6" s="50">
        <f t="shared" ref="K6:K30" si="4">F6*2*F69/100</f>
        <v>21032235.221999999</v>
      </c>
    </row>
    <row r="7" spans="1:11" s="16" customFormat="1" ht="18" x14ac:dyDescent="0.55000000000000004">
      <c r="A7" s="23">
        <v>2001</v>
      </c>
      <c r="B7" s="24">
        <v>1374450494</v>
      </c>
      <c r="C7" s="24">
        <v>48569380</v>
      </c>
      <c r="D7" s="24">
        <v>16962550</v>
      </c>
      <c r="E7" s="24">
        <v>27303896</v>
      </c>
      <c r="F7" s="26">
        <v>1281614668</v>
      </c>
      <c r="G7" s="51">
        <f t="shared" si="0"/>
        <v>19214817.906119999</v>
      </c>
      <c r="H7" s="52">
        <f t="shared" si="1"/>
        <v>9094130.7112000007</v>
      </c>
      <c r="I7" s="52">
        <f t="shared" si="2"/>
        <v>5611550.7910000002</v>
      </c>
      <c r="J7" s="52">
        <f t="shared" si="3"/>
        <v>6837441.6363200005</v>
      </c>
      <c r="K7" s="53">
        <f t="shared" si="4"/>
        <v>20992848.261839997</v>
      </c>
    </row>
    <row r="8" spans="1:11" s="16" customFormat="1" ht="18" x14ac:dyDescent="0.55000000000000004">
      <c r="A8" s="23">
        <v>2002</v>
      </c>
      <c r="B8" s="24">
        <v>1375968687</v>
      </c>
      <c r="C8" s="24">
        <v>50063112</v>
      </c>
      <c r="D8" s="24">
        <v>15727039</v>
      </c>
      <c r="E8" s="24">
        <v>28059696</v>
      </c>
      <c r="F8" s="26">
        <v>1282118839</v>
      </c>
      <c r="G8" s="51">
        <f t="shared" si="0"/>
        <v>19043406.628079999</v>
      </c>
      <c r="H8" s="52">
        <f t="shared" si="1"/>
        <v>9278697.17808</v>
      </c>
      <c r="I8" s="52">
        <f t="shared" si="2"/>
        <v>5308190.20328</v>
      </c>
      <c r="J8" s="52">
        <f t="shared" si="3"/>
        <v>6987986.6918400005</v>
      </c>
      <c r="K8" s="53">
        <f t="shared" si="4"/>
        <v>20872894.69892</v>
      </c>
    </row>
    <row r="9" spans="1:11" s="16" customFormat="1" ht="18" x14ac:dyDescent="0.55000000000000004">
      <c r="A9" s="23">
        <v>2003</v>
      </c>
      <c r="B9" s="24">
        <v>1378902145</v>
      </c>
      <c r="C9" s="24">
        <v>50629764</v>
      </c>
      <c r="D9" s="24">
        <v>15668197</v>
      </c>
      <c r="E9" s="24">
        <v>29250718</v>
      </c>
      <c r="F9" s="26">
        <v>1283353466</v>
      </c>
      <c r="G9" s="51">
        <f t="shared" si="0"/>
        <v>19139161.772599999</v>
      </c>
      <c r="H9" s="52">
        <f t="shared" si="1"/>
        <v>9335115.8863200005</v>
      </c>
      <c r="I9" s="52">
        <f t="shared" si="2"/>
        <v>5272034.9265600005</v>
      </c>
      <c r="J9" s="52">
        <f t="shared" si="3"/>
        <v>7125474.9048000006</v>
      </c>
      <c r="K9" s="53">
        <f t="shared" si="4"/>
        <v>20969995.634439997</v>
      </c>
    </row>
    <row r="10" spans="1:11" s="16" customFormat="1" ht="18" x14ac:dyDescent="0.55000000000000004">
      <c r="A10" s="23">
        <v>2004</v>
      </c>
      <c r="B10" s="24">
        <v>1383278015</v>
      </c>
      <c r="C10" s="24">
        <v>50838468</v>
      </c>
      <c r="D10" s="24">
        <v>14572260</v>
      </c>
      <c r="E10" s="24">
        <v>31082397</v>
      </c>
      <c r="F10" s="26">
        <v>1286784890</v>
      </c>
      <c r="G10" s="51">
        <f t="shared" si="0"/>
        <v>18923243.245200001</v>
      </c>
      <c r="H10" s="52">
        <f t="shared" si="1"/>
        <v>9394948.8863999993</v>
      </c>
      <c r="I10" s="52">
        <f t="shared" si="2"/>
        <v>5091547.6439999994</v>
      </c>
      <c r="J10" s="52">
        <f t="shared" si="3"/>
        <v>7395123.8942400003</v>
      </c>
      <c r="K10" s="53">
        <f t="shared" si="4"/>
        <v>20768708.124600001</v>
      </c>
    </row>
    <row r="11" spans="1:11" s="16" customFormat="1" ht="18" x14ac:dyDescent="0.55000000000000004">
      <c r="A11" s="23">
        <v>2005</v>
      </c>
      <c r="B11" s="24">
        <v>1392871525</v>
      </c>
      <c r="C11" s="24">
        <v>52045387</v>
      </c>
      <c r="D11" s="24">
        <v>13628111</v>
      </c>
      <c r="E11" s="24">
        <v>32634402</v>
      </c>
      <c r="F11" s="26">
        <v>1294563625</v>
      </c>
      <c r="G11" s="51">
        <f t="shared" si="0"/>
        <v>18887337.879000001</v>
      </c>
      <c r="H11" s="52">
        <f t="shared" si="1"/>
        <v>9593005.7318399996</v>
      </c>
      <c r="I11" s="52">
        <f t="shared" si="2"/>
        <v>4927379.8131599994</v>
      </c>
      <c r="J11" s="52">
        <f t="shared" si="3"/>
        <v>7751975.8510800004</v>
      </c>
      <c r="K11" s="53">
        <f t="shared" si="4"/>
        <v>20738909.272500001</v>
      </c>
    </row>
    <row r="12" spans="1:11" s="16" customFormat="1" ht="18" x14ac:dyDescent="0.55000000000000004">
      <c r="A12" s="23">
        <v>2006</v>
      </c>
      <c r="B12" s="24">
        <v>1399552091</v>
      </c>
      <c r="C12" s="24">
        <v>51714584</v>
      </c>
      <c r="D12" s="24">
        <v>14346206</v>
      </c>
      <c r="E12" s="24">
        <v>32559113</v>
      </c>
      <c r="F12" s="26">
        <v>1300932188</v>
      </c>
      <c r="G12" s="51">
        <f t="shared" si="0"/>
        <v>18809980.103040002</v>
      </c>
      <c r="H12" s="52">
        <f t="shared" si="1"/>
        <v>9580643.831840001</v>
      </c>
      <c r="I12" s="52">
        <f t="shared" si="2"/>
        <v>5022032.8723600004</v>
      </c>
      <c r="J12" s="52">
        <f t="shared" si="3"/>
        <v>7742557.0713999998</v>
      </c>
      <c r="K12" s="53">
        <f t="shared" si="4"/>
        <v>20684821.7892</v>
      </c>
    </row>
    <row r="13" spans="1:11" s="16" customFormat="1" ht="18" x14ac:dyDescent="0.55000000000000004">
      <c r="A13" s="23">
        <v>2007</v>
      </c>
      <c r="B13" s="24">
        <v>1399184369</v>
      </c>
      <c r="C13" s="24">
        <v>51542727</v>
      </c>
      <c r="D13" s="24">
        <v>15214308</v>
      </c>
      <c r="E13" s="24">
        <v>31587855</v>
      </c>
      <c r="F13" s="26">
        <v>1300839479</v>
      </c>
      <c r="G13" s="51">
        <f t="shared" si="0"/>
        <v>18833021.606740002</v>
      </c>
      <c r="H13" s="52">
        <f t="shared" si="1"/>
        <v>9558083.2948800009</v>
      </c>
      <c r="I13" s="52">
        <f t="shared" si="2"/>
        <v>5191426.17576</v>
      </c>
      <c r="J13" s="52">
        <f t="shared" si="3"/>
        <v>7548865.5878999997</v>
      </c>
      <c r="K13" s="53">
        <f t="shared" si="4"/>
        <v>20735381.295260001</v>
      </c>
    </row>
    <row r="14" spans="1:11" s="16" customFormat="1" ht="18" x14ac:dyDescent="0.55000000000000004">
      <c r="A14" s="23">
        <v>2008</v>
      </c>
      <c r="B14" s="24">
        <v>1404425935</v>
      </c>
      <c r="C14" s="24">
        <v>52203162</v>
      </c>
      <c r="D14" s="24">
        <v>16043645</v>
      </c>
      <c r="E14" s="24">
        <v>33073020</v>
      </c>
      <c r="F14" s="26">
        <v>1303106109</v>
      </c>
      <c r="G14" s="51">
        <f t="shared" si="0"/>
        <v>18931661.603800002</v>
      </c>
      <c r="H14" s="52">
        <f t="shared" si="1"/>
        <v>9598073.3653199989</v>
      </c>
      <c r="I14" s="52">
        <f t="shared" si="2"/>
        <v>5371091.473100001</v>
      </c>
      <c r="J14" s="52">
        <f t="shared" si="3"/>
        <v>7688815.6896000002</v>
      </c>
      <c r="K14" s="53">
        <f t="shared" si="4"/>
        <v>20927884.110540003</v>
      </c>
    </row>
    <row r="15" spans="1:11" s="16" customFormat="1" ht="18" x14ac:dyDescent="0.55000000000000004">
      <c r="A15" s="23">
        <v>2009</v>
      </c>
      <c r="B15" s="24">
        <v>1411996776</v>
      </c>
      <c r="C15" s="24">
        <v>51758291</v>
      </c>
      <c r="D15" s="24">
        <v>16146455</v>
      </c>
      <c r="E15" s="24">
        <v>32561090</v>
      </c>
      <c r="F15" s="26">
        <v>1311530940</v>
      </c>
      <c r="G15" s="51">
        <f t="shared" si="0"/>
        <v>19090196.411520001</v>
      </c>
      <c r="H15" s="52">
        <f t="shared" si="1"/>
        <v>9583565.161559999</v>
      </c>
      <c r="I15" s="52">
        <f t="shared" si="2"/>
        <v>5425531.8090999993</v>
      </c>
      <c r="J15" s="52">
        <f t="shared" si="3"/>
        <v>7721536.8826000001</v>
      </c>
      <c r="K15" s="53">
        <f t="shared" si="4"/>
        <v>21010725.658800002</v>
      </c>
    </row>
    <row r="16" spans="1:11" s="16" customFormat="1" ht="18" x14ac:dyDescent="0.55000000000000004">
      <c r="A16" s="23">
        <v>2010</v>
      </c>
      <c r="B16" s="24">
        <v>1418924628</v>
      </c>
      <c r="C16" s="24">
        <v>51734895</v>
      </c>
      <c r="D16" s="24">
        <v>16529878</v>
      </c>
      <c r="E16" s="24">
        <v>33871920</v>
      </c>
      <c r="F16" s="26">
        <v>1316787935</v>
      </c>
      <c r="G16" s="51">
        <f t="shared" si="0"/>
        <v>19268996.448240001</v>
      </c>
      <c r="H16" s="52">
        <f t="shared" si="1"/>
        <v>9576129.0645000003</v>
      </c>
      <c r="I16" s="52">
        <f t="shared" si="2"/>
        <v>5451884.3619599994</v>
      </c>
      <c r="J16" s="52">
        <f t="shared" si="3"/>
        <v>7920609.7727999995</v>
      </c>
      <c r="K16" s="53">
        <f t="shared" si="4"/>
        <v>21226621.512200002</v>
      </c>
    </row>
    <row r="17" spans="1:11" s="16" customFormat="1" ht="18" x14ac:dyDescent="0.55000000000000004">
      <c r="A17" s="23">
        <v>2011</v>
      </c>
      <c r="B17" s="24">
        <v>1431666376</v>
      </c>
      <c r="C17" s="24">
        <v>52965881</v>
      </c>
      <c r="D17" s="24">
        <v>16487265</v>
      </c>
      <c r="E17" s="24">
        <v>34882838</v>
      </c>
      <c r="F17" s="26">
        <v>1327330392</v>
      </c>
      <c r="G17" s="51">
        <f t="shared" si="0"/>
        <v>19470662.713600002</v>
      </c>
      <c r="H17" s="52">
        <f t="shared" si="1"/>
        <v>9670510.5529800002</v>
      </c>
      <c r="I17" s="52">
        <f t="shared" si="2"/>
        <v>5437170.2517000008</v>
      </c>
      <c r="J17" s="52">
        <f t="shared" si="3"/>
        <v>8034912.9049199997</v>
      </c>
      <c r="K17" s="53">
        <f t="shared" si="4"/>
        <v>21449659.134720001</v>
      </c>
    </row>
    <row r="18" spans="1:11" s="16" customFormat="1" ht="18" x14ac:dyDescent="0.55000000000000004">
      <c r="A18" s="23">
        <v>2012</v>
      </c>
      <c r="B18" s="24">
        <v>1442495540</v>
      </c>
      <c r="C18" s="24">
        <v>53229197</v>
      </c>
      <c r="D18" s="24">
        <v>16585292</v>
      </c>
      <c r="E18" s="24">
        <v>37405437</v>
      </c>
      <c r="F18" s="26">
        <v>1335275614</v>
      </c>
      <c r="G18" s="51">
        <f t="shared" si="0"/>
        <v>19242890.503600001</v>
      </c>
      <c r="H18" s="52">
        <f t="shared" si="1"/>
        <v>9732426.3794799987</v>
      </c>
      <c r="I18" s="52">
        <f t="shared" si="2"/>
        <v>5435331.8942400003</v>
      </c>
      <c r="J18" s="52">
        <f t="shared" si="3"/>
        <v>8371336.8005999997</v>
      </c>
      <c r="K18" s="53">
        <f t="shared" si="4"/>
        <v>21364409.824000001</v>
      </c>
    </row>
    <row r="19" spans="1:11" s="16" customFormat="1" ht="18" x14ac:dyDescent="0.55000000000000004">
      <c r="A19" s="23">
        <v>2013</v>
      </c>
      <c r="B19" s="24">
        <v>1451878748</v>
      </c>
      <c r="C19" s="24">
        <v>53366893</v>
      </c>
      <c r="D19" s="24">
        <v>15898951</v>
      </c>
      <c r="E19" s="24">
        <v>37094415</v>
      </c>
      <c r="F19" s="26">
        <v>1345518489</v>
      </c>
      <c r="G19" s="51">
        <f t="shared" si="0"/>
        <v>19455175.223200001</v>
      </c>
      <c r="H19" s="52">
        <f t="shared" si="1"/>
        <v>9760804.7296999991</v>
      </c>
      <c r="I19" s="52">
        <f t="shared" si="2"/>
        <v>5297530.4731999999</v>
      </c>
      <c r="J19" s="52">
        <f t="shared" si="3"/>
        <v>8328438.0558000002</v>
      </c>
      <c r="K19" s="53">
        <f t="shared" si="4"/>
        <v>21555206.193780001</v>
      </c>
    </row>
    <row r="20" spans="1:11" s="16" customFormat="1" ht="18" x14ac:dyDescent="0.55000000000000004">
      <c r="A20" s="23">
        <v>2014</v>
      </c>
      <c r="B20" s="24">
        <v>1482705617</v>
      </c>
      <c r="C20" s="24">
        <v>47725875</v>
      </c>
      <c r="D20" s="24">
        <v>16456797</v>
      </c>
      <c r="E20" s="24">
        <v>41406697</v>
      </c>
      <c r="F20" s="26">
        <v>1377116248</v>
      </c>
      <c r="G20" s="51">
        <f t="shared" si="0"/>
        <v>18089008.527400002</v>
      </c>
      <c r="H20" s="52">
        <f t="shared" si="1"/>
        <v>3309312.1724999999</v>
      </c>
      <c r="I20" s="52">
        <f t="shared" si="2"/>
        <v>5402108.18322</v>
      </c>
      <c r="J20" s="52">
        <f t="shared" si="3"/>
        <v>8853579.9525400009</v>
      </c>
      <c r="K20" s="53">
        <f t="shared" si="4"/>
        <v>19086831.197280001</v>
      </c>
    </row>
    <row r="21" spans="1:11" s="16" customFormat="1" ht="18" x14ac:dyDescent="0.55000000000000004">
      <c r="A21" s="23">
        <v>2015</v>
      </c>
      <c r="B21" s="24">
        <v>1492756292</v>
      </c>
      <c r="C21" s="24">
        <v>47588176</v>
      </c>
      <c r="D21" s="24">
        <v>16670627</v>
      </c>
      <c r="E21" s="24">
        <v>43326236</v>
      </c>
      <c r="F21" s="26">
        <v>1385171253</v>
      </c>
      <c r="G21" s="51">
        <f t="shared" si="0"/>
        <v>18092206.259040002</v>
      </c>
      <c r="H21" s="52">
        <f t="shared" si="1"/>
        <v>3277873.5628800001</v>
      </c>
      <c r="I21" s="52">
        <f t="shared" si="2"/>
        <v>5435958.0521599995</v>
      </c>
      <c r="J21" s="52">
        <f t="shared" si="3"/>
        <v>9113240.4802399985</v>
      </c>
      <c r="K21" s="53">
        <f t="shared" si="4"/>
        <v>19115363.2914</v>
      </c>
    </row>
    <row r="22" spans="1:11" s="16" customFormat="1" ht="18" x14ac:dyDescent="0.55000000000000004">
      <c r="A22" s="23">
        <v>2016</v>
      </c>
      <c r="B22" s="24">
        <v>1506395401</v>
      </c>
      <c r="C22" s="24">
        <v>47905311</v>
      </c>
      <c r="D22" s="24">
        <v>17116649</v>
      </c>
      <c r="E22" s="24">
        <v>42910908</v>
      </c>
      <c r="F22" s="26">
        <v>1398462534</v>
      </c>
      <c r="G22" s="51">
        <f t="shared" si="0"/>
        <v>18317768.076159999</v>
      </c>
      <c r="H22" s="52">
        <f t="shared" si="1"/>
        <v>3282471.9097199999</v>
      </c>
      <c r="I22" s="52">
        <f t="shared" si="2"/>
        <v>5586189.567640001</v>
      </c>
      <c r="J22" s="52">
        <f t="shared" si="3"/>
        <v>9085097.4417599998</v>
      </c>
      <c r="K22" s="53">
        <f t="shared" si="4"/>
        <v>19298782.9692</v>
      </c>
    </row>
    <row r="23" spans="1:11" s="16" customFormat="1" ht="18" x14ac:dyDescent="0.55000000000000004">
      <c r="A23" s="23">
        <v>2017</v>
      </c>
      <c r="B23" s="24">
        <v>1521720904</v>
      </c>
      <c r="C23" s="24">
        <v>48172075</v>
      </c>
      <c r="D23" s="24">
        <v>17477306</v>
      </c>
      <c r="E23" s="24">
        <v>46759137</v>
      </c>
      <c r="F23" s="26">
        <v>1409312387</v>
      </c>
      <c r="G23" s="51">
        <f t="shared" si="0"/>
        <v>18443257.356479999</v>
      </c>
      <c r="H23" s="52">
        <f t="shared" si="1"/>
        <v>3296896.8130000001</v>
      </c>
      <c r="I23" s="52">
        <f t="shared" si="2"/>
        <v>5676628.9888000004</v>
      </c>
      <c r="J23" s="52">
        <f t="shared" si="3"/>
        <v>9407003.1816599984</v>
      </c>
      <c r="K23" s="53">
        <f t="shared" si="4"/>
        <v>19533069.683819998</v>
      </c>
    </row>
    <row r="24" spans="1:11" s="16" customFormat="1" ht="18" x14ac:dyDescent="0.55000000000000004">
      <c r="A24" s="23">
        <v>2018</v>
      </c>
      <c r="B24" s="24">
        <v>1533116903</v>
      </c>
      <c r="C24" s="24">
        <v>48680583</v>
      </c>
      <c r="D24" s="24">
        <v>17564492</v>
      </c>
      <c r="E24" s="24">
        <v>48126701</v>
      </c>
      <c r="F24" s="26">
        <v>1418745125</v>
      </c>
      <c r="G24" s="51">
        <f t="shared" si="0"/>
        <v>18704026.216599997</v>
      </c>
      <c r="H24" s="52">
        <f t="shared" si="1"/>
        <v>3276203.2359000002</v>
      </c>
      <c r="I24" s="52">
        <f t="shared" si="2"/>
        <v>5718647.3053600006</v>
      </c>
      <c r="J24" s="52">
        <f t="shared" si="3"/>
        <v>9542562.2742800005</v>
      </c>
      <c r="K24" s="53">
        <f t="shared" si="4"/>
        <v>19834056.847499996</v>
      </c>
    </row>
    <row r="25" spans="1:11" s="16" customFormat="1" ht="18" x14ac:dyDescent="0.55000000000000004">
      <c r="A25" s="23">
        <v>2019</v>
      </c>
      <c r="B25" s="24">
        <v>1549326123</v>
      </c>
      <c r="C25" s="24">
        <v>49419863</v>
      </c>
      <c r="D25" s="24">
        <v>18204061</v>
      </c>
      <c r="E25" s="24">
        <v>48705982</v>
      </c>
      <c r="F25" s="26">
        <v>1432996217</v>
      </c>
      <c r="G25" s="51">
        <f t="shared" si="0"/>
        <v>19025724.790440001</v>
      </c>
      <c r="H25" s="52">
        <f t="shared" si="1"/>
        <v>3226128.6566399997</v>
      </c>
      <c r="I25" s="52">
        <f t="shared" si="2"/>
        <v>5851513.3678399995</v>
      </c>
      <c r="J25" s="52">
        <f t="shared" si="3"/>
        <v>9633069.1199599989</v>
      </c>
      <c r="K25" s="53">
        <f t="shared" si="4"/>
        <v>20147926.811020002</v>
      </c>
    </row>
    <row r="26" spans="1:11" s="16" customFormat="1" ht="18" x14ac:dyDescent="0.55000000000000004">
      <c r="A26" s="23">
        <v>2020</v>
      </c>
      <c r="B26" s="24">
        <v>1563555946</v>
      </c>
      <c r="C26" s="24">
        <v>49470670</v>
      </c>
      <c r="D26" s="24">
        <v>18078759</v>
      </c>
      <c r="E26" s="24">
        <v>48839874</v>
      </c>
      <c r="F26" s="26">
        <v>1447166644</v>
      </c>
      <c r="G26" s="51">
        <f t="shared" si="0"/>
        <v>19450635.96824</v>
      </c>
      <c r="H26" s="52">
        <f t="shared" si="1"/>
        <v>3244286.5386000001</v>
      </c>
      <c r="I26" s="52">
        <f t="shared" si="2"/>
        <v>5868726.746580001</v>
      </c>
      <c r="J26" s="52">
        <f t="shared" si="3"/>
        <v>9660527.0772000011</v>
      </c>
      <c r="K26" s="53">
        <f t="shared" si="4"/>
        <v>20549766.344799999</v>
      </c>
    </row>
    <row r="27" spans="1:11" s="16" customFormat="1" ht="18" x14ac:dyDescent="0.55000000000000004">
      <c r="A27" s="23">
        <v>2021</v>
      </c>
      <c r="B27" s="24">
        <v>1577111575</v>
      </c>
      <c r="C27" s="24">
        <v>49724593</v>
      </c>
      <c r="D27" s="24">
        <v>19467024</v>
      </c>
      <c r="E27" s="24">
        <v>48828029</v>
      </c>
      <c r="F27" s="26">
        <v>1459091928</v>
      </c>
      <c r="G27" s="51">
        <f t="shared" si="0"/>
        <v>19871605.844999999</v>
      </c>
      <c r="H27" s="52">
        <f t="shared" si="1"/>
        <v>3246021.4310399997</v>
      </c>
      <c r="I27" s="52">
        <f t="shared" si="2"/>
        <v>6161313.0959999999</v>
      </c>
      <c r="J27" s="52">
        <f t="shared" si="3"/>
        <v>9615215.4706800003</v>
      </c>
      <c r="K27" s="53">
        <f t="shared" si="4"/>
        <v>20981741.92464</v>
      </c>
    </row>
    <row r="28" spans="1:11" s="16" customFormat="1" ht="18" x14ac:dyDescent="0.55000000000000004">
      <c r="A28" s="23">
        <v>2022</v>
      </c>
      <c r="B28" s="24">
        <v>1594517694</v>
      </c>
      <c r="C28" s="24">
        <v>49980273</v>
      </c>
      <c r="D28" s="24">
        <v>20134160</v>
      </c>
      <c r="E28" s="24">
        <v>50429224</v>
      </c>
      <c r="F28" s="26">
        <v>1473974036</v>
      </c>
      <c r="G28" s="51">
        <f t="shared" si="0"/>
        <v>20346045.77544</v>
      </c>
      <c r="H28" s="52">
        <f t="shared" si="1"/>
        <v>3256714.5886800005</v>
      </c>
      <c r="I28" s="52">
        <f t="shared" si="2"/>
        <v>6218233.9744000006</v>
      </c>
      <c r="J28" s="52">
        <f t="shared" si="3"/>
        <v>9824621.4196799994</v>
      </c>
      <c r="K28" s="53">
        <f t="shared" si="4"/>
        <v>21490541.444879998</v>
      </c>
    </row>
    <row r="29" spans="1:11" s="16" customFormat="1" ht="18" x14ac:dyDescent="0.55000000000000004">
      <c r="A29" s="23">
        <v>2023</v>
      </c>
      <c r="B29" s="24">
        <v>1608137742</v>
      </c>
      <c r="C29" s="24">
        <v>50544421</v>
      </c>
      <c r="D29" s="24">
        <v>20046200</v>
      </c>
      <c r="E29" s="24">
        <v>51890259</v>
      </c>
      <c r="F29" s="26">
        <v>1485656862</v>
      </c>
      <c r="G29" s="51">
        <f t="shared" si="0"/>
        <v>20777139.626639999</v>
      </c>
      <c r="H29" s="52">
        <f t="shared" si="1"/>
        <v>3280332.9229000001</v>
      </c>
      <c r="I29" s="52">
        <f t="shared" si="2"/>
        <v>6236773.7439999999</v>
      </c>
      <c r="J29" s="52">
        <f t="shared" si="3"/>
        <v>10013782.18182</v>
      </c>
      <c r="K29" s="53">
        <f t="shared" si="4"/>
        <v>21958008.420359999</v>
      </c>
    </row>
    <row r="30" spans="1:11" s="16" customFormat="1" ht="18.399999999999999" thickBot="1" x14ac:dyDescent="0.6">
      <c r="A30" s="58">
        <v>2024</v>
      </c>
      <c r="B30" s="41">
        <v>1623879261</v>
      </c>
      <c r="C30" s="41">
        <v>50420053</v>
      </c>
      <c r="D30" s="41">
        <v>19880210</v>
      </c>
      <c r="E30" s="41">
        <v>53528543</v>
      </c>
      <c r="F30" s="59">
        <v>1500050454</v>
      </c>
      <c r="G30" s="54">
        <f t="shared" si="0"/>
        <v>21402728.659980003</v>
      </c>
      <c r="H30" s="55">
        <f t="shared" si="1"/>
        <v>3327723.4979999997</v>
      </c>
      <c r="I30" s="55">
        <f t="shared" si="2"/>
        <v>6185528.5394000001</v>
      </c>
      <c r="J30" s="55">
        <f t="shared" si="3"/>
        <v>10242151.417619999</v>
      </c>
      <c r="K30" s="56">
        <f t="shared" si="4"/>
        <v>22560758.828159999</v>
      </c>
    </row>
    <row r="31" spans="1:11" s="16" customFormat="1" ht="24.75" customHeight="1" thickBot="1" x14ac:dyDescent="0.6">
      <c r="A31" s="89" t="s">
        <v>373</v>
      </c>
      <c r="B31" s="90"/>
      <c r="C31" s="90"/>
      <c r="D31" s="90"/>
      <c r="E31" s="90"/>
      <c r="F31" s="91"/>
      <c r="G31" s="57"/>
      <c r="H31" s="57"/>
      <c r="I31" s="57"/>
      <c r="J31" s="57"/>
      <c r="K31" s="57"/>
    </row>
    <row r="32" spans="1:11" s="16" customFormat="1" ht="18" x14ac:dyDescent="0.5">
      <c r="A32" s="60">
        <v>2025</v>
      </c>
      <c r="B32" s="61">
        <f>_xlfn.FORECAST.LINEAR(A32,$B$16:B30,$A$16:A30)</f>
        <v>1638078245.8857155</v>
      </c>
      <c r="C32" s="61">
        <f>_xlfn.FORECAST.LINEAR($A32,$C$16:C30,$A$16:$A30)</f>
        <v>48779818.895238101</v>
      </c>
      <c r="D32" s="61">
        <f>_xlfn.FORECAST.LINEAR($A32,$D$16:D30,$A$16:$A30)</f>
        <v>20207554.152380943</v>
      </c>
      <c r="E32" s="61">
        <f>_xlfn.FORECAST.LINEAR($A32,$E$16:E30,$A$16:$A30)</f>
        <v>55675720.780952454</v>
      </c>
      <c r="F32" s="61">
        <f>_xlfn.FORECAST.LINEAR($A32,$F$16:F30,$A$16:$A30)</f>
        <v>1513415151.4666672</v>
      </c>
      <c r="G32" s="39"/>
      <c r="H32" s="356"/>
      <c r="I32" s="39"/>
      <c r="J32" s="39"/>
      <c r="K32" s="39"/>
    </row>
    <row r="33" spans="1:11" s="16" customFormat="1" ht="18" x14ac:dyDescent="0.45">
      <c r="A33" s="40">
        <v>2026</v>
      </c>
      <c r="B33" s="42">
        <f>_xlfn.FORECAST.LINEAR(A33,$B$16:B32,$A$16:A32)</f>
        <v>1652853120.3714294</v>
      </c>
      <c r="C33" s="42">
        <f>_xlfn.FORECAST.LINEAR($A33,$C$16:C32,$A$16:A32)</f>
        <v>48619556.59880954</v>
      </c>
      <c r="D33" s="42">
        <f>_xlfn.FORECAST.LINEAR($A33,$D$16:D32,$A$16:$A32)</f>
        <v>20511851.163095117</v>
      </c>
      <c r="E33" s="42">
        <f>_xlfn.FORECAST.LINEAR($A33,$E$16:E32,$A$16:$A32)</f>
        <v>57068467.545238018</v>
      </c>
      <c r="F33" s="42">
        <f>_xlfn.FORECAST.LINEAR($A33,$F$16:F32,$A$16:$A32)</f>
        <v>1526653244.4166641</v>
      </c>
      <c r="G33" s="39"/>
      <c r="H33" s="39"/>
      <c r="I33" s="39"/>
      <c r="J33" s="39"/>
      <c r="K33" s="39"/>
    </row>
    <row r="34" spans="1:11" s="16" customFormat="1" ht="18" x14ac:dyDescent="0.45">
      <c r="A34" s="40">
        <v>2027</v>
      </c>
      <c r="B34" s="42">
        <f>_xlfn.FORECAST.LINEAR(A34,$B$16:B33,$A$16:A33)</f>
        <v>1667627994.8571434</v>
      </c>
      <c r="C34" s="42">
        <f>_xlfn.FORECAST.LINEAR($A34,$C$16:C33,$A$16:A33)</f>
        <v>48459294.302380919</v>
      </c>
      <c r="D34" s="42">
        <f>_xlfn.FORECAST.LINEAR($A34,$D$16:D33,$A$16:$A33)</f>
        <v>20816148.173809528</v>
      </c>
      <c r="E34" s="42">
        <f>_xlfn.FORECAST.LINEAR($A34,$E$16:E33,$A$16:$A33)</f>
        <v>58461214.309523582</v>
      </c>
      <c r="F34" s="42">
        <f>_xlfn.FORECAST.LINEAR($A34,$F$16:F33,$A$16:$A33)</f>
        <v>1539891337.3666649</v>
      </c>
      <c r="G34" s="39"/>
      <c r="H34" s="39"/>
      <c r="I34" s="39"/>
      <c r="J34" s="39"/>
      <c r="K34" s="39"/>
    </row>
    <row r="35" spans="1:11" s="16" customFormat="1" ht="18" x14ac:dyDescent="0.45">
      <c r="A35" s="40">
        <v>2028</v>
      </c>
      <c r="B35" s="42">
        <f>_xlfn.FORECAST.LINEAR(A35,$B$16:B34,$A$16:A34)</f>
        <v>1682402869.3428574</v>
      </c>
      <c r="C35" s="42">
        <f>_xlfn.FORECAST.LINEAR($A35,$C$16:C34,$A$16:A34)</f>
        <v>48299032.005952418</v>
      </c>
      <c r="D35" s="42">
        <f>_xlfn.FORECAST.LINEAR($A35,$D$16:D34,$A$16:$A34)</f>
        <v>21120445.184523702</v>
      </c>
      <c r="E35" s="42">
        <f>_xlfn.FORECAST.LINEAR($A35,$E$16:E34,$A$16:$A34)</f>
        <v>59853961.073809624</v>
      </c>
      <c r="F35" s="42">
        <f>_xlfn.FORECAST.LINEAR($A35,$F$16:F34,$A$16:$A34)</f>
        <v>1553129430.3166656</v>
      </c>
      <c r="G35" s="39"/>
      <c r="H35" s="39"/>
      <c r="I35" s="39"/>
      <c r="J35" s="39"/>
      <c r="K35" s="39"/>
    </row>
    <row r="36" spans="1:11" s="16" customFormat="1" ht="18" x14ac:dyDescent="0.45">
      <c r="A36" s="40">
        <v>2029</v>
      </c>
      <c r="B36" s="42">
        <f>_xlfn.FORECAST.LINEAR(A36,$B$16:B35,$A$16:A35)</f>
        <v>1697177743.8285713</v>
      </c>
      <c r="C36" s="42">
        <f>_xlfn.FORECAST.LINEAR($A36,$C$16:C35,$A$16:A35)</f>
        <v>48138769.709523797</v>
      </c>
      <c r="D36" s="42">
        <f>_xlfn.FORECAST.LINEAR($A36,$D$16:D35,$A$16:$A35)</f>
        <v>21424742.195238113</v>
      </c>
      <c r="E36" s="42">
        <f>_xlfn.FORECAST.LINEAR($A36,$E$16:E35,$A$16:$A35)</f>
        <v>61246707.838095188</v>
      </c>
      <c r="F36" s="42">
        <f>_xlfn.FORECAST.LINEAR($A36,$F$16:F35,$A$16:$A35)</f>
        <v>1566367523.2666664</v>
      </c>
      <c r="G36" s="39"/>
      <c r="H36" s="39"/>
      <c r="I36" s="39"/>
      <c r="J36" s="39"/>
      <c r="K36" s="39"/>
    </row>
    <row r="37" spans="1:11" s="16" customFormat="1" ht="18" x14ac:dyDescent="0.45">
      <c r="A37" s="40">
        <v>2030</v>
      </c>
      <c r="B37" s="42">
        <f>_xlfn.FORECAST.LINEAR(A37,$B$16:B36,$A$16:A36)</f>
        <v>1711952618.3142853</v>
      </c>
      <c r="C37" s="42">
        <f>_xlfn.FORECAST.LINEAR($A37,$C$16:C36,$A$16:A36)</f>
        <v>47978507.413095236</v>
      </c>
      <c r="D37" s="42">
        <f>_xlfn.FORECAST.LINEAR($A37,$D$16:D36,$A$16:$A36)</f>
        <v>21729039.205952287</v>
      </c>
      <c r="E37" s="42">
        <f>_xlfn.FORECAST.LINEAR($A37,$E$16:E36,$A$16:$A36)</f>
        <v>62639454.602380753</v>
      </c>
      <c r="F37" s="42">
        <f>_xlfn.FORECAST.LINEAR($A37,$F$16:F36,$A$16:$A36)</f>
        <v>1579605616.2166634</v>
      </c>
      <c r="G37" s="39"/>
      <c r="H37" s="39"/>
      <c r="I37" s="39"/>
      <c r="J37" s="39"/>
      <c r="K37" s="39"/>
    </row>
    <row r="38" spans="1:11" s="16" customFormat="1" ht="18" x14ac:dyDescent="0.45">
      <c r="A38" s="40">
        <v>2031</v>
      </c>
      <c r="B38" s="42">
        <f>_xlfn.FORECAST.LINEAR(A38,$B$16:B37,$A$16:A37)</f>
        <v>1726727492.7999992</v>
      </c>
      <c r="C38" s="42">
        <f>_xlfn.FORECAST.LINEAR($A38,$C$16:C37,$A$16:A37)</f>
        <v>47818245.116666675</v>
      </c>
      <c r="D38" s="42">
        <f>_xlfn.FORECAST.LINEAR($A38,$D$16:D37,$A$16:$A37)</f>
        <v>22033336.216666579</v>
      </c>
      <c r="E38" s="42">
        <f>_xlfn.FORECAST.LINEAR($A38,$E$16:E37,$A$16:$A37)</f>
        <v>64032201.366666794</v>
      </c>
      <c r="F38" s="42">
        <f>_xlfn.FORECAST.LINEAR($A38,$F$16:F37,$A$16:$A37)</f>
        <v>1592843709.1666679</v>
      </c>
      <c r="G38" s="39"/>
      <c r="H38" s="39"/>
      <c r="I38" s="39"/>
      <c r="J38" s="39"/>
      <c r="K38" s="39"/>
    </row>
    <row r="39" spans="1:11" s="16" customFormat="1" ht="18" x14ac:dyDescent="0.45">
      <c r="A39" s="40">
        <v>2032</v>
      </c>
      <c r="B39" s="42">
        <f>_xlfn.FORECAST.LINEAR(A39,$B$16:B38,$A$16:A38)</f>
        <v>1741502367.285717</v>
      </c>
      <c r="C39" s="42">
        <f>_xlfn.FORECAST.LINEAR($A39,$C$16:C38,$A$16:A38)</f>
        <v>47657982.820238113</v>
      </c>
      <c r="D39" s="42">
        <f>_xlfn.FORECAST.LINEAR($A39,$D$16:D38,$A$16:$A38)</f>
        <v>22337633.227380872</v>
      </c>
      <c r="E39" s="42">
        <f>_xlfn.FORECAST.LINEAR($A39,$E$16:E38,$A$16:$A38)</f>
        <v>65424948.130952358</v>
      </c>
      <c r="F39" s="42">
        <f>_xlfn.FORECAST.LINEAR($A39,$F$16:F38,$A$16:$A38)</f>
        <v>1606081802.1166649</v>
      </c>
      <c r="G39" s="39"/>
      <c r="H39" s="39"/>
      <c r="I39" s="39"/>
      <c r="J39" s="39"/>
      <c r="K39" s="39"/>
    </row>
    <row r="40" spans="1:11" s="16" customFormat="1" ht="18" x14ac:dyDescent="0.45">
      <c r="A40" s="40">
        <v>2033</v>
      </c>
      <c r="B40" s="42">
        <f>_xlfn.FORECAST.LINEAR(A40,$B$16:B39,$A$16:A39)</f>
        <v>1756277241.771431</v>
      </c>
      <c r="C40" s="42">
        <f>_xlfn.FORECAST.LINEAR($A40,$C$16:C39,$A$16:A39)</f>
        <v>47497720.523809552</v>
      </c>
      <c r="D40" s="42">
        <f>_xlfn.FORECAST.LINEAR($A40,$D$16:D39,$A$16:$A39)</f>
        <v>22641930.238095164</v>
      </c>
      <c r="E40" s="42">
        <f>_xlfn.FORECAST.LINEAR($A40,$E$16:E39,$A$16:$A39)</f>
        <v>66817694.895237923</v>
      </c>
      <c r="F40" s="42">
        <f>_xlfn.FORECAST.LINEAR($A40,$F$16:F39,$A$16:$A39)</f>
        <v>1619319895.0666656</v>
      </c>
      <c r="G40" s="39"/>
      <c r="H40" s="39"/>
      <c r="I40" s="39"/>
      <c r="J40" s="39"/>
      <c r="K40" s="39"/>
    </row>
    <row r="41" spans="1:11" s="16" customFormat="1" ht="18" x14ac:dyDescent="0.45">
      <c r="A41" s="40">
        <v>2034</v>
      </c>
      <c r="B41" s="42">
        <f>_xlfn.FORECAST.LINEAR(A41,$B$16:B40,$A$16:A40)</f>
        <v>1771052116.2571449</v>
      </c>
      <c r="C41" s="42">
        <f>_xlfn.FORECAST.LINEAR($A41,$C$16:C40,$A$16:A40)</f>
        <v>47337458.227380991</v>
      </c>
      <c r="D41" s="42">
        <f>_xlfn.FORECAST.LINEAR($A41,$D$16:D40,$A$16:$A40)</f>
        <v>22946227.248809457</v>
      </c>
      <c r="E41" s="42">
        <f>_xlfn.FORECAST.LINEAR($A41,$E$16:E40,$A$16:$A40)</f>
        <v>68210441.659523964</v>
      </c>
      <c r="F41" s="42">
        <f>_xlfn.FORECAST.LINEAR($A41,$F$16:F40,$A$16:$A40)</f>
        <v>1632557988.0166664</v>
      </c>
      <c r="G41" s="39"/>
      <c r="H41" s="39"/>
      <c r="I41" s="39"/>
      <c r="J41" s="39"/>
      <c r="K41" s="39"/>
    </row>
    <row r="42" spans="1:11" s="16" customFormat="1" ht="18" x14ac:dyDescent="0.45">
      <c r="A42" s="40">
        <v>2035</v>
      </c>
      <c r="B42" s="42">
        <f>_xlfn.FORECAST.LINEAR(A42,$B$16:B41,$A$16:A41)</f>
        <v>1785826990.7428589</v>
      </c>
      <c r="C42" s="42">
        <f>_xlfn.FORECAST.LINEAR($A42,$C$16:C41,$A$16:A41)</f>
        <v>47177195.93095243</v>
      </c>
      <c r="D42" s="42">
        <f>_xlfn.FORECAST.LINEAR($A42,$D$16:D41,$A$16:$A41)</f>
        <v>23250524.259523749</v>
      </c>
      <c r="E42" s="42">
        <f>_xlfn.FORECAST.LINEAR($A42,$E$16:E41,$A$16:$A41)</f>
        <v>69603188.423809528</v>
      </c>
      <c r="F42" s="42">
        <f>_xlfn.FORECAST.LINEAR($A42,$F$16:F41,$A$16:$A41)</f>
        <v>1645796080.9666634</v>
      </c>
      <c r="G42" s="39"/>
      <c r="H42" s="39"/>
      <c r="I42" s="39"/>
      <c r="J42" s="39"/>
      <c r="K42" s="39"/>
    </row>
    <row r="43" spans="1:11" s="16" customFormat="1" ht="18" x14ac:dyDescent="0.45">
      <c r="A43" s="40">
        <v>2036</v>
      </c>
      <c r="B43" s="42">
        <f>_xlfn.FORECAST.LINEAR(A43,$B$16:B42,$A$16:A42)</f>
        <v>1800601865.2285728</v>
      </c>
      <c r="C43" s="42">
        <f>_xlfn.FORECAST.LINEAR($A43,$C$16:C42,$A$16:A42)</f>
        <v>47016933.634523869</v>
      </c>
      <c r="D43" s="42">
        <f>_xlfn.FORECAST.LINEAR($A43,$D$16:D42,$A$16:$A42)</f>
        <v>23554821.270238042</v>
      </c>
      <c r="E43" s="42">
        <f>_xlfn.FORECAST.LINEAR($A43,$E$16:E42,$A$16:$A42)</f>
        <v>70995935.188095093</v>
      </c>
      <c r="F43" s="42">
        <f>_xlfn.FORECAST.LINEAR($A43,$F$16:F42,$A$16:$A42)</f>
        <v>1659034173.9166679</v>
      </c>
      <c r="G43" s="39"/>
      <c r="H43" s="39"/>
      <c r="I43" s="39"/>
      <c r="J43" s="39"/>
      <c r="K43" s="39"/>
    </row>
    <row r="44" spans="1:11" s="16" customFormat="1" ht="18" x14ac:dyDescent="0.45">
      <c r="A44" s="40">
        <v>2037</v>
      </c>
      <c r="B44" s="42">
        <f>_xlfn.FORECAST.LINEAR(A44,$B$16:B43,$A$16:A43)</f>
        <v>1815376739.7142906</v>
      </c>
      <c r="C44" s="42">
        <f>_xlfn.FORECAST.LINEAR($A44,$C$16:C43,$A$16:A43)</f>
        <v>46856671.338095248</v>
      </c>
      <c r="D44" s="42">
        <f>_xlfn.FORECAST.LINEAR($A44,$D$16:D43,$A$16:$A43)</f>
        <v>23859118.280952334</v>
      </c>
      <c r="E44" s="42">
        <f>_xlfn.FORECAST.LINEAR($A44,$E$16:E43,$A$16:$A43)</f>
        <v>72388681.952381134</v>
      </c>
      <c r="F44" s="42">
        <f>_xlfn.FORECAST.LINEAR($A44,$F$16:F43,$A$16:$A43)</f>
        <v>1672272266.8666649</v>
      </c>
      <c r="G44" s="39"/>
      <c r="H44" s="39"/>
      <c r="I44" s="39"/>
      <c r="J44" s="39"/>
      <c r="K44" s="39"/>
    </row>
    <row r="45" spans="1:11" s="16" customFormat="1" ht="18" x14ac:dyDescent="0.45">
      <c r="A45" s="40">
        <v>2038</v>
      </c>
      <c r="B45" s="42">
        <f>_xlfn.FORECAST.LINEAR(A45,$B$16:B44,$A$16:A44)</f>
        <v>1830151614.2000008</v>
      </c>
      <c r="C45" s="42">
        <f>_xlfn.FORECAST.LINEAR($A45,$C$16:C44,$A$16:A44)</f>
        <v>46696409.041666627</v>
      </c>
      <c r="D45" s="42">
        <f>_xlfn.FORECAST.LINEAR($A45,$D$16:D44,$A$16:$A44)</f>
        <v>24163415.291666627</v>
      </c>
      <c r="E45" s="42">
        <f>_xlfn.FORECAST.LINEAR($A45,$E$16:E44,$A$16:$A44)</f>
        <v>73781428.716666698</v>
      </c>
      <c r="F45" s="42">
        <f>_xlfn.FORECAST.LINEAR($A45,$F$16:F44,$A$16:$A44)</f>
        <v>1685510359.8166656</v>
      </c>
      <c r="G45" s="39"/>
      <c r="H45" s="39"/>
      <c r="I45" s="39"/>
      <c r="J45" s="39"/>
      <c r="K45" s="39"/>
    </row>
    <row r="46" spans="1:11" s="16" customFormat="1" ht="18" x14ac:dyDescent="0.45">
      <c r="A46" s="40">
        <v>2039</v>
      </c>
      <c r="B46" s="42">
        <f>_xlfn.FORECAST.LINEAR(A46,$B$16:B45,$A$16:A45)</f>
        <v>1844926488.6857185</v>
      </c>
      <c r="C46" s="42">
        <f>_xlfn.FORECAST.LINEAR($A46,$C$16:C45,$A$16:A45)</f>
        <v>46536146.745238066</v>
      </c>
      <c r="D46" s="42">
        <f>_xlfn.FORECAST.LINEAR($A46,$D$16:D45,$A$16:$A45)</f>
        <v>24467712.302380919</v>
      </c>
      <c r="E46" s="42">
        <f>_xlfn.FORECAST.LINEAR($A46,$E$16:E45,$A$16:$A45)</f>
        <v>75174175.48095274</v>
      </c>
      <c r="F46" s="42">
        <f>_xlfn.FORECAST.LINEAR($A46,$F$16:F45,$A$16:$A45)</f>
        <v>1698748452.7666664</v>
      </c>
      <c r="G46" s="39"/>
      <c r="H46" s="39"/>
      <c r="I46" s="39"/>
      <c r="J46" s="39"/>
      <c r="K46" s="39"/>
    </row>
    <row r="47" spans="1:11" s="16" customFormat="1" ht="18" x14ac:dyDescent="0.45">
      <c r="A47" s="40">
        <v>2040</v>
      </c>
      <c r="B47" s="42">
        <f>_xlfn.FORECAST.LINEAR(A47,$B$16:B46,$A$16:A46)</f>
        <v>1859701363.1714287</v>
      </c>
      <c r="C47" s="42">
        <f>_xlfn.FORECAST.LINEAR($A47,$C$16:C46,$A$16:A46)</f>
        <v>46375884.448809505</v>
      </c>
      <c r="D47" s="42">
        <f>_xlfn.FORECAST.LINEAR($A47,$D$16:D46,$A$16:$A46)</f>
        <v>24772009.313095212</v>
      </c>
      <c r="E47" s="42">
        <f>_xlfn.FORECAST.LINEAR($A47,$E$16:E46,$A$16:$A46)</f>
        <v>76566922.245237827</v>
      </c>
      <c r="F47" s="42">
        <f>_xlfn.FORECAST.LINEAR($A47,$F$16:F46,$A$16:$A46)</f>
        <v>1711986545.7166672</v>
      </c>
      <c r="G47" s="39"/>
      <c r="H47" s="39"/>
      <c r="I47" s="39"/>
      <c r="J47" s="39"/>
      <c r="K47" s="39"/>
    </row>
    <row r="48" spans="1:11" s="16" customFormat="1" ht="18" x14ac:dyDescent="0.45">
      <c r="A48" s="40">
        <v>2041</v>
      </c>
      <c r="B48" s="42">
        <f>_xlfn.FORECAST.LINEAR(A48,$B$16:B47,$A$16:A47)</f>
        <v>1874476237.6571465</v>
      </c>
      <c r="C48" s="42">
        <f>_xlfn.FORECAST.LINEAR($A48,$C$16:C47,$A$16:A47)</f>
        <v>46215622.152380943</v>
      </c>
      <c r="D48" s="42">
        <f>_xlfn.FORECAST.LINEAR($A48,$D$16:D47,$A$16:$A47)</f>
        <v>25076306.323809505</v>
      </c>
      <c r="E48" s="42">
        <f>_xlfn.FORECAST.LINEAR($A48,$E$16:E47,$A$16:$A47)</f>
        <v>77959669.009523869</v>
      </c>
      <c r="F48" s="42">
        <f>_xlfn.FORECAST.LINEAR($A48,$F$16:F47,$A$16:$A47)</f>
        <v>1725224638.6666641</v>
      </c>
      <c r="G48" s="39"/>
      <c r="H48" s="39"/>
      <c r="I48" s="39"/>
      <c r="J48" s="39"/>
      <c r="K48" s="39"/>
    </row>
    <row r="49" spans="1:11" s="16" customFormat="1" ht="18" x14ac:dyDescent="0.45">
      <c r="A49" s="40">
        <v>2042</v>
      </c>
      <c r="B49" s="42">
        <f>_xlfn.FORECAST.LINEAR(A49,$B$16:B48,$A$16:A48)</f>
        <v>1889251112.1428604</v>
      </c>
      <c r="C49" s="42">
        <f>_xlfn.FORECAST.LINEAR($A49,$C$16:C48,$A$16:A48)</f>
        <v>46055359.855952382</v>
      </c>
      <c r="D49" s="42">
        <f>_xlfn.FORECAST.LINEAR($A49,$D$16:D48,$A$16:$A48)</f>
        <v>25380603.334523678</v>
      </c>
      <c r="E49" s="42">
        <f>_xlfn.FORECAST.LINEAR($A49,$E$16:E48,$A$16:$A48)</f>
        <v>79352415.77380991</v>
      </c>
      <c r="F49" s="42">
        <f>_xlfn.FORECAST.LINEAR($A49,$F$16:F48,$A$16:$A48)</f>
        <v>1738462731.6166649</v>
      </c>
      <c r="G49" s="39"/>
      <c r="H49" s="39"/>
      <c r="I49" s="39"/>
      <c r="J49" s="39"/>
      <c r="K49" s="39"/>
    </row>
    <row r="50" spans="1:11" s="16" customFormat="1" ht="18" x14ac:dyDescent="0.45">
      <c r="A50" s="40">
        <v>2043</v>
      </c>
      <c r="B50" s="42">
        <f>_xlfn.FORECAST.LINEAR(A50,$B$16:B49,$A$16:A49)</f>
        <v>1904025986.6285706</v>
      </c>
      <c r="C50" s="42">
        <f>_xlfn.FORECAST.LINEAR($A50,$C$16:C49,$A$16:A49)</f>
        <v>45895097.559523821</v>
      </c>
      <c r="D50" s="42">
        <f>_xlfn.FORECAST.LINEAR($A50,$D$16:D49,$A$16:$A49)</f>
        <v>25684900.34523797</v>
      </c>
      <c r="E50" s="42">
        <f>_xlfn.FORECAST.LINEAR($A50,$E$16:E49,$A$16:$A49)</f>
        <v>80745162.538094997</v>
      </c>
      <c r="F50" s="42">
        <f>_xlfn.FORECAST.LINEAR($A50,$F$16:F49,$A$16:$A49)</f>
        <v>1751700824.5666656</v>
      </c>
      <c r="G50" s="39"/>
      <c r="H50" s="39"/>
      <c r="I50" s="39"/>
      <c r="J50" s="39"/>
      <c r="K50" s="39"/>
    </row>
    <row r="51" spans="1:11" s="16" customFormat="1" ht="18" x14ac:dyDescent="0.45">
      <c r="A51" s="40">
        <v>2044</v>
      </c>
      <c r="B51" s="42">
        <f>_xlfn.FORECAST.LINEAR(A51,$B$16:B50,$A$16:A50)</f>
        <v>1918800861.1142921</v>
      </c>
      <c r="C51" s="42">
        <f>_xlfn.FORECAST.LINEAR($A51,$C$16:C50,$A$16:A50)</f>
        <v>45734835.2630952</v>
      </c>
      <c r="D51" s="42">
        <f>_xlfn.FORECAST.LINEAR($A51,$D$16:D50,$A$16:$A50)</f>
        <v>25989197.355952263</v>
      </c>
      <c r="E51" s="42">
        <f>_xlfn.FORECAST.LINEAR($A51,$E$16:E50,$A$16:$A50)</f>
        <v>82137909.302381039</v>
      </c>
      <c r="F51" s="42">
        <f>_xlfn.FORECAST.LINEAR($A51,$F$16:F50,$A$16:$A50)</f>
        <v>1764938917.5166664</v>
      </c>
      <c r="G51" s="39"/>
      <c r="H51" s="39"/>
      <c r="I51" s="39"/>
      <c r="J51" s="39"/>
      <c r="K51" s="39"/>
    </row>
    <row r="52" spans="1:11" s="16" customFormat="1" ht="18" x14ac:dyDescent="0.45">
      <c r="A52" s="40">
        <v>2045</v>
      </c>
      <c r="B52" s="42">
        <f>_xlfn.FORECAST.LINEAR(A52,$B$16:B51,$A$16:A51)</f>
        <v>1933575735.6000023</v>
      </c>
      <c r="C52" s="42">
        <f>_xlfn.FORECAST.LINEAR($A52,$C$16:C51,$A$16:A51)</f>
        <v>45574572.966666639</v>
      </c>
      <c r="D52" s="42">
        <f>_xlfn.FORECAST.LINEAR($A52,$D$16:D51,$A$16:$A51)</f>
        <v>26293494.366666555</v>
      </c>
      <c r="E52" s="42">
        <f>_xlfn.FORECAST.LINEAR($A52,$E$16:E51,$A$16:$A51)</f>
        <v>83530656.066666603</v>
      </c>
      <c r="F52" s="42">
        <f>_xlfn.FORECAST.LINEAR($A52,$F$16:F51,$A$16:$A51)</f>
        <v>1778177010.4666672</v>
      </c>
      <c r="G52" s="39"/>
      <c r="H52" s="39"/>
      <c r="I52" s="39"/>
      <c r="J52" s="39"/>
      <c r="K52" s="39"/>
    </row>
    <row r="53" spans="1:11" s="16" customFormat="1" ht="18" x14ac:dyDescent="0.45">
      <c r="A53" s="40">
        <v>2046</v>
      </c>
      <c r="B53" s="42">
        <f>_xlfn.FORECAST.LINEAR(A53,$B$16:B52,$A$16:A52)</f>
        <v>1948350610.0857201</v>
      </c>
      <c r="C53" s="42">
        <f>_xlfn.FORECAST.LINEAR($A53,$C$16:C52,$A$16:A52)</f>
        <v>45414310.670238018</v>
      </c>
      <c r="D53" s="42">
        <f>_xlfn.FORECAST.LINEAR($A53,$D$16:D52,$A$16:$A52)</f>
        <v>26597791.377380848</v>
      </c>
      <c r="E53" s="42">
        <f>_xlfn.FORECAST.LINEAR($A53,$E$16:E52,$A$16:$A52)</f>
        <v>84923402.830952168</v>
      </c>
      <c r="F53" s="42">
        <f>_xlfn.FORECAST.LINEAR($A53,$F$16:F52,$A$16:$A52)</f>
        <v>1791415103.4166641</v>
      </c>
      <c r="G53" s="39"/>
      <c r="H53" s="39"/>
      <c r="I53" s="39"/>
      <c r="J53" s="39"/>
      <c r="K53" s="39"/>
    </row>
    <row r="54" spans="1:11" s="16" customFormat="1" ht="18" x14ac:dyDescent="0.45">
      <c r="A54" s="40">
        <v>2047</v>
      </c>
      <c r="B54" s="42">
        <f>_xlfn.FORECAST.LINEAR(A54,$B$16:B53,$A$16:A53)</f>
        <v>1963125484.5714302</v>
      </c>
      <c r="C54" s="42">
        <f>_xlfn.FORECAST.LINEAR($A54,$C$16:C53,$A$16:A53)</f>
        <v>45254048.373809457</v>
      </c>
      <c r="D54" s="42">
        <f>_xlfn.FORECAST.LINEAR($A54,$D$16:D53,$A$16:$A53)</f>
        <v>26902088.38809514</v>
      </c>
      <c r="E54" s="42">
        <f>_xlfn.FORECAST.LINEAR($A54,$E$16:E53,$A$16:$A53)</f>
        <v>86316149.595238209</v>
      </c>
      <c r="F54" s="42">
        <f>_xlfn.FORECAST.LINEAR($A54,$F$16:F53,$A$16:$A53)</f>
        <v>1804653196.3666649</v>
      </c>
      <c r="G54" s="39"/>
      <c r="H54" s="39"/>
      <c r="I54" s="39"/>
      <c r="J54" s="39"/>
      <c r="K54" s="39"/>
    </row>
    <row r="55" spans="1:11" s="16" customFormat="1" ht="18" x14ac:dyDescent="0.45">
      <c r="A55" s="40">
        <v>2048</v>
      </c>
      <c r="B55" s="42">
        <f>_xlfn.FORECAST.LINEAR(A55,$B$16:B54,$A$16:A54)</f>
        <v>1977900359.057148</v>
      </c>
      <c r="C55" s="42">
        <f>_xlfn.FORECAST.LINEAR($A55,$C$16:C54,$A$16:A54)</f>
        <v>45093786.077380896</v>
      </c>
      <c r="D55" s="42">
        <f>_xlfn.FORECAST.LINEAR($A55,$D$16:D54,$A$16:$A54)</f>
        <v>27206385.398809433</v>
      </c>
      <c r="E55" s="42">
        <f>_xlfn.FORECAST.LINEAR($A55,$E$16:E54,$A$16:$A54)</f>
        <v>87708896.359523773</v>
      </c>
      <c r="F55" s="42">
        <f>_xlfn.FORECAST.LINEAR($A55,$F$16:F54,$A$16:$A54)</f>
        <v>1817891289.3166618</v>
      </c>
      <c r="G55" s="39"/>
      <c r="H55" s="39"/>
      <c r="I55" s="39"/>
      <c r="J55" s="39"/>
      <c r="K55" s="39"/>
    </row>
    <row r="56" spans="1:11" s="16" customFormat="1" ht="18" x14ac:dyDescent="0.45">
      <c r="A56" s="40">
        <v>2049</v>
      </c>
      <c r="B56" s="42">
        <f>_xlfn.FORECAST.LINEAR(A56,$B$16:B55,$A$16:A55)</f>
        <v>1992675233.5428581</v>
      </c>
      <c r="C56" s="42">
        <f>_xlfn.FORECAST.LINEAR($A56,$C$16:C55,$A$16:A55)</f>
        <v>44933523.780952334</v>
      </c>
      <c r="D56" s="42">
        <f>_xlfn.FORECAST.LINEAR($A56,$D$16:D55,$A$16:$A55)</f>
        <v>27510682.409523726</v>
      </c>
      <c r="E56" s="42">
        <f>_xlfn.FORECAST.LINEAR($A56,$E$16:E55,$A$16:$A55)</f>
        <v>89101643.123809338</v>
      </c>
      <c r="F56" s="42">
        <f>_xlfn.FORECAST.LINEAR($A56,$F$16:F55,$A$16:$A55)</f>
        <v>1831129382.2666664</v>
      </c>
      <c r="G56" s="39"/>
      <c r="H56" s="39"/>
      <c r="I56" s="39"/>
      <c r="J56" s="39"/>
      <c r="K56" s="39"/>
    </row>
    <row r="57" spans="1:11" s="16" customFormat="1" ht="18" x14ac:dyDescent="0.45">
      <c r="A57" s="40">
        <v>2050</v>
      </c>
      <c r="B57" s="42">
        <f>_xlfn.FORECAST.LINEAR(A57,$B$16:B56,$A$16:A56)</f>
        <v>2007450108.0285759</v>
      </c>
      <c r="C57" s="42">
        <f>_xlfn.FORECAST.LINEAR($A57,$C$16:C56,$A$16:A56)</f>
        <v>44773261.484523833</v>
      </c>
      <c r="D57" s="42">
        <f>_xlfn.FORECAST.LINEAR($A57,$D$16:D56,$A$16:$A56)</f>
        <v>27814979.420237899</v>
      </c>
      <c r="E57" s="42">
        <f>_xlfn.FORECAST.LINEAR($A57,$E$16:E56,$A$16:$A56)</f>
        <v>90494389.888095379</v>
      </c>
      <c r="F57" s="42">
        <f>_xlfn.FORECAST.LINEAR($A57,$F$16:F56,$A$16:$A56)</f>
        <v>1844367475.2166672</v>
      </c>
      <c r="G57" s="39"/>
      <c r="H57" s="39"/>
      <c r="I57" s="39"/>
      <c r="J57" s="39"/>
      <c r="K57" s="39"/>
    </row>
    <row r="58" spans="1:11" s="16" customFormat="1" ht="18" x14ac:dyDescent="0.45">
      <c r="A58" s="40">
        <v>2051</v>
      </c>
      <c r="B58" s="42">
        <f>_xlfn.FORECAST.LINEAR(A58,$B$16:B57,$A$16:A57)</f>
        <v>2022224982.5142899</v>
      </c>
      <c r="C58" s="42">
        <f>_xlfn.FORECAST.LINEAR($A58,$C$16:C57,$A$16:A57)</f>
        <v>44612999.188095212</v>
      </c>
      <c r="D58" s="42">
        <f>_xlfn.FORECAST.LINEAR($A58,$D$16:D57,$A$16:$A57)</f>
        <v>28119276.430952191</v>
      </c>
      <c r="E58" s="42">
        <f>_xlfn.FORECAST.LINEAR($A58,$E$16:E57,$A$16:$A57)</f>
        <v>91887136.652380943</v>
      </c>
      <c r="F58" s="42">
        <f>_xlfn.FORECAST.LINEAR($A58,$F$16:F57,$A$16:$A57)</f>
        <v>1857605568.1666641</v>
      </c>
      <c r="G58" s="39"/>
      <c r="H58" s="39"/>
      <c r="I58" s="39"/>
      <c r="J58" s="39"/>
      <c r="K58" s="39"/>
    </row>
    <row r="59" spans="1:11" s="16" customFormat="1" ht="18" x14ac:dyDescent="0.45">
      <c r="A59" s="40">
        <v>2052</v>
      </c>
      <c r="B59" s="42">
        <f>_xlfn.FORECAST.LINEAR(A59,$B$16:B58,$A$16:A58)</f>
        <v>2036999857</v>
      </c>
      <c r="C59" s="42">
        <f>_xlfn.FORECAST.LINEAR($A59,$C$16:C58,$A$16:A58)</f>
        <v>44452736.891666651</v>
      </c>
      <c r="D59" s="42">
        <f>_xlfn.FORECAST.LINEAR($A59,$D$16:D58,$A$16:$A58)</f>
        <v>28423573.441666484</v>
      </c>
      <c r="E59" s="42">
        <f>_xlfn.FORECAST.LINEAR($A59,$E$16:E58,$A$16:$A58)</f>
        <v>93279883.416666508</v>
      </c>
      <c r="F59" s="42">
        <f>_xlfn.FORECAST.LINEAR($A59,$F$16:F58,$A$16:$A58)</f>
        <v>1870843661.1166649</v>
      </c>
      <c r="G59" s="39"/>
      <c r="H59" s="39"/>
      <c r="I59" s="39"/>
      <c r="J59" s="39"/>
      <c r="K59" s="39"/>
    </row>
    <row r="60" spans="1:11" s="16" customFormat="1" ht="18" x14ac:dyDescent="0.45">
      <c r="A60" s="40">
        <v>2053</v>
      </c>
      <c r="B60" s="42">
        <f>_xlfn.FORECAST.LINEAR(A60,$B$16:B59,$A$16:A59)</f>
        <v>2051774731.4857216</v>
      </c>
      <c r="C60" s="42">
        <f>_xlfn.FORECAST.LINEAR($A60,$C$16:C59,$A$16:A59)</f>
        <v>44292474.59523803</v>
      </c>
      <c r="D60" s="42">
        <f>_xlfn.FORECAST.LINEAR($A60,$D$16:D59,$A$16:$A59)</f>
        <v>28727870.452380776</v>
      </c>
      <c r="E60" s="42">
        <f>_xlfn.FORECAST.LINEAR($A60,$E$16:E59,$A$16:$A59)</f>
        <v>94672630.180952549</v>
      </c>
      <c r="F60" s="42">
        <f>_xlfn.FORECAST.LINEAR($A60,$F$16:F59,$A$16:$A59)</f>
        <v>1884081754.0666656</v>
      </c>
      <c r="G60" s="39"/>
      <c r="H60" s="39"/>
      <c r="I60" s="39"/>
      <c r="J60" s="39"/>
      <c r="K60" s="39"/>
    </row>
    <row r="61" spans="1:11" s="16" customFormat="1" ht="18" x14ac:dyDescent="0.45">
      <c r="A61" s="40">
        <v>2054</v>
      </c>
      <c r="B61" s="42">
        <f>_xlfn.FORECAST.LINEAR(A61,$B$16:B60,$A$16:A60)</f>
        <v>2066549605.9714317</v>
      </c>
      <c r="C61" s="42">
        <f>_xlfn.FORECAST.LINEAR($A61,$C$16:C60,$A$16:A60)</f>
        <v>44132212.298809469</v>
      </c>
      <c r="D61" s="42">
        <f>_xlfn.FORECAST.LINEAR($A61,$D$16:D60,$A$16:$A60)</f>
        <v>29032167.463095069</v>
      </c>
      <c r="E61" s="42">
        <f>_xlfn.FORECAST.LINEAR($A61,$E$16:E60,$A$16:$A60)</f>
        <v>96065376.945238113</v>
      </c>
      <c r="F61" s="42">
        <f>_xlfn.FORECAST.LINEAR($A61,$F$16:F60,$A$16:$A60)</f>
        <v>1897319847.0166664</v>
      </c>
      <c r="G61" s="39"/>
      <c r="H61" s="39"/>
      <c r="I61" s="39"/>
      <c r="J61" s="39"/>
      <c r="K61" s="39"/>
    </row>
    <row r="62" spans="1:11" s="16" customFormat="1" x14ac:dyDescent="0.45"/>
    <row r="63" spans="1:11" s="16" customFormat="1" x14ac:dyDescent="0.45"/>
    <row r="64" spans="1:11" s="16" customFormat="1" x14ac:dyDescent="0.45"/>
    <row r="65" spans="1:11" s="16" customFormat="1" ht="23.25" x14ac:dyDescent="0.45">
      <c r="A65" s="17" t="s">
        <v>374</v>
      </c>
    </row>
    <row r="66" spans="1:11" s="16" customFormat="1" ht="23.65" thickBot="1" x14ac:dyDescent="0.5">
      <c r="A66" s="18" t="s">
        <v>375</v>
      </c>
      <c r="G66" s="17" t="s">
        <v>376</v>
      </c>
    </row>
    <row r="67" spans="1:11" s="16" customFormat="1" ht="20.25" customHeight="1" thickTop="1" thickBot="1" x14ac:dyDescent="0.5">
      <c r="A67" s="28"/>
      <c r="B67" s="430" t="s">
        <v>377</v>
      </c>
      <c r="C67" s="431"/>
      <c r="D67" s="431"/>
      <c r="E67" s="431"/>
      <c r="F67" s="431"/>
      <c r="G67" s="294" t="s">
        <v>377</v>
      </c>
      <c r="H67" s="292"/>
      <c r="I67" s="292"/>
      <c r="J67" s="292"/>
      <c r="K67" s="293"/>
    </row>
    <row r="68" spans="1:11" s="16" customFormat="1" ht="42.75" customHeight="1" thickBot="1" x14ac:dyDescent="0.5">
      <c r="A68" s="19" t="s">
        <v>365</v>
      </c>
      <c r="B68" s="20" t="s">
        <v>355</v>
      </c>
      <c r="C68" s="20" t="s">
        <v>378</v>
      </c>
      <c r="D68" s="20" t="s">
        <v>379</v>
      </c>
      <c r="E68" s="20" t="s">
        <v>380</v>
      </c>
      <c r="F68" s="287" t="s">
        <v>359</v>
      </c>
      <c r="G68" s="288" t="s">
        <v>355</v>
      </c>
      <c r="H68" s="158" t="s">
        <v>378</v>
      </c>
      <c r="I68" s="158" t="s">
        <v>379</v>
      </c>
      <c r="J68" s="158" t="s">
        <v>380</v>
      </c>
      <c r="K68" s="289" t="s">
        <v>359</v>
      </c>
    </row>
    <row r="69" spans="1:11" s="16" customFormat="1" ht="18" x14ac:dyDescent="0.45">
      <c r="A69" s="23">
        <f>A6</f>
        <v>2000</v>
      </c>
      <c r="B69" s="30">
        <v>0.69799999999999995</v>
      </c>
      <c r="C69" s="30">
        <v>9.3620000000000001</v>
      </c>
      <c r="D69" s="30">
        <v>15.884</v>
      </c>
      <c r="E69" s="30">
        <v>12.67</v>
      </c>
      <c r="F69" s="284">
        <v>0.81799999999999995</v>
      </c>
      <c r="G69" s="290"/>
      <c r="H69" s="286"/>
      <c r="I69" s="286"/>
      <c r="J69" s="286"/>
      <c r="K69" s="291"/>
    </row>
    <row r="70" spans="1:11" s="16" customFormat="1" ht="18" x14ac:dyDescent="0.45">
      <c r="A70" s="23">
        <f t="shared" ref="A70:A93" si="5">A7</f>
        <v>2001</v>
      </c>
      <c r="B70" s="30">
        <v>0.69899999999999995</v>
      </c>
      <c r="C70" s="30">
        <v>9.3620000000000001</v>
      </c>
      <c r="D70" s="30">
        <v>16.541</v>
      </c>
      <c r="E70" s="30">
        <v>12.521000000000001</v>
      </c>
      <c r="F70" s="284">
        <v>0.81899999999999995</v>
      </c>
      <c r="G70" s="290">
        <f>IF(ABS(B7 - B6) &gt; SQRT(G6^2 + G7^2), 1, 0)</f>
        <v>0</v>
      </c>
      <c r="H70" s="286">
        <f>IF(ABS(C7 - C6) &gt; SQRT(H6^2 + H7^2), 1, 0)</f>
        <v>0</v>
      </c>
      <c r="I70" s="286">
        <f>IF(ABS(D7 - D6) &gt; SQRT(I6^2 + I7^2), 1, 0)</f>
        <v>0</v>
      </c>
      <c r="J70" s="286">
        <f>IF(ABS(E7 - E6) &gt; SQRT(J6^2 + J7^2), 1, 0)</f>
        <v>0</v>
      </c>
      <c r="K70" s="291">
        <f>IF(ABS(F7 - F6) &gt; SQRT(K6^2 + K7^2), 1, 0)</f>
        <v>0</v>
      </c>
    </row>
    <row r="71" spans="1:11" s="16" customFormat="1" ht="18" x14ac:dyDescent="0.45">
      <c r="A71" s="23">
        <f t="shared" si="5"/>
        <v>2002</v>
      </c>
      <c r="B71" s="30">
        <v>0.69199999999999995</v>
      </c>
      <c r="C71" s="30">
        <v>9.2669999999999995</v>
      </c>
      <c r="D71" s="30">
        <v>16.876000000000001</v>
      </c>
      <c r="E71" s="30">
        <v>12.452</v>
      </c>
      <c r="F71" s="284">
        <v>0.81399999999999995</v>
      </c>
      <c r="G71" s="290">
        <f t="shared" ref="G71:G93" si="6">IF(ABS(B8 - B7) &gt; SQRT(G7^2 + G8^2), 1, 0)</f>
        <v>0</v>
      </c>
      <c r="H71" s="286">
        <f t="shared" ref="H71:H93" si="7">IF(ABS(C8 - C7) &gt; SQRT(H7^2 + H8^2), 1, 0)</f>
        <v>0</v>
      </c>
      <c r="I71" s="286">
        <f t="shared" ref="I71:I93" si="8">IF(ABS(D8 - D7) &gt; SQRT(I7^2 + I8^2), 1, 0)</f>
        <v>0</v>
      </c>
      <c r="J71" s="286">
        <f t="shared" ref="J71:J93" si="9">IF(ABS(E8 - E7) &gt; SQRT(J7^2 + J8^2), 1, 0)</f>
        <v>0</v>
      </c>
      <c r="K71" s="291">
        <f t="shared" ref="K71:K93" si="10">IF(ABS(F8 - F7) &gt; SQRT(K7^2 + K8^2), 1, 0)</f>
        <v>0</v>
      </c>
    </row>
    <row r="72" spans="1:11" s="16" customFormat="1" ht="18" x14ac:dyDescent="0.45">
      <c r="A72" s="23">
        <f t="shared" si="5"/>
        <v>2003</v>
      </c>
      <c r="B72" s="30">
        <v>0.69399999999999995</v>
      </c>
      <c r="C72" s="30">
        <v>9.2189999999999994</v>
      </c>
      <c r="D72" s="30">
        <v>16.824000000000002</v>
      </c>
      <c r="E72" s="30">
        <v>12.18</v>
      </c>
      <c r="F72" s="284">
        <v>0.81699999999999995</v>
      </c>
      <c r="G72" s="290">
        <f t="shared" si="6"/>
        <v>0</v>
      </c>
      <c r="H72" s="286">
        <f t="shared" si="7"/>
        <v>0</v>
      </c>
      <c r="I72" s="286">
        <f t="shared" si="8"/>
        <v>0</v>
      </c>
      <c r="J72" s="286">
        <f t="shared" si="9"/>
        <v>0</v>
      </c>
      <c r="K72" s="291">
        <f t="shared" si="10"/>
        <v>0</v>
      </c>
    </row>
    <row r="73" spans="1:11" s="16" customFormat="1" ht="18" x14ac:dyDescent="0.45">
      <c r="A73" s="23">
        <f t="shared" si="5"/>
        <v>2004</v>
      </c>
      <c r="B73" s="30">
        <v>0.68400000000000005</v>
      </c>
      <c r="C73" s="30">
        <v>9.24</v>
      </c>
      <c r="D73" s="30">
        <v>17.47</v>
      </c>
      <c r="E73" s="30">
        <v>11.896000000000001</v>
      </c>
      <c r="F73" s="284">
        <v>0.80700000000000005</v>
      </c>
      <c r="G73" s="290">
        <f t="shared" si="6"/>
        <v>0</v>
      </c>
      <c r="H73" s="286">
        <f t="shared" si="7"/>
        <v>0</v>
      </c>
      <c r="I73" s="286">
        <f t="shared" si="8"/>
        <v>0</v>
      </c>
      <c r="J73" s="286">
        <f t="shared" si="9"/>
        <v>0</v>
      </c>
      <c r="K73" s="291">
        <f t="shared" si="10"/>
        <v>0</v>
      </c>
    </row>
    <row r="74" spans="1:11" s="16" customFormat="1" ht="18" x14ac:dyDescent="0.45">
      <c r="A74" s="23">
        <f t="shared" si="5"/>
        <v>2005</v>
      </c>
      <c r="B74" s="30">
        <v>0.67800000000000005</v>
      </c>
      <c r="C74" s="30">
        <v>9.2159999999999993</v>
      </c>
      <c r="D74" s="30">
        <v>18.077999999999999</v>
      </c>
      <c r="E74" s="30">
        <v>11.877000000000001</v>
      </c>
      <c r="F74" s="284">
        <v>0.80100000000000005</v>
      </c>
      <c r="G74" s="290">
        <f t="shared" si="6"/>
        <v>0</v>
      </c>
      <c r="H74" s="286">
        <f t="shared" si="7"/>
        <v>0</v>
      </c>
      <c r="I74" s="286">
        <f t="shared" si="8"/>
        <v>0</v>
      </c>
      <c r="J74" s="286">
        <f t="shared" si="9"/>
        <v>0</v>
      </c>
      <c r="K74" s="291">
        <f t="shared" si="10"/>
        <v>0</v>
      </c>
    </row>
    <row r="75" spans="1:11" s="16" customFormat="1" ht="18" x14ac:dyDescent="0.45">
      <c r="A75" s="23">
        <f t="shared" si="5"/>
        <v>2006</v>
      </c>
      <c r="B75" s="30">
        <v>0.67200000000000004</v>
      </c>
      <c r="C75" s="30">
        <v>9.2629999999999999</v>
      </c>
      <c r="D75" s="30">
        <v>17.503</v>
      </c>
      <c r="E75" s="30">
        <v>11.89</v>
      </c>
      <c r="F75" s="284">
        <v>0.79500000000000004</v>
      </c>
      <c r="G75" s="290">
        <f t="shared" si="6"/>
        <v>0</v>
      </c>
      <c r="H75" s="286">
        <f t="shared" si="7"/>
        <v>0</v>
      </c>
      <c r="I75" s="286">
        <f t="shared" si="8"/>
        <v>0</v>
      </c>
      <c r="J75" s="286">
        <f t="shared" si="9"/>
        <v>0</v>
      </c>
      <c r="K75" s="291">
        <f t="shared" si="10"/>
        <v>0</v>
      </c>
    </row>
    <row r="76" spans="1:11" s="16" customFormat="1" ht="18" x14ac:dyDescent="0.45">
      <c r="A76" s="23">
        <f t="shared" si="5"/>
        <v>2007</v>
      </c>
      <c r="B76" s="30">
        <v>0.67300000000000004</v>
      </c>
      <c r="C76" s="30">
        <v>9.2720000000000002</v>
      </c>
      <c r="D76" s="30">
        <v>17.061</v>
      </c>
      <c r="E76" s="30">
        <v>11.949</v>
      </c>
      <c r="F76" s="284">
        <v>0.79700000000000004</v>
      </c>
      <c r="G76" s="290">
        <f t="shared" si="6"/>
        <v>0</v>
      </c>
      <c r="H76" s="286">
        <f t="shared" si="7"/>
        <v>0</v>
      </c>
      <c r="I76" s="286">
        <f t="shared" si="8"/>
        <v>0</v>
      </c>
      <c r="J76" s="286">
        <f t="shared" si="9"/>
        <v>0</v>
      </c>
      <c r="K76" s="291">
        <f t="shared" si="10"/>
        <v>0</v>
      </c>
    </row>
    <row r="77" spans="1:11" s="16" customFormat="1" ht="18" x14ac:dyDescent="0.45">
      <c r="A77" s="23">
        <f t="shared" si="5"/>
        <v>2008</v>
      </c>
      <c r="B77" s="30">
        <v>0.67400000000000004</v>
      </c>
      <c r="C77" s="30">
        <v>9.1929999999999996</v>
      </c>
      <c r="D77" s="30">
        <v>16.739000000000001</v>
      </c>
      <c r="E77" s="30">
        <v>11.624000000000001</v>
      </c>
      <c r="F77" s="284">
        <v>0.80300000000000005</v>
      </c>
      <c r="G77" s="290">
        <f t="shared" si="6"/>
        <v>0</v>
      </c>
      <c r="H77" s="286">
        <f t="shared" si="7"/>
        <v>0</v>
      </c>
      <c r="I77" s="286">
        <f t="shared" si="8"/>
        <v>0</v>
      </c>
      <c r="J77" s="286">
        <f t="shared" si="9"/>
        <v>0</v>
      </c>
      <c r="K77" s="291">
        <f t="shared" si="10"/>
        <v>0</v>
      </c>
    </row>
    <row r="78" spans="1:11" s="16" customFormat="1" ht="18" x14ac:dyDescent="0.45">
      <c r="A78" s="23">
        <f t="shared" si="5"/>
        <v>2009</v>
      </c>
      <c r="B78" s="30">
        <v>0.67600000000000005</v>
      </c>
      <c r="C78" s="30">
        <v>9.2579999999999991</v>
      </c>
      <c r="D78" s="30">
        <v>16.800999999999998</v>
      </c>
      <c r="E78" s="30">
        <v>11.856999999999999</v>
      </c>
      <c r="F78" s="284">
        <v>0.80100000000000005</v>
      </c>
      <c r="G78" s="290">
        <f t="shared" si="6"/>
        <v>0</v>
      </c>
      <c r="H78" s="286">
        <f t="shared" si="7"/>
        <v>0</v>
      </c>
      <c r="I78" s="286">
        <f t="shared" si="8"/>
        <v>0</v>
      </c>
      <c r="J78" s="286">
        <f t="shared" si="9"/>
        <v>0</v>
      </c>
      <c r="K78" s="291">
        <f t="shared" si="10"/>
        <v>0</v>
      </c>
    </row>
    <row r="79" spans="1:11" s="16" customFormat="1" ht="18" x14ac:dyDescent="0.45">
      <c r="A79" s="23">
        <f t="shared" si="5"/>
        <v>2010</v>
      </c>
      <c r="B79" s="30">
        <v>0.67900000000000005</v>
      </c>
      <c r="C79" s="30">
        <v>9.2550000000000008</v>
      </c>
      <c r="D79" s="30">
        <v>16.491</v>
      </c>
      <c r="E79" s="30">
        <v>11.692</v>
      </c>
      <c r="F79" s="284">
        <v>0.80600000000000005</v>
      </c>
      <c r="G79" s="290">
        <f t="shared" si="6"/>
        <v>0</v>
      </c>
      <c r="H79" s="286">
        <f t="shared" si="7"/>
        <v>0</v>
      </c>
      <c r="I79" s="286">
        <f t="shared" si="8"/>
        <v>0</v>
      </c>
      <c r="J79" s="286">
        <f t="shared" si="9"/>
        <v>0</v>
      </c>
      <c r="K79" s="291">
        <f t="shared" si="10"/>
        <v>0</v>
      </c>
    </row>
    <row r="80" spans="1:11" s="16" customFormat="1" ht="18" x14ac:dyDescent="0.45">
      <c r="A80" s="23">
        <f t="shared" si="5"/>
        <v>2011</v>
      </c>
      <c r="B80" s="30">
        <v>0.68</v>
      </c>
      <c r="C80" s="30">
        <v>9.1289999999999996</v>
      </c>
      <c r="D80" s="30">
        <v>16.489000000000001</v>
      </c>
      <c r="E80" s="30">
        <v>11.516999999999999</v>
      </c>
      <c r="F80" s="284">
        <v>0.80800000000000005</v>
      </c>
      <c r="G80" s="290">
        <f t="shared" si="6"/>
        <v>0</v>
      </c>
      <c r="H80" s="286">
        <f t="shared" si="7"/>
        <v>0</v>
      </c>
      <c r="I80" s="286">
        <f t="shared" si="8"/>
        <v>0</v>
      </c>
      <c r="J80" s="286">
        <f t="shared" si="9"/>
        <v>0</v>
      </c>
      <c r="K80" s="291">
        <f t="shared" si="10"/>
        <v>0</v>
      </c>
    </row>
    <row r="81" spans="1:11" s="16" customFormat="1" ht="18" x14ac:dyDescent="0.45">
      <c r="A81" s="23">
        <f t="shared" si="5"/>
        <v>2012</v>
      </c>
      <c r="B81" s="30">
        <v>0.66700000000000004</v>
      </c>
      <c r="C81" s="30">
        <v>9.1419999999999995</v>
      </c>
      <c r="D81" s="30">
        <v>16.385999999999999</v>
      </c>
      <c r="E81" s="30">
        <v>11.19</v>
      </c>
      <c r="F81" s="284">
        <v>0.8</v>
      </c>
      <c r="G81" s="290">
        <f t="shared" si="6"/>
        <v>0</v>
      </c>
      <c r="H81" s="286">
        <f t="shared" si="7"/>
        <v>0</v>
      </c>
      <c r="I81" s="286">
        <f t="shared" si="8"/>
        <v>0</v>
      </c>
      <c r="J81" s="286">
        <f t="shared" si="9"/>
        <v>0</v>
      </c>
      <c r="K81" s="291">
        <f t="shared" si="10"/>
        <v>0</v>
      </c>
    </row>
    <row r="82" spans="1:11" s="16" customFormat="1" ht="18" x14ac:dyDescent="0.45">
      <c r="A82" s="23">
        <f t="shared" si="5"/>
        <v>2013</v>
      </c>
      <c r="B82" s="30">
        <v>0.67</v>
      </c>
      <c r="C82" s="30">
        <v>9.1449999999999996</v>
      </c>
      <c r="D82" s="30">
        <v>16.66</v>
      </c>
      <c r="E82" s="30">
        <v>11.226000000000001</v>
      </c>
      <c r="F82" s="284">
        <v>0.80100000000000005</v>
      </c>
      <c r="G82" s="290">
        <f t="shared" si="6"/>
        <v>0</v>
      </c>
      <c r="H82" s="286">
        <f t="shared" si="7"/>
        <v>0</v>
      </c>
      <c r="I82" s="286">
        <f t="shared" si="8"/>
        <v>0</v>
      </c>
      <c r="J82" s="286">
        <f t="shared" si="9"/>
        <v>0</v>
      </c>
      <c r="K82" s="291">
        <f t="shared" si="10"/>
        <v>0</v>
      </c>
    </row>
    <row r="83" spans="1:11" s="16" customFormat="1" ht="18" x14ac:dyDescent="0.45">
      <c r="A83" s="23">
        <f t="shared" si="5"/>
        <v>2014</v>
      </c>
      <c r="B83" s="30">
        <v>0.61</v>
      </c>
      <c r="C83" s="30">
        <v>3.4670000000000001</v>
      </c>
      <c r="D83" s="30">
        <v>16.413</v>
      </c>
      <c r="E83" s="30">
        <v>10.691000000000001</v>
      </c>
      <c r="F83" s="284">
        <v>0.69299999999999995</v>
      </c>
      <c r="G83" s="290">
        <f t="shared" si="6"/>
        <v>1</v>
      </c>
      <c r="H83" s="286">
        <f t="shared" si="7"/>
        <v>0</v>
      </c>
      <c r="I83" s="286">
        <f t="shared" si="8"/>
        <v>0</v>
      </c>
      <c r="J83" s="286">
        <f t="shared" si="9"/>
        <v>0</v>
      </c>
      <c r="K83" s="291">
        <f t="shared" si="10"/>
        <v>1</v>
      </c>
    </row>
    <row r="84" spans="1:11" s="16" customFormat="1" ht="18" x14ac:dyDescent="0.45">
      <c r="A84" s="23">
        <f t="shared" si="5"/>
        <v>2015</v>
      </c>
      <c r="B84" s="30">
        <v>0.60599999999999998</v>
      </c>
      <c r="C84" s="30">
        <v>3.444</v>
      </c>
      <c r="D84" s="30">
        <v>16.303999999999998</v>
      </c>
      <c r="E84" s="30">
        <v>10.516999999999999</v>
      </c>
      <c r="F84" s="284">
        <v>0.69</v>
      </c>
      <c r="G84" s="290">
        <f t="shared" si="6"/>
        <v>0</v>
      </c>
      <c r="H84" s="286">
        <f t="shared" si="7"/>
        <v>0</v>
      </c>
      <c r="I84" s="286">
        <f t="shared" si="8"/>
        <v>0</v>
      </c>
      <c r="J84" s="286">
        <f t="shared" si="9"/>
        <v>0</v>
      </c>
      <c r="K84" s="291">
        <f t="shared" si="10"/>
        <v>0</v>
      </c>
    </row>
    <row r="85" spans="1:11" s="16" customFormat="1" ht="18" x14ac:dyDescent="0.45">
      <c r="A85" s="23">
        <f t="shared" si="5"/>
        <v>2016</v>
      </c>
      <c r="B85" s="30">
        <v>0.60799999999999998</v>
      </c>
      <c r="C85" s="30">
        <v>3.4260000000000002</v>
      </c>
      <c r="D85" s="30">
        <v>16.318000000000001</v>
      </c>
      <c r="E85" s="30">
        <v>10.586</v>
      </c>
      <c r="F85" s="284">
        <v>0.69</v>
      </c>
      <c r="G85" s="290">
        <f t="shared" si="6"/>
        <v>0</v>
      </c>
      <c r="H85" s="286">
        <f t="shared" si="7"/>
        <v>0</v>
      </c>
      <c r="I85" s="286">
        <f t="shared" si="8"/>
        <v>0</v>
      </c>
      <c r="J85" s="286">
        <f t="shared" si="9"/>
        <v>0</v>
      </c>
      <c r="K85" s="291">
        <f t="shared" si="10"/>
        <v>0</v>
      </c>
    </row>
    <row r="86" spans="1:11" s="16" customFormat="1" ht="18" x14ac:dyDescent="0.45">
      <c r="A86" s="23">
        <f t="shared" si="5"/>
        <v>2017</v>
      </c>
      <c r="B86" s="30">
        <v>0.60599999999999998</v>
      </c>
      <c r="C86" s="30">
        <v>3.4220000000000002</v>
      </c>
      <c r="D86" s="30">
        <v>16.239999999999998</v>
      </c>
      <c r="E86" s="30">
        <v>10.058999999999999</v>
      </c>
      <c r="F86" s="284">
        <v>0.69299999999999995</v>
      </c>
      <c r="G86" s="290">
        <f t="shared" si="6"/>
        <v>0</v>
      </c>
      <c r="H86" s="286">
        <f t="shared" si="7"/>
        <v>0</v>
      </c>
      <c r="I86" s="286">
        <f t="shared" si="8"/>
        <v>0</v>
      </c>
      <c r="J86" s="286">
        <f t="shared" si="9"/>
        <v>0</v>
      </c>
      <c r="K86" s="291">
        <f t="shared" si="10"/>
        <v>0</v>
      </c>
    </row>
    <row r="87" spans="1:11" s="16" customFormat="1" ht="18" x14ac:dyDescent="0.45">
      <c r="A87" s="23">
        <f t="shared" si="5"/>
        <v>2018</v>
      </c>
      <c r="B87" s="30">
        <v>0.61</v>
      </c>
      <c r="C87" s="30">
        <v>3.3650000000000002</v>
      </c>
      <c r="D87" s="30">
        <v>16.279</v>
      </c>
      <c r="E87" s="30">
        <v>9.9139999999999997</v>
      </c>
      <c r="F87" s="284">
        <v>0.69899999999999995</v>
      </c>
      <c r="G87" s="290">
        <f t="shared" si="6"/>
        <v>0</v>
      </c>
      <c r="H87" s="286">
        <f t="shared" si="7"/>
        <v>0</v>
      </c>
      <c r="I87" s="286">
        <f t="shared" si="8"/>
        <v>0</v>
      </c>
      <c r="J87" s="286">
        <f t="shared" si="9"/>
        <v>0</v>
      </c>
      <c r="K87" s="291">
        <f t="shared" si="10"/>
        <v>0</v>
      </c>
    </row>
    <row r="88" spans="1:11" s="16" customFormat="1" ht="18" x14ac:dyDescent="0.45">
      <c r="A88" s="23">
        <f t="shared" si="5"/>
        <v>2019</v>
      </c>
      <c r="B88" s="30">
        <v>0.61399999999999999</v>
      </c>
      <c r="C88" s="30">
        <v>3.2639999999999998</v>
      </c>
      <c r="D88" s="30">
        <v>16.071999999999999</v>
      </c>
      <c r="E88" s="30">
        <v>9.8889999999999993</v>
      </c>
      <c r="F88" s="284">
        <v>0.70299999999999996</v>
      </c>
      <c r="G88" s="290">
        <f t="shared" si="6"/>
        <v>0</v>
      </c>
      <c r="H88" s="286">
        <f t="shared" si="7"/>
        <v>0</v>
      </c>
      <c r="I88" s="286">
        <f t="shared" si="8"/>
        <v>0</v>
      </c>
      <c r="J88" s="286">
        <f t="shared" si="9"/>
        <v>0</v>
      </c>
      <c r="K88" s="291">
        <f t="shared" si="10"/>
        <v>0</v>
      </c>
    </row>
    <row r="89" spans="1:11" s="16" customFormat="1" ht="18" x14ac:dyDescent="0.45">
      <c r="A89" s="23">
        <f t="shared" si="5"/>
        <v>2020</v>
      </c>
      <c r="B89" s="30">
        <v>0.622</v>
      </c>
      <c r="C89" s="30">
        <v>3.2789999999999999</v>
      </c>
      <c r="D89" s="30">
        <v>16.231000000000002</v>
      </c>
      <c r="E89" s="30">
        <v>9.89</v>
      </c>
      <c r="F89" s="284">
        <v>0.71</v>
      </c>
      <c r="G89" s="290">
        <f t="shared" si="6"/>
        <v>0</v>
      </c>
      <c r="H89" s="286">
        <f t="shared" si="7"/>
        <v>0</v>
      </c>
      <c r="I89" s="286">
        <f t="shared" si="8"/>
        <v>0</v>
      </c>
      <c r="J89" s="286">
        <f t="shared" si="9"/>
        <v>0</v>
      </c>
      <c r="K89" s="291">
        <f t="shared" si="10"/>
        <v>0</v>
      </c>
    </row>
    <row r="90" spans="1:11" s="16" customFormat="1" ht="18" x14ac:dyDescent="0.45">
      <c r="A90" s="23">
        <f t="shared" si="5"/>
        <v>2021</v>
      </c>
      <c r="B90" s="30">
        <v>0.63</v>
      </c>
      <c r="C90" s="30">
        <v>3.2639999999999998</v>
      </c>
      <c r="D90" s="30">
        <v>15.824999999999999</v>
      </c>
      <c r="E90" s="30">
        <v>9.8460000000000001</v>
      </c>
      <c r="F90" s="284">
        <v>0.71899999999999997</v>
      </c>
      <c r="G90" s="290">
        <f t="shared" si="6"/>
        <v>0</v>
      </c>
      <c r="H90" s="286">
        <f t="shared" si="7"/>
        <v>0</v>
      </c>
      <c r="I90" s="286">
        <f t="shared" si="8"/>
        <v>0</v>
      </c>
      <c r="J90" s="286">
        <f t="shared" si="9"/>
        <v>0</v>
      </c>
      <c r="K90" s="291">
        <f t="shared" si="10"/>
        <v>0</v>
      </c>
    </row>
    <row r="91" spans="1:11" s="16" customFormat="1" ht="18" x14ac:dyDescent="0.45">
      <c r="A91" s="23">
        <f t="shared" si="5"/>
        <v>2022</v>
      </c>
      <c r="B91" s="30">
        <v>0.63800000000000001</v>
      </c>
      <c r="C91" s="30">
        <v>3.258</v>
      </c>
      <c r="D91" s="30">
        <v>15.442</v>
      </c>
      <c r="E91" s="30">
        <v>9.7409999999999997</v>
      </c>
      <c r="F91" s="284">
        <v>0.72899999999999998</v>
      </c>
      <c r="G91" s="290">
        <f t="shared" si="6"/>
        <v>0</v>
      </c>
      <c r="H91" s="286">
        <f t="shared" si="7"/>
        <v>0</v>
      </c>
      <c r="I91" s="286">
        <f>IF(ABS(D28 - D27) &gt; SQRT(I27^2 + I28^2), 1, 0)</f>
        <v>0</v>
      </c>
      <c r="J91" s="286">
        <f t="shared" si="9"/>
        <v>0</v>
      </c>
      <c r="K91" s="291">
        <f t="shared" si="10"/>
        <v>0</v>
      </c>
    </row>
    <row r="92" spans="1:11" s="16" customFormat="1" ht="18" x14ac:dyDescent="0.45">
      <c r="A92" s="23">
        <f t="shared" si="5"/>
        <v>2023</v>
      </c>
      <c r="B92" s="30">
        <v>0.64600000000000002</v>
      </c>
      <c r="C92" s="30">
        <v>3.2450000000000001</v>
      </c>
      <c r="D92" s="30">
        <v>15.555999999999999</v>
      </c>
      <c r="E92" s="30">
        <v>9.6489999999999991</v>
      </c>
      <c r="F92" s="284">
        <v>0.73899999999999999</v>
      </c>
      <c r="G92" s="290">
        <f t="shared" si="6"/>
        <v>0</v>
      </c>
      <c r="H92" s="286">
        <f t="shared" si="7"/>
        <v>0</v>
      </c>
      <c r="I92" s="286">
        <f>IF(ABS(D29 - D28) &gt; SQRT(I28^2 + I29^2), 1, 0)</f>
        <v>0</v>
      </c>
      <c r="J92" s="286">
        <f t="shared" si="9"/>
        <v>0</v>
      </c>
      <c r="K92" s="291">
        <f t="shared" si="10"/>
        <v>0</v>
      </c>
    </row>
    <row r="93" spans="1:11" s="16" customFormat="1" ht="18.399999999999999" thickBot="1" x14ac:dyDescent="0.5">
      <c r="A93" s="23">
        <f t="shared" si="5"/>
        <v>2024</v>
      </c>
      <c r="B93" s="31">
        <v>0.65900000000000003</v>
      </c>
      <c r="C93" s="31">
        <v>3.3</v>
      </c>
      <c r="D93" s="31">
        <v>15.557</v>
      </c>
      <c r="E93" s="31">
        <v>9.5670000000000002</v>
      </c>
      <c r="F93" s="285">
        <v>0.752</v>
      </c>
      <c r="G93" s="290">
        <f t="shared" si="6"/>
        <v>0</v>
      </c>
      <c r="H93" s="286">
        <f t="shared" si="7"/>
        <v>0</v>
      </c>
      <c r="I93" s="286">
        <f t="shared" si="8"/>
        <v>0</v>
      </c>
      <c r="J93" s="286">
        <f t="shared" si="9"/>
        <v>0</v>
      </c>
      <c r="K93" s="291">
        <f t="shared" si="10"/>
        <v>0</v>
      </c>
    </row>
    <row r="94" spans="1:11" s="16" customFormat="1" ht="14.65" thickTop="1" x14ac:dyDescent="0.45"/>
    <row r="95" spans="1:11" s="16" customFormat="1" x14ac:dyDescent="0.45"/>
    <row r="96" spans="1:11" s="16" customFormat="1" x14ac:dyDescent="0.45"/>
    <row r="97" spans="1:41" s="16" customFormat="1" ht="14.65" thickBot="1" x14ac:dyDescent="0.5">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row>
    <row r="98" spans="1:41" s="16" customFormat="1" ht="27.4" thickTop="1" thickBot="1" x14ac:dyDescent="0.9">
      <c r="B98" s="432" t="s">
        <v>381</v>
      </c>
      <c r="C98" s="433"/>
      <c r="D98" s="433"/>
      <c r="E98" s="433"/>
      <c r="F98" s="433"/>
      <c r="G98" s="433"/>
      <c r="H98" s="434"/>
    </row>
    <row r="99" spans="1:41" s="16" customFormat="1" ht="14.65" thickBot="1" x14ac:dyDescent="0.5"/>
    <row r="100" spans="1:41" s="43" customFormat="1" ht="21.4" thickBot="1" x14ac:dyDescent="0.7">
      <c r="A100" s="44"/>
      <c r="B100" s="45" t="s">
        <v>1</v>
      </c>
      <c r="C100" s="46"/>
      <c r="D100" s="46"/>
      <c r="E100" s="46"/>
      <c r="F100" s="47"/>
      <c r="G100" s="45" t="s">
        <v>2</v>
      </c>
      <c r="H100" s="46"/>
      <c r="I100" s="46"/>
      <c r="J100" s="46"/>
      <c r="K100" s="47"/>
      <c r="L100" s="45" t="s">
        <v>3</v>
      </c>
      <c r="M100" s="46"/>
      <c r="N100" s="46"/>
      <c r="O100" s="46"/>
      <c r="P100" s="47"/>
      <c r="Q100" s="45" t="s">
        <v>4</v>
      </c>
      <c r="R100" s="46"/>
      <c r="S100" s="46"/>
      <c r="T100" s="46"/>
      <c r="U100" s="47"/>
      <c r="V100" s="45" t="s">
        <v>5</v>
      </c>
      <c r="W100" s="46"/>
      <c r="X100" s="46"/>
      <c r="Y100" s="46"/>
      <c r="Z100" s="47"/>
    </row>
    <row r="101" spans="1:41" s="16" customFormat="1" ht="18.399999999999999" thickBot="1" x14ac:dyDescent="0.5">
      <c r="A101" s="19" t="s">
        <v>382</v>
      </c>
      <c r="B101" s="32" t="s">
        <v>355</v>
      </c>
      <c r="C101" s="32" t="s">
        <v>378</v>
      </c>
      <c r="D101" s="32" t="s">
        <v>379</v>
      </c>
      <c r="E101" s="32" t="s">
        <v>380</v>
      </c>
      <c r="F101" s="33" t="s">
        <v>359</v>
      </c>
      <c r="G101" s="32" t="s">
        <v>355</v>
      </c>
      <c r="H101" s="32" t="s">
        <v>378</v>
      </c>
      <c r="I101" s="32" t="s">
        <v>379</v>
      </c>
      <c r="J101" s="32" t="s">
        <v>380</v>
      </c>
      <c r="K101" s="33" t="s">
        <v>359</v>
      </c>
      <c r="L101" s="32" t="s">
        <v>355</v>
      </c>
      <c r="M101" s="32" t="s">
        <v>378</v>
      </c>
      <c r="N101" s="32" t="s">
        <v>379</v>
      </c>
      <c r="O101" s="32" t="s">
        <v>380</v>
      </c>
      <c r="P101" s="33" t="s">
        <v>359</v>
      </c>
      <c r="Q101" s="32" t="s">
        <v>355</v>
      </c>
      <c r="R101" s="32" t="s">
        <v>378</v>
      </c>
      <c r="S101" s="32" t="s">
        <v>379</v>
      </c>
      <c r="T101" s="32" t="s">
        <v>380</v>
      </c>
      <c r="U101" s="33" t="s">
        <v>359</v>
      </c>
      <c r="V101" s="32" t="s">
        <v>355</v>
      </c>
      <c r="W101" s="32" t="s">
        <v>378</v>
      </c>
      <c r="X101" s="32" t="s">
        <v>379</v>
      </c>
      <c r="Y101" s="32" t="s">
        <v>380</v>
      </c>
      <c r="Z101" s="33" t="s">
        <v>359</v>
      </c>
    </row>
    <row r="102" spans="1:41" s="16" customFormat="1" ht="18" x14ac:dyDescent="0.45">
      <c r="A102" s="23">
        <v>2000</v>
      </c>
      <c r="B102" s="24">
        <v>415787856</v>
      </c>
      <c r="C102" s="24">
        <v>17582246</v>
      </c>
      <c r="D102" s="24">
        <v>6808831</v>
      </c>
      <c r="E102" s="24">
        <v>9047120</v>
      </c>
      <c r="F102" s="25">
        <v>382349658</v>
      </c>
      <c r="G102" s="24">
        <v>77439463</v>
      </c>
      <c r="H102" s="24">
        <v>3393656</v>
      </c>
      <c r="I102" s="24">
        <v>1262521</v>
      </c>
      <c r="J102" s="24">
        <v>1708407</v>
      </c>
      <c r="K102" s="25">
        <v>71074879</v>
      </c>
      <c r="L102" s="24">
        <v>90320788</v>
      </c>
      <c r="M102" s="24">
        <v>3758074</v>
      </c>
      <c r="N102" s="24">
        <v>1390139</v>
      </c>
      <c r="O102" s="24">
        <v>1899663</v>
      </c>
      <c r="P102" s="25">
        <v>83272913</v>
      </c>
      <c r="Q102" s="24">
        <v>52626112</v>
      </c>
      <c r="R102" s="24">
        <v>1821840</v>
      </c>
      <c r="S102" s="24">
        <v>587741</v>
      </c>
      <c r="T102" s="24">
        <v>988310</v>
      </c>
      <c r="U102" s="25">
        <v>49228221</v>
      </c>
      <c r="V102" s="24">
        <v>741794562</v>
      </c>
      <c r="W102" s="24">
        <v>21553940</v>
      </c>
      <c r="X102" s="24">
        <v>8322582</v>
      </c>
      <c r="Y102" s="24">
        <v>12254762</v>
      </c>
      <c r="Z102" s="25">
        <v>699663278</v>
      </c>
    </row>
    <row r="103" spans="1:41" s="16" customFormat="1" ht="18" x14ac:dyDescent="0.45">
      <c r="A103" s="23">
        <v>2001</v>
      </c>
      <c r="B103" s="24">
        <v>414254545</v>
      </c>
      <c r="C103" s="24">
        <v>17555942</v>
      </c>
      <c r="D103" s="24">
        <v>6228796</v>
      </c>
      <c r="E103" s="24">
        <v>9798674</v>
      </c>
      <c r="F103" s="25">
        <v>380671133</v>
      </c>
      <c r="G103" s="24">
        <v>77179457</v>
      </c>
      <c r="H103" s="24">
        <v>3387993</v>
      </c>
      <c r="I103" s="24">
        <v>1172547</v>
      </c>
      <c r="J103" s="24">
        <v>1862470</v>
      </c>
      <c r="K103" s="25">
        <v>70756447</v>
      </c>
      <c r="L103" s="24">
        <v>90820945</v>
      </c>
      <c r="M103" s="24">
        <v>4052654</v>
      </c>
      <c r="N103" s="24">
        <v>1271015</v>
      </c>
      <c r="O103" s="24">
        <v>2056612</v>
      </c>
      <c r="P103" s="25">
        <v>83440664</v>
      </c>
      <c r="Q103" s="24">
        <v>52503085</v>
      </c>
      <c r="R103" s="24">
        <v>1840621</v>
      </c>
      <c r="S103" s="24">
        <v>560447</v>
      </c>
      <c r="T103" s="24">
        <v>1038827</v>
      </c>
      <c r="U103" s="25">
        <v>49063189</v>
      </c>
      <c r="V103" s="24">
        <v>739692462</v>
      </c>
      <c r="W103" s="24">
        <v>21732171</v>
      </c>
      <c r="X103" s="24">
        <v>7729743</v>
      </c>
      <c r="Y103" s="24">
        <v>12547312</v>
      </c>
      <c r="Z103" s="25">
        <v>697683236</v>
      </c>
    </row>
    <row r="104" spans="1:41" s="16" customFormat="1" ht="18" x14ac:dyDescent="0.45">
      <c r="A104" s="23">
        <v>2002</v>
      </c>
      <c r="B104" s="24">
        <v>416250192</v>
      </c>
      <c r="C104" s="24">
        <v>17923844</v>
      </c>
      <c r="D104" s="24">
        <v>5577894</v>
      </c>
      <c r="E104" s="24">
        <v>10187768</v>
      </c>
      <c r="F104" s="25">
        <v>382560686</v>
      </c>
      <c r="G104" s="24">
        <v>77571208</v>
      </c>
      <c r="H104" s="24">
        <v>3453034</v>
      </c>
      <c r="I104" s="24">
        <v>1035192</v>
      </c>
      <c r="J104" s="24">
        <v>1923893</v>
      </c>
      <c r="K104" s="25">
        <v>71159090</v>
      </c>
      <c r="L104" s="24">
        <v>92125784</v>
      </c>
      <c r="M104" s="24">
        <v>4423228</v>
      </c>
      <c r="N104" s="24">
        <v>1144739</v>
      </c>
      <c r="O104" s="24">
        <v>2150492</v>
      </c>
      <c r="P104" s="25">
        <v>84407324</v>
      </c>
      <c r="Q104" s="24">
        <v>52498177</v>
      </c>
      <c r="R104" s="24">
        <v>1871566</v>
      </c>
      <c r="S104" s="24">
        <v>534243</v>
      </c>
      <c r="T104" s="24">
        <v>1067624</v>
      </c>
      <c r="U104" s="25">
        <v>49024744</v>
      </c>
      <c r="V104" s="24">
        <v>737523327</v>
      </c>
      <c r="W104" s="24">
        <v>22391441</v>
      </c>
      <c r="X104" s="24">
        <v>7434971</v>
      </c>
      <c r="Y104" s="24">
        <v>12729920</v>
      </c>
      <c r="Z104" s="25">
        <v>694966996</v>
      </c>
    </row>
    <row r="105" spans="1:41" s="16" customFormat="1" ht="18" x14ac:dyDescent="0.45">
      <c r="A105" s="23">
        <v>2003</v>
      </c>
      <c r="B105" s="24">
        <v>417969681</v>
      </c>
      <c r="C105" s="24">
        <v>18091146</v>
      </c>
      <c r="D105" s="24">
        <v>5518155</v>
      </c>
      <c r="E105" s="24">
        <v>10551378</v>
      </c>
      <c r="F105" s="25">
        <v>383809002</v>
      </c>
      <c r="G105" s="24">
        <v>77966736</v>
      </c>
      <c r="H105" s="24">
        <v>3481269</v>
      </c>
      <c r="I105" s="24">
        <v>1030847</v>
      </c>
      <c r="J105" s="24">
        <v>1987555</v>
      </c>
      <c r="K105" s="25">
        <v>71467064</v>
      </c>
      <c r="L105" s="24">
        <v>92663354</v>
      </c>
      <c r="M105" s="24">
        <v>4498651</v>
      </c>
      <c r="N105" s="24">
        <v>1098414</v>
      </c>
      <c r="O105" s="24">
        <v>2224293</v>
      </c>
      <c r="P105" s="25">
        <v>84841996</v>
      </c>
      <c r="Q105" s="24">
        <v>52520945</v>
      </c>
      <c r="R105" s="24">
        <v>1881464</v>
      </c>
      <c r="S105" s="24">
        <v>545371</v>
      </c>
      <c r="T105" s="24">
        <v>1094196</v>
      </c>
      <c r="U105" s="25">
        <v>48999913</v>
      </c>
      <c r="V105" s="24">
        <v>737781430</v>
      </c>
      <c r="W105" s="24">
        <v>22677234</v>
      </c>
      <c r="X105" s="24">
        <v>7475409</v>
      </c>
      <c r="Y105" s="24">
        <v>13393297</v>
      </c>
      <c r="Z105" s="25">
        <v>694235490</v>
      </c>
    </row>
    <row r="106" spans="1:41" s="16" customFormat="1" ht="18" x14ac:dyDescent="0.45">
      <c r="A106" s="23">
        <v>2004</v>
      </c>
      <c r="B106" s="24">
        <v>420979300</v>
      </c>
      <c r="C106" s="24">
        <v>18362409</v>
      </c>
      <c r="D106" s="24">
        <v>5116097</v>
      </c>
      <c r="E106" s="24">
        <v>10976054</v>
      </c>
      <c r="F106" s="25">
        <v>386524740</v>
      </c>
      <c r="G106" s="24">
        <v>78676054</v>
      </c>
      <c r="H106" s="24">
        <v>3543365</v>
      </c>
      <c r="I106" s="24">
        <v>955726</v>
      </c>
      <c r="J106" s="24">
        <v>2052068</v>
      </c>
      <c r="K106" s="25">
        <v>72124896</v>
      </c>
      <c r="L106" s="24">
        <v>93198599</v>
      </c>
      <c r="M106" s="24">
        <v>4506577</v>
      </c>
      <c r="N106" s="24">
        <v>1066713</v>
      </c>
      <c r="O106" s="24">
        <v>2275584</v>
      </c>
      <c r="P106" s="25">
        <v>85349726</v>
      </c>
      <c r="Q106" s="24">
        <v>52664402</v>
      </c>
      <c r="R106" s="24">
        <v>1890863</v>
      </c>
      <c r="S106" s="24">
        <v>499047</v>
      </c>
      <c r="T106" s="24">
        <v>1174582</v>
      </c>
      <c r="U106" s="25">
        <v>49099910</v>
      </c>
      <c r="V106" s="24">
        <v>737759660</v>
      </c>
      <c r="W106" s="24">
        <v>22535254</v>
      </c>
      <c r="X106" s="24">
        <v>6934678</v>
      </c>
      <c r="Y106" s="24">
        <v>14604109</v>
      </c>
      <c r="Z106" s="25">
        <v>693685619</v>
      </c>
    </row>
    <row r="107" spans="1:41" s="16" customFormat="1" ht="18" x14ac:dyDescent="0.45">
      <c r="A107" s="23">
        <v>2005</v>
      </c>
      <c r="B107" s="24">
        <v>426901785</v>
      </c>
      <c r="C107" s="24">
        <v>19028526</v>
      </c>
      <c r="D107" s="24">
        <v>4873453</v>
      </c>
      <c r="E107" s="24">
        <v>11697359</v>
      </c>
      <c r="F107" s="25">
        <v>391302447</v>
      </c>
      <c r="G107" s="24">
        <v>79759303</v>
      </c>
      <c r="H107" s="24">
        <v>3677437</v>
      </c>
      <c r="I107" s="24">
        <v>909777</v>
      </c>
      <c r="J107" s="24">
        <v>2200457</v>
      </c>
      <c r="K107" s="25">
        <v>72971632</v>
      </c>
      <c r="L107" s="24">
        <v>94066260</v>
      </c>
      <c r="M107" s="24">
        <v>4592137</v>
      </c>
      <c r="N107" s="24">
        <v>1014374</v>
      </c>
      <c r="O107" s="24">
        <v>2441706</v>
      </c>
      <c r="P107" s="25">
        <v>86018043</v>
      </c>
      <c r="Q107" s="24">
        <v>52940251</v>
      </c>
      <c r="R107" s="24">
        <v>1925613</v>
      </c>
      <c r="S107" s="24">
        <v>464222</v>
      </c>
      <c r="T107" s="24">
        <v>1227257</v>
      </c>
      <c r="U107" s="25">
        <v>49323158</v>
      </c>
      <c r="V107" s="24">
        <v>739203926</v>
      </c>
      <c r="W107" s="24">
        <v>22821674</v>
      </c>
      <c r="X107" s="24">
        <v>6366285</v>
      </c>
      <c r="Y107" s="24">
        <v>15067623</v>
      </c>
      <c r="Z107" s="25">
        <v>694948344</v>
      </c>
    </row>
    <row r="108" spans="1:41" s="16" customFormat="1" ht="18" x14ac:dyDescent="0.45">
      <c r="A108" s="23">
        <v>2006</v>
      </c>
      <c r="B108" s="24">
        <v>430975555</v>
      </c>
      <c r="C108" s="24">
        <v>19067608</v>
      </c>
      <c r="D108" s="24">
        <v>5083618</v>
      </c>
      <c r="E108" s="24">
        <v>11643737</v>
      </c>
      <c r="F108" s="25">
        <v>395180592</v>
      </c>
      <c r="G108" s="24">
        <v>80591777</v>
      </c>
      <c r="H108" s="24">
        <v>3683592</v>
      </c>
      <c r="I108" s="24">
        <v>968767</v>
      </c>
      <c r="J108" s="24">
        <v>2198611</v>
      </c>
      <c r="K108" s="25">
        <v>73740807</v>
      </c>
      <c r="L108" s="24">
        <v>94673282</v>
      </c>
      <c r="M108" s="24">
        <v>4513691</v>
      </c>
      <c r="N108" s="24">
        <v>1053953</v>
      </c>
      <c r="O108" s="24">
        <v>2432715</v>
      </c>
      <c r="P108" s="25">
        <v>86672924</v>
      </c>
      <c r="Q108" s="24">
        <v>53149037</v>
      </c>
      <c r="R108" s="24">
        <v>1904407</v>
      </c>
      <c r="S108" s="24">
        <v>500321</v>
      </c>
      <c r="T108" s="24">
        <v>1227027</v>
      </c>
      <c r="U108" s="25">
        <v>49517282</v>
      </c>
      <c r="V108" s="24">
        <v>740162439</v>
      </c>
      <c r="W108" s="24">
        <v>22545287</v>
      </c>
      <c r="X108" s="24">
        <v>6739547</v>
      </c>
      <c r="Y108" s="24">
        <v>15057023</v>
      </c>
      <c r="Z108" s="25">
        <v>695820582</v>
      </c>
    </row>
    <row r="109" spans="1:41" s="16" customFormat="1" ht="18" x14ac:dyDescent="0.45">
      <c r="A109" s="23">
        <v>2007</v>
      </c>
      <c r="B109" s="24">
        <v>430500154</v>
      </c>
      <c r="C109" s="24">
        <v>19152353</v>
      </c>
      <c r="D109" s="24">
        <v>5477429</v>
      </c>
      <c r="E109" s="24">
        <v>10848450</v>
      </c>
      <c r="F109" s="25">
        <v>395021922</v>
      </c>
      <c r="G109" s="24">
        <v>80461601</v>
      </c>
      <c r="H109" s="24">
        <v>3696234</v>
      </c>
      <c r="I109" s="24">
        <v>1032323</v>
      </c>
      <c r="J109" s="24">
        <v>2050805</v>
      </c>
      <c r="K109" s="25">
        <v>73682239</v>
      </c>
      <c r="L109" s="24">
        <v>95061692</v>
      </c>
      <c r="M109" s="24">
        <v>4517223</v>
      </c>
      <c r="N109" s="24">
        <v>1160856</v>
      </c>
      <c r="O109" s="24">
        <v>2472640</v>
      </c>
      <c r="P109" s="25">
        <v>86910973</v>
      </c>
      <c r="Q109" s="24">
        <v>53107007</v>
      </c>
      <c r="R109" s="24">
        <v>1897549</v>
      </c>
      <c r="S109" s="24">
        <v>520325</v>
      </c>
      <c r="T109" s="24">
        <v>1203158</v>
      </c>
      <c r="U109" s="25">
        <v>49485975</v>
      </c>
      <c r="V109" s="24">
        <v>740053914</v>
      </c>
      <c r="W109" s="24">
        <v>22279368</v>
      </c>
      <c r="X109" s="24">
        <v>7023376</v>
      </c>
      <c r="Y109" s="24">
        <v>15012801</v>
      </c>
      <c r="Z109" s="25">
        <v>695738370</v>
      </c>
    </row>
    <row r="110" spans="1:41" s="16" customFormat="1" ht="18" x14ac:dyDescent="0.45">
      <c r="A110" s="23">
        <v>2008</v>
      </c>
      <c r="B110" s="24">
        <v>433732571</v>
      </c>
      <c r="C110" s="24">
        <v>19504082</v>
      </c>
      <c r="D110" s="24">
        <v>5827172</v>
      </c>
      <c r="E110" s="24">
        <v>11300021</v>
      </c>
      <c r="F110" s="25">
        <v>397101295</v>
      </c>
      <c r="G110" s="24">
        <v>81138280</v>
      </c>
      <c r="H110" s="24">
        <v>3763175</v>
      </c>
      <c r="I110" s="24">
        <v>1107877</v>
      </c>
      <c r="J110" s="24">
        <v>2139512</v>
      </c>
      <c r="K110" s="25">
        <v>74127717</v>
      </c>
      <c r="L110" s="24">
        <v>95523623</v>
      </c>
      <c r="M110" s="24">
        <v>4357861</v>
      </c>
      <c r="N110" s="24">
        <v>1230766</v>
      </c>
      <c r="O110" s="24">
        <v>2525514</v>
      </c>
      <c r="P110" s="25">
        <v>87409482</v>
      </c>
      <c r="Q110" s="24">
        <v>53317592</v>
      </c>
      <c r="R110" s="24">
        <v>1941730</v>
      </c>
      <c r="S110" s="24">
        <v>548665</v>
      </c>
      <c r="T110" s="24">
        <v>1259736</v>
      </c>
      <c r="U110" s="25">
        <v>49567461</v>
      </c>
      <c r="V110" s="24">
        <v>740713869</v>
      </c>
      <c r="W110" s="24">
        <v>22636314</v>
      </c>
      <c r="X110" s="24">
        <v>7329165</v>
      </c>
      <c r="Y110" s="24">
        <v>15848237</v>
      </c>
      <c r="Z110" s="25">
        <v>694900154</v>
      </c>
    </row>
    <row r="111" spans="1:41" s="16" customFormat="1" ht="18" x14ac:dyDescent="0.45">
      <c r="A111" s="23">
        <v>2009</v>
      </c>
      <c r="B111" s="24">
        <v>438272593</v>
      </c>
      <c r="C111" s="24">
        <v>19626696</v>
      </c>
      <c r="D111" s="24">
        <v>5956490</v>
      </c>
      <c r="E111" s="24">
        <v>11166775</v>
      </c>
      <c r="F111" s="25">
        <v>401522632</v>
      </c>
      <c r="G111" s="24">
        <v>82058076</v>
      </c>
      <c r="H111" s="24">
        <v>3784257</v>
      </c>
      <c r="I111" s="24">
        <v>1137545</v>
      </c>
      <c r="J111" s="24">
        <v>2114605</v>
      </c>
      <c r="K111" s="25">
        <v>75021670</v>
      </c>
      <c r="L111" s="24">
        <v>96089225</v>
      </c>
      <c r="M111" s="24">
        <v>4230972</v>
      </c>
      <c r="N111" s="24">
        <v>1231325</v>
      </c>
      <c r="O111" s="24">
        <v>2421700</v>
      </c>
      <c r="P111" s="25">
        <v>88205229</v>
      </c>
      <c r="Q111" s="24">
        <v>53597645</v>
      </c>
      <c r="R111" s="24">
        <v>1924846</v>
      </c>
      <c r="S111" s="24">
        <v>542171</v>
      </c>
      <c r="T111" s="24">
        <v>1238962</v>
      </c>
      <c r="U111" s="25">
        <v>49891666</v>
      </c>
      <c r="V111" s="24">
        <v>741979236</v>
      </c>
      <c r="W111" s="24">
        <v>22191520</v>
      </c>
      <c r="X111" s="24">
        <v>7278924</v>
      </c>
      <c r="Y111" s="24">
        <v>15619048</v>
      </c>
      <c r="Z111" s="25">
        <v>696889744</v>
      </c>
    </row>
    <row r="112" spans="1:41" s="16" customFormat="1" ht="18" x14ac:dyDescent="0.45">
      <c r="A112" s="23">
        <v>2010</v>
      </c>
      <c r="B112" s="24">
        <v>442760749</v>
      </c>
      <c r="C112" s="24">
        <v>19710026</v>
      </c>
      <c r="D112" s="24">
        <v>6083151</v>
      </c>
      <c r="E112" s="24">
        <v>11759211</v>
      </c>
      <c r="F112" s="25">
        <v>405208360</v>
      </c>
      <c r="G112" s="24">
        <v>82982140</v>
      </c>
      <c r="H112" s="24">
        <v>3805101</v>
      </c>
      <c r="I112" s="24">
        <v>1161808</v>
      </c>
      <c r="J112" s="24">
        <v>2224540</v>
      </c>
      <c r="K112" s="25">
        <v>75790691</v>
      </c>
      <c r="L112" s="24">
        <v>96904797</v>
      </c>
      <c r="M112" s="24">
        <v>4253627</v>
      </c>
      <c r="N112" s="24">
        <v>1239533</v>
      </c>
      <c r="O112" s="24">
        <v>2540198</v>
      </c>
      <c r="P112" s="25">
        <v>88871439</v>
      </c>
      <c r="Q112" s="24">
        <v>53873785</v>
      </c>
      <c r="R112" s="24">
        <v>1925762</v>
      </c>
      <c r="S112" s="24">
        <v>557449</v>
      </c>
      <c r="T112" s="24">
        <v>1279818</v>
      </c>
      <c r="U112" s="25">
        <v>50110757</v>
      </c>
      <c r="V112" s="24">
        <v>742403158</v>
      </c>
      <c r="W112" s="24">
        <v>22040380</v>
      </c>
      <c r="X112" s="24">
        <v>7487936</v>
      </c>
      <c r="Y112" s="24">
        <v>16068153</v>
      </c>
      <c r="Z112" s="25">
        <v>696806689</v>
      </c>
    </row>
    <row r="113" spans="1:26" s="16" customFormat="1" ht="18" x14ac:dyDescent="0.45">
      <c r="A113" s="23">
        <v>2011</v>
      </c>
      <c r="B113" s="24">
        <v>450824080</v>
      </c>
      <c r="C113" s="24">
        <v>20202581</v>
      </c>
      <c r="D113" s="24">
        <v>6075415</v>
      </c>
      <c r="E113" s="24">
        <v>12091343</v>
      </c>
      <c r="F113" s="25">
        <v>412454742</v>
      </c>
      <c r="G113" s="24">
        <v>84694693</v>
      </c>
      <c r="H113" s="24">
        <v>3916677</v>
      </c>
      <c r="I113" s="24">
        <v>1158373</v>
      </c>
      <c r="J113" s="24">
        <v>2325324</v>
      </c>
      <c r="K113" s="25">
        <v>77294319</v>
      </c>
      <c r="L113" s="24">
        <v>98227636</v>
      </c>
      <c r="M113" s="24">
        <v>4375794</v>
      </c>
      <c r="N113" s="24">
        <v>1254746</v>
      </c>
      <c r="O113" s="24">
        <v>2607929</v>
      </c>
      <c r="P113" s="25">
        <v>89989167</v>
      </c>
      <c r="Q113" s="24">
        <v>54252447</v>
      </c>
      <c r="R113" s="24">
        <v>1964023</v>
      </c>
      <c r="S113" s="24">
        <v>554670</v>
      </c>
      <c r="T113" s="24">
        <v>1334468</v>
      </c>
      <c r="U113" s="25">
        <v>50399286</v>
      </c>
      <c r="V113" s="24">
        <v>743667520</v>
      </c>
      <c r="W113" s="24">
        <v>22506807</v>
      </c>
      <c r="X113" s="24">
        <v>7444062</v>
      </c>
      <c r="Y113" s="24">
        <v>16523773</v>
      </c>
      <c r="Z113" s="25">
        <v>697192878</v>
      </c>
    </row>
    <row r="114" spans="1:26" s="16" customFormat="1" ht="18" x14ac:dyDescent="0.45">
      <c r="A114" s="23">
        <v>2012</v>
      </c>
      <c r="B114" s="24">
        <v>457954819</v>
      </c>
      <c r="C114" s="24">
        <v>20580496</v>
      </c>
      <c r="D114" s="24">
        <v>6099110</v>
      </c>
      <c r="E114" s="24">
        <v>13140274</v>
      </c>
      <c r="F114" s="25">
        <v>418134939</v>
      </c>
      <c r="G114" s="24">
        <v>86085403</v>
      </c>
      <c r="H114" s="24">
        <v>3981985</v>
      </c>
      <c r="I114" s="24">
        <v>1164014</v>
      </c>
      <c r="J114" s="24">
        <v>2538566</v>
      </c>
      <c r="K114" s="25">
        <v>78400838</v>
      </c>
      <c r="L114" s="24">
        <v>99843817</v>
      </c>
      <c r="M114" s="24">
        <v>4407608</v>
      </c>
      <c r="N114" s="24">
        <v>1274257</v>
      </c>
      <c r="O114" s="24">
        <v>2760547</v>
      </c>
      <c r="P114" s="25">
        <v>91401405</v>
      </c>
      <c r="Q114" s="24">
        <v>54717786</v>
      </c>
      <c r="R114" s="24">
        <v>1976990</v>
      </c>
      <c r="S114" s="24">
        <v>549306</v>
      </c>
      <c r="T114" s="24">
        <v>1437511</v>
      </c>
      <c r="U114" s="25">
        <v>50753979</v>
      </c>
      <c r="V114" s="24">
        <v>743893715</v>
      </c>
      <c r="W114" s="24">
        <v>22282117</v>
      </c>
      <c r="X114" s="24">
        <v>7498605</v>
      </c>
      <c r="Y114" s="24">
        <v>17528540</v>
      </c>
      <c r="Z114" s="25">
        <v>696584453</v>
      </c>
    </row>
    <row r="115" spans="1:26" s="16" customFormat="1" ht="18" x14ac:dyDescent="0.45">
      <c r="A115" s="23">
        <v>2013</v>
      </c>
      <c r="B115" s="24">
        <v>464431695</v>
      </c>
      <c r="C115" s="24">
        <v>20627779</v>
      </c>
      <c r="D115" s="24">
        <v>5734335</v>
      </c>
      <c r="E115" s="24">
        <v>12950672</v>
      </c>
      <c r="F115" s="25">
        <v>425118910</v>
      </c>
      <c r="G115" s="24">
        <v>87399852</v>
      </c>
      <c r="H115" s="24">
        <v>3997936</v>
      </c>
      <c r="I115" s="24">
        <v>1085201</v>
      </c>
      <c r="J115" s="24">
        <v>2501910</v>
      </c>
      <c r="K115" s="25">
        <v>79814805</v>
      </c>
      <c r="L115" s="24">
        <v>101005414</v>
      </c>
      <c r="M115" s="24">
        <v>4450535</v>
      </c>
      <c r="N115" s="24">
        <v>1229079</v>
      </c>
      <c r="O115" s="24">
        <v>2726345</v>
      </c>
      <c r="P115" s="25">
        <v>92599455</v>
      </c>
      <c r="Q115" s="24">
        <v>54910124</v>
      </c>
      <c r="R115" s="24">
        <v>1979341</v>
      </c>
      <c r="S115" s="24">
        <v>517899</v>
      </c>
      <c r="T115" s="24">
        <v>1423010</v>
      </c>
      <c r="U115" s="25">
        <v>50989873</v>
      </c>
      <c r="V115" s="24">
        <v>744131662</v>
      </c>
      <c r="W115" s="24">
        <v>22311302</v>
      </c>
      <c r="X115" s="24">
        <v>7332436</v>
      </c>
      <c r="Y115" s="24">
        <v>17492478</v>
      </c>
      <c r="Z115" s="25">
        <v>696995446</v>
      </c>
    </row>
    <row r="116" spans="1:26" s="16" customFormat="1" ht="18" x14ac:dyDescent="0.45">
      <c r="A116" s="23">
        <v>2014</v>
      </c>
      <c r="B116" s="24">
        <v>480585068</v>
      </c>
      <c r="C116" s="24">
        <v>18558776</v>
      </c>
      <c r="D116" s="24">
        <v>6030585</v>
      </c>
      <c r="E116" s="24">
        <v>14657849</v>
      </c>
      <c r="F116" s="25">
        <v>441337858</v>
      </c>
      <c r="G116" s="24">
        <v>90568984</v>
      </c>
      <c r="H116" s="24">
        <v>3580024</v>
      </c>
      <c r="I116" s="24">
        <v>1134655</v>
      </c>
      <c r="J116" s="24">
        <v>2797262</v>
      </c>
      <c r="K116" s="25">
        <v>83057044</v>
      </c>
      <c r="L116" s="24">
        <v>103839546</v>
      </c>
      <c r="M116" s="24">
        <v>3996265</v>
      </c>
      <c r="N116" s="24">
        <v>1250567</v>
      </c>
      <c r="O116" s="24">
        <v>2996804</v>
      </c>
      <c r="P116" s="25">
        <v>95595910</v>
      </c>
      <c r="Q116" s="24">
        <v>55700592</v>
      </c>
      <c r="R116" s="24">
        <v>1756303</v>
      </c>
      <c r="S116" s="24">
        <v>525344</v>
      </c>
      <c r="T116" s="24">
        <v>1585093</v>
      </c>
      <c r="U116" s="25">
        <v>51833851</v>
      </c>
      <c r="V116" s="24">
        <v>752011427</v>
      </c>
      <c r="W116" s="24">
        <v>19834507</v>
      </c>
      <c r="X116" s="24">
        <v>7515645</v>
      </c>
      <c r="Y116" s="24">
        <v>19369690</v>
      </c>
      <c r="Z116" s="25">
        <v>705291585</v>
      </c>
    </row>
    <row r="117" spans="1:26" s="16" customFormat="1" ht="18" x14ac:dyDescent="0.45">
      <c r="A117" s="23">
        <v>2015</v>
      </c>
      <c r="B117" s="24">
        <v>488291436</v>
      </c>
      <c r="C117" s="24">
        <v>18585041</v>
      </c>
      <c r="D117" s="24">
        <v>6110020</v>
      </c>
      <c r="E117" s="24">
        <v>15704225</v>
      </c>
      <c r="F117" s="25">
        <v>447892150</v>
      </c>
      <c r="G117" s="24">
        <v>92168042</v>
      </c>
      <c r="H117" s="24">
        <v>3592327</v>
      </c>
      <c r="I117" s="24">
        <v>1142366</v>
      </c>
      <c r="J117" s="24">
        <v>3007458</v>
      </c>
      <c r="K117" s="25">
        <v>84425891</v>
      </c>
      <c r="L117" s="24">
        <v>104865468</v>
      </c>
      <c r="M117" s="24">
        <v>4030020</v>
      </c>
      <c r="N117" s="24">
        <v>1250076</v>
      </c>
      <c r="O117" s="24">
        <v>3173541</v>
      </c>
      <c r="P117" s="25">
        <v>96411831</v>
      </c>
      <c r="Q117" s="24">
        <v>55888334</v>
      </c>
      <c r="R117" s="24">
        <v>1737296</v>
      </c>
      <c r="S117" s="24">
        <v>528205</v>
      </c>
      <c r="T117" s="24">
        <v>1651853</v>
      </c>
      <c r="U117" s="25">
        <v>51970979</v>
      </c>
      <c r="V117" s="24">
        <v>751543014</v>
      </c>
      <c r="W117" s="24">
        <v>19643492</v>
      </c>
      <c r="X117" s="24">
        <v>7639960</v>
      </c>
      <c r="Y117" s="24">
        <v>19789159</v>
      </c>
      <c r="Z117" s="25">
        <v>704470403</v>
      </c>
    </row>
    <row r="118" spans="1:26" s="16" customFormat="1" ht="18" x14ac:dyDescent="0.45">
      <c r="A118" s="23">
        <v>2016</v>
      </c>
      <c r="B118" s="24">
        <v>498748439</v>
      </c>
      <c r="C118" s="24">
        <v>18926991</v>
      </c>
      <c r="D118" s="24">
        <v>6403798</v>
      </c>
      <c r="E118" s="24">
        <v>15688403</v>
      </c>
      <c r="F118" s="25">
        <v>457729248</v>
      </c>
      <c r="G118" s="24">
        <v>94338510</v>
      </c>
      <c r="H118" s="24">
        <v>3662014</v>
      </c>
      <c r="I118" s="24">
        <v>1211945</v>
      </c>
      <c r="J118" s="24">
        <v>2998634</v>
      </c>
      <c r="K118" s="25">
        <v>86465917</v>
      </c>
      <c r="L118" s="24">
        <v>106415892</v>
      </c>
      <c r="M118" s="24">
        <v>4101511</v>
      </c>
      <c r="N118" s="24">
        <v>1326309</v>
      </c>
      <c r="O118" s="24">
        <v>3177151</v>
      </c>
      <c r="P118" s="25">
        <v>97810922</v>
      </c>
      <c r="Q118" s="24">
        <v>56105047</v>
      </c>
      <c r="R118" s="24">
        <v>1722589</v>
      </c>
      <c r="S118" s="24">
        <v>529523</v>
      </c>
      <c r="T118" s="24">
        <v>1625334</v>
      </c>
      <c r="U118" s="25">
        <v>52227601</v>
      </c>
      <c r="V118" s="24">
        <v>750787513</v>
      </c>
      <c r="W118" s="24">
        <v>19492206</v>
      </c>
      <c r="X118" s="24">
        <v>7645074</v>
      </c>
      <c r="Y118" s="24">
        <v>19421387</v>
      </c>
      <c r="Z118" s="25">
        <v>704228846</v>
      </c>
    </row>
    <row r="119" spans="1:26" s="16" customFormat="1" ht="18" x14ac:dyDescent="0.45">
      <c r="A119" s="23">
        <v>2017</v>
      </c>
      <c r="B119" s="24">
        <v>508511877</v>
      </c>
      <c r="C119" s="24">
        <v>19083841</v>
      </c>
      <c r="D119" s="24">
        <v>6602159</v>
      </c>
      <c r="E119" s="24">
        <v>16959065</v>
      </c>
      <c r="F119" s="25">
        <v>465866813</v>
      </c>
      <c r="G119" s="24">
        <v>96332625</v>
      </c>
      <c r="H119" s="24">
        <v>3696733</v>
      </c>
      <c r="I119" s="24">
        <v>1250223</v>
      </c>
      <c r="J119" s="24">
        <v>3236145</v>
      </c>
      <c r="K119" s="25">
        <v>88149524</v>
      </c>
      <c r="L119" s="24">
        <v>109146311</v>
      </c>
      <c r="M119" s="24">
        <v>4172895</v>
      </c>
      <c r="N119" s="24">
        <v>1421529</v>
      </c>
      <c r="O119" s="24">
        <v>3484932</v>
      </c>
      <c r="P119" s="25">
        <v>100066956</v>
      </c>
      <c r="Q119" s="24">
        <v>56333876</v>
      </c>
      <c r="R119" s="24">
        <v>1721611</v>
      </c>
      <c r="S119" s="24">
        <v>535135</v>
      </c>
      <c r="T119" s="24">
        <v>1773873</v>
      </c>
      <c r="U119" s="25">
        <v>52303256</v>
      </c>
      <c r="V119" s="24">
        <v>751396215</v>
      </c>
      <c r="W119" s="24">
        <v>19496995</v>
      </c>
      <c r="X119" s="24">
        <v>7668260</v>
      </c>
      <c r="Y119" s="24">
        <v>21305123</v>
      </c>
      <c r="Z119" s="25">
        <v>702925838</v>
      </c>
    </row>
    <row r="120" spans="1:26" s="16" customFormat="1" ht="18" x14ac:dyDescent="0.45">
      <c r="A120" s="23">
        <v>2018</v>
      </c>
      <c r="B120" s="24">
        <v>516759670</v>
      </c>
      <c r="C120" s="24">
        <v>19376576</v>
      </c>
      <c r="D120" s="24">
        <v>6685594</v>
      </c>
      <c r="E120" s="24">
        <v>17450759</v>
      </c>
      <c r="F120" s="25">
        <v>473246741</v>
      </c>
      <c r="G120" s="24">
        <v>98131543</v>
      </c>
      <c r="H120" s="24">
        <v>3755686</v>
      </c>
      <c r="I120" s="24">
        <v>1263719</v>
      </c>
      <c r="J120" s="24">
        <v>3326509</v>
      </c>
      <c r="K120" s="25">
        <v>89785629</v>
      </c>
      <c r="L120" s="24">
        <v>111860104</v>
      </c>
      <c r="M120" s="24">
        <v>4301734</v>
      </c>
      <c r="N120" s="24">
        <v>1417480</v>
      </c>
      <c r="O120" s="24">
        <v>3657425</v>
      </c>
      <c r="P120" s="25">
        <v>102483465</v>
      </c>
      <c r="Q120" s="24">
        <v>56468531</v>
      </c>
      <c r="R120" s="24">
        <v>1729427</v>
      </c>
      <c r="S120" s="24">
        <v>533353</v>
      </c>
      <c r="T120" s="24">
        <v>1816809</v>
      </c>
      <c r="U120" s="25">
        <v>52388942</v>
      </c>
      <c r="V120" s="24">
        <v>749897054</v>
      </c>
      <c r="W120" s="24">
        <v>19517160</v>
      </c>
      <c r="X120" s="24">
        <v>7664348</v>
      </c>
      <c r="Y120" s="24">
        <v>21875199</v>
      </c>
      <c r="Z120" s="25">
        <v>700840348</v>
      </c>
    </row>
    <row r="121" spans="1:26" s="16" customFormat="1" ht="18" x14ac:dyDescent="0.45">
      <c r="A121" s="23">
        <v>2019</v>
      </c>
      <c r="B121" s="24">
        <v>527478036</v>
      </c>
      <c r="C121" s="24">
        <v>19782001</v>
      </c>
      <c r="D121" s="24">
        <v>6915792</v>
      </c>
      <c r="E121" s="24">
        <v>17903636</v>
      </c>
      <c r="F121" s="25">
        <v>482876607</v>
      </c>
      <c r="G121" s="24">
        <v>100307538</v>
      </c>
      <c r="H121" s="24">
        <v>3842894</v>
      </c>
      <c r="I121" s="24">
        <v>1311516</v>
      </c>
      <c r="J121" s="24">
        <v>3414532</v>
      </c>
      <c r="K121" s="25">
        <v>91738596</v>
      </c>
      <c r="L121" s="24">
        <v>114422034</v>
      </c>
      <c r="M121" s="24">
        <v>4402118</v>
      </c>
      <c r="N121" s="24">
        <v>1475493</v>
      </c>
      <c r="O121" s="24">
        <v>3763908</v>
      </c>
      <c r="P121" s="25">
        <v>104780515</v>
      </c>
      <c r="Q121" s="24">
        <v>56743928</v>
      </c>
      <c r="R121" s="24">
        <v>1739141</v>
      </c>
      <c r="S121" s="24">
        <v>553611</v>
      </c>
      <c r="T121" s="24">
        <v>1839878</v>
      </c>
      <c r="U121" s="25">
        <v>52611298</v>
      </c>
      <c r="V121" s="24">
        <v>750374588</v>
      </c>
      <c r="W121" s="24">
        <v>19653710</v>
      </c>
      <c r="X121" s="24">
        <v>7947649</v>
      </c>
      <c r="Y121" s="24">
        <v>21784028</v>
      </c>
      <c r="Z121" s="25">
        <v>700989201</v>
      </c>
    </row>
    <row r="122" spans="1:26" s="16" customFormat="1" ht="18" x14ac:dyDescent="0.45">
      <c r="A122" s="23">
        <v>2020</v>
      </c>
      <c r="B122" s="24">
        <v>537109011</v>
      </c>
      <c r="C122" s="24">
        <v>19848014</v>
      </c>
      <c r="D122" s="24">
        <v>6998466</v>
      </c>
      <c r="E122" s="24">
        <v>18126017</v>
      </c>
      <c r="F122" s="25">
        <v>492136514</v>
      </c>
      <c r="G122" s="24">
        <v>102396333</v>
      </c>
      <c r="H122" s="24">
        <v>3860689</v>
      </c>
      <c r="I122" s="24">
        <v>1328641</v>
      </c>
      <c r="J122" s="24">
        <v>3461047</v>
      </c>
      <c r="K122" s="25">
        <v>93745957</v>
      </c>
      <c r="L122" s="24">
        <v>117306367</v>
      </c>
      <c r="M122" s="24">
        <v>4387248</v>
      </c>
      <c r="N122" s="24">
        <v>1480374</v>
      </c>
      <c r="O122" s="24">
        <v>3815678</v>
      </c>
      <c r="P122" s="25">
        <v>107623068</v>
      </c>
      <c r="Q122" s="24">
        <v>56857718</v>
      </c>
      <c r="R122" s="24">
        <v>1740780</v>
      </c>
      <c r="S122" s="24">
        <v>542851</v>
      </c>
      <c r="T122" s="24">
        <v>1840918</v>
      </c>
      <c r="U122" s="25">
        <v>52733169</v>
      </c>
      <c r="V122" s="24">
        <v>749886517</v>
      </c>
      <c r="W122" s="24">
        <v>19633940</v>
      </c>
      <c r="X122" s="24">
        <v>7728427</v>
      </c>
      <c r="Y122" s="24">
        <v>21596214</v>
      </c>
      <c r="Z122" s="25">
        <v>700927936</v>
      </c>
    </row>
    <row r="123" spans="1:26" s="16" customFormat="1" ht="18" x14ac:dyDescent="0.45">
      <c r="A123" s="23">
        <v>2021</v>
      </c>
      <c r="B123" s="24">
        <v>546139302</v>
      </c>
      <c r="C123" s="24">
        <v>20031849</v>
      </c>
      <c r="D123" s="24">
        <v>7695454</v>
      </c>
      <c r="E123" s="24">
        <v>18029057</v>
      </c>
      <c r="F123" s="25">
        <v>500382942</v>
      </c>
      <c r="G123" s="24">
        <v>104325199</v>
      </c>
      <c r="H123" s="24">
        <v>3900790</v>
      </c>
      <c r="I123" s="24">
        <v>1444742</v>
      </c>
      <c r="J123" s="24">
        <v>3459290</v>
      </c>
      <c r="K123" s="25">
        <v>95520378</v>
      </c>
      <c r="L123" s="24">
        <v>119961098</v>
      </c>
      <c r="M123" s="24">
        <v>4414708</v>
      </c>
      <c r="N123" s="24">
        <v>1574130</v>
      </c>
      <c r="O123" s="24">
        <v>3825271</v>
      </c>
      <c r="P123" s="25">
        <v>110146989</v>
      </c>
      <c r="Q123" s="24">
        <v>57118242</v>
      </c>
      <c r="R123" s="24">
        <v>1747456</v>
      </c>
      <c r="S123" s="24">
        <v>568088</v>
      </c>
      <c r="T123" s="24">
        <v>1860618</v>
      </c>
      <c r="U123" s="25">
        <v>52942079</v>
      </c>
      <c r="V123" s="24">
        <v>749567734</v>
      </c>
      <c r="W123" s="24">
        <v>19629791</v>
      </c>
      <c r="X123" s="24">
        <v>8184610</v>
      </c>
      <c r="Y123" s="24">
        <v>21653794</v>
      </c>
      <c r="Z123" s="25">
        <v>700099540</v>
      </c>
    </row>
    <row r="124" spans="1:26" s="16" customFormat="1" ht="18" x14ac:dyDescent="0.45">
      <c r="A124" s="23">
        <v>2022</v>
      </c>
      <c r="B124" s="24">
        <v>557869899</v>
      </c>
      <c r="C124" s="24">
        <v>20214181</v>
      </c>
      <c r="D124" s="24">
        <v>7923177</v>
      </c>
      <c r="E124" s="24">
        <v>18700983</v>
      </c>
      <c r="F124" s="25">
        <v>511031557</v>
      </c>
      <c r="G124" s="24">
        <v>106769583</v>
      </c>
      <c r="H124" s="24">
        <v>3939865</v>
      </c>
      <c r="I124" s="24">
        <v>1487528</v>
      </c>
      <c r="J124" s="24">
        <v>3593095</v>
      </c>
      <c r="K124" s="25">
        <v>97749095</v>
      </c>
      <c r="L124" s="24">
        <v>122590930</v>
      </c>
      <c r="M124" s="24">
        <v>4454170</v>
      </c>
      <c r="N124" s="24">
        <v>1629894</v>
      </c>
      <c r="O124" s="24">
        <v>3996489</v>
      </c>
      <c r="P124" s="25">
        <v>112510378</v>
      </c>
      <c r="Q124" s="24">
        <v>57217872</v>
      </c>
      <c r="R124" s="24">
        <v>1752150</v>
      </c>
      <c r="S124" s="24">
        <v>597125</v>
      </c>
      <c r="T124" s="24">
        <v>1902574</v>
      </c>
      <c r="U124" s="25">
        <v>52966023</v>
      </c>
      <c r="V124" s="24">
        <v>750069410</v>
      </c>
      <c r="W124" s="24">
        <v>19619907</v>
      </c>
      <c r="X124" s="24">
        <v>8496437</v>
      </c>
      <c r="Y124" s="24">
        <v>22236083</v>
      </c>
      <c r="Z124" s="25">
        <v>699716984</v>
      </c>
    </row>
    <row r="125" spans="1:26" s="16" customFormat="1" ht="18" x14ac:dyDescent="0.45">
      <c r="A125" s="23">
        <v>2023</v>
      </c>
      <c r="B125" s="24">
        <v>567140300</v>
      </c>
      <c r="C125" s="24">
        <v>20655787</v>
      </c>
      <c r="D125" s="24">
        <v>7929548</v>
      </c>
      <c r="E125" s="24">
        <v>19397760</v>
      </c>
      <c r="F125" s="25">
        <v>519157205</v>
      </c>
      <c r="G125" s="24">
        <v>108732266</v>
      </c>
      <c r="H125" s="24">
        <v>4029081</v>
      </c>
      <c r="I125" s="24">
        <v>1490376</v>
      </c>
      <c r="J125" s="24">
        <v>3728062</v>
      </c>
      <c r="K125" s="25">
        <v>99484747</v>
      </c>
      <c r="L125" s="24">
        <v>126027415</v>
      </c>
      <c r="M125" s="24">
        <v>4490104</v>
      </c>
      <c r="N125" s="24">
        <v>1671145</v>
      </c>
      <c r="O125" s="24">
        <v>4131936</v>
      </c>
      <c r="P125" s="25">
        <v>115734230</v>
      </c>
      <c r="Q125" s="24">
        <v>57309870</v>
      </c>
      <c r="R125" s="24">
        <v>1757125</v>
      </c>
      <c r="S125" s="24">
        <v>587379</v>
      </c>
      <c r="T125" s="24">
        <v>1946491</v>
      </c>
      <c r="U125" s="25">
        <v>53018875</v>
      </c>
      <c r="V125" s="24">
        <v>748927891</v>
      </c>
      <c r="W125" s="24">
        <v>19612324</v>
      </c>
      <c r="X125" s="24">
        <v>8367751</v>
      </c>
      <c r="Y125" s="24">
        <v>22686010</v>
      </c>
      <c r="Z125" s="25">
        <v>698261806</v>
      </c>
    </row>
    <row r="126" spans="1:26" s="16" customFormat="1" ht="18.399999999999999" thickBot="1" x14ac:dyDescent="0.5">
      <c r="A126" s="23">
        <v>2024</v>
      </c>
      <c r="B126" s="27">
        <v>577823838</v>
      </c>
      <c r="C126" s="27">
        <v>20611504</v>
      </c>
      <c r="D126" s="27">
        <v>7889516</v>
      </c>
      <c r="E126" s="27">
        <v>20252117</v>
      </c>
      <c r="F126" s="37">
        <v>529070701</v>
      </c>
      <c r="G126" s="27">
        <v>111054648</v>
      </c>
      <c r="H126" s="27">
        <v>4023384</v>
      </c>
      <c r="I126" s="27">
        <v>1482107</v>
      </c>
      <c r="J126" s="27">
        <v>3922915</v>
      </c>
      <c r="K126" s="37">
        <v>101626242</v>
      </c>
      <c r="L126" s="27">
        <v>129265609</v>
      </c>
      <c r="M126" s="27">
        <v>4449562</v>
      </c>
      <c r="N126" s="27">
        <v>1637490</v>
      </c>
      <c r="O126" s="27">
        <v>4389571</v>
      </c>
      <c r="P126" s="37">
        <v>118788985</v>
      </c>
      <c r="Q126" s="27">
        <v>57492764</v>
      </c>
      <c r="R126" s="27">
        <v>1746731</v>
      </c>
      <c r="S126" s="27">
        <v>588394</v>
      </c>
      <c r="T126" s="27">
        <v>1977340</v>
      </c>
      <c r="U126" s="37">
        <v>53180298</v>
      </c>
      <c r="V126" s="27">
        <v>748242402</v>
      </c>
      <c r="W126" s="27">
        <v>19588872</v>
      </c>
      <c r="X126" s="27">
        <v>8282702</v>
      </c>
      <c r="Y126" s="27">
        <v>22986600</v>
      </c>
      <c r="Z126" s="37">
        <v>697384228</v>
      </c>
    </row>
    <row r="127" spans="1:26" s="16" customFormat="1" ht="14.65" thickTop="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row r="186" s="16" customFormat="1" x14ac:dyDescent="0.45"/>
    <row r="187" s="16" customFormat="1" x14ac:dyDescent="0.45"/>
    <row r="188" s="16" customFormat="1" x14ac:dyDescent="0.45"/>
    <row r="189" s="16" customFormat="1" x14ac:dyDescent="0.45"/>
    <row r="190" s="16" customFormat="1" x14ac:dyDescent="0.45"/>
    <row r="191" s="16" customFormat="1" x14ac:dyDescent="0.45"/>
    <row r="192" s="16" customFormat="1" x14ac:dyDescent="0.45"/>
    <row r="193" s="16" customFormat="1" x14ac:dyDescent="0.45"/>
    <row r="194" s="16" customFormat="1" x14ac:dyDescent="0.45"/>
    <row r="195" s="16" customFormat="1" x14ac:dyDescent="0.45"/>
    <row r="196" s="16" customFormat="1" x14ac:dyDescent="0.45"/>
    <row r="197" s="16" customFormat="1" x14ac:dyDescent="0.45"/>
    <row r="198" s="16" customFormat="1" x14ac:dyDescent="0.45"/>
    <row r="199" s="16" customFormat="1" x14ac:dyDescent="0.45"/>
    <row r="200" s="16" customFormat="1" x14ac:dyDescent="0.45"/>
  </sheetData>
  <sheetProtection algorithmName="SHA-512" hashValue="Ucb1SGeXZKX67KsL7KkmFisU9d9X5p0zlqFBnIkx4axuVzO+AL9A/qOwGEOfqXBF/iKMXaDnashKbMoJ9wMLTA==" saltValue="e1r5f3ezFd/ft9f7Y1x2JA==" spinCount="100000" sheet="1" objects="1" scenarios="1"/>
  <mergeCells count="5">
    <mergeCell ref="A1:K1"/>
    <mergeCell ref="A3:F3"/>
    <mergeCell ref="G3:K3"/>
    <mergeCell ref="B67:F67"/>
    <mergeCell ref="B98:H98"/>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24DA-A6DE-48F5-87BD-62DDF5A27F48}">
  <dimension ref="A1:AO179"/>
  <sheetViews>
    <sheetView zoomScale="55" zoomScaleNormal="55" workbookViewId="0">
      <selection activeCell="H56" sqref="H56"/>
    </sheetView>
  </sheetViews>
  <sheetFormatPr defaultColWidth="20.33203125" defaultRowHeight="14.25" x14ac:dyDescent="0.45"/>
  <cols>
    <col min="2" max="2" width="20.33203125" customWidth="1"/>
    <col min="3" max="3" width="24.33203125" customWidth="1"/>
    <col min="6" max="6" width="22.796875" customWidth="1"/>
    <col min="7" max="7" width="20.33203125" customWidth="1"/>
  </cols>
  <sheetData>
    <row r="1" spans="1:11" s="16" customFormat="1" ht="25.9" thickBot="1" x14ac:dyDescent="0.8">
      <c r="A1" s="421" t="s">
        <v>481</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x14ac:dyDescent="0.45">
      <c r="A5" s="99" t="s">
        <v>372</v>
      </c>
      <c r="B5" s="100"/>
      <c r="C5" s="100"/>
      <c r="D5" s="100"/>
      <c r="E5" s="100"/>
      <c r="F5" s="101"/>
      <c r="G5" s="87"/>
      <c r="H5" s="87"/>
      <c r="I5" s="87"/>
      <c r="J5" s="87"/>
      <c r="K5" s="88"/>
    </row>
    <row r="6" spans="1:11" s="16" customFormat="1" ht="18" x14ac:dyDescent="0.55000000000000004">
      <c r="A6" s="206">
        <v>2004</v>
      </c>
      <c r="B6" s="131">
        <v>1070472158</v>
      </c>
      <c r="C6" s="122">
        <v>87463343</v>
      </c>
      <c r="D6" s="122">
        <v>11619193</v>
      </c>
      <c r="E6" s="122">
        <v>23321856</v>
      </c>
      <c r="F6" s="132">
        <v>948067766</v>
      </c>
      <c r="G6" s="92">
        <f t="shared" ref="G6:G26" si="0">B6*2*B65/100</f>
        <v>65534305.512759998</v>
      </c>
      <c r="H6" s="52">
        <f t="shared" ref="H6:H26" si="1">C6*2*C65/100</f>
        <v>32399920.780919995</v>
      </c>
      <c r="I6" s="52">
        <f t="shared" ref="I6:I26" si="2">D6*2*D65/100</f>
        <v>13527994.026039999</v>
      </c>
      <c r="J6" s="52">
        <f t="shared" ref="J6:J26" si="3">E6*2*E65/100</f>
        <v>20203723.8528</v>
      </c>
      <c r="K6" s="53">
        <f t="shared" ref="K6:K26" si="4">F6*2*F65/100</f>
        <v>68848681.166919991</v>
      </c>
    </row>
    <row r="7" spans="1:11" s="16" customFormat="1" ht="18" x14ac:dyDescent="0.55000000000000004">
      <c r="A7" s="206">
        <v>2005</v>
      </c>
      <c r="B7" s="131">
        <v>1096969610</v>
      </c>
      <c r="C7" s="122">
        <v>97936413</v>
      </c>
      <c r="D7" s="122">
        <v>11436526</v>
      </c>
      <c r="E7" s="122">
        <v>23182403</v>
      </c>
      <c r="F7" s="132">
        <v>964414268</v>
      </c>
      <c r="G7" s="92">
        <f t="shared" si="0"/>
        <v>43922663.184399992</v>
      </c>
      <c r="H7" s="52">
        <f t="shared" si="1"/>
        <v>25551610.151700001</v>
      </c>
      <c r="I7" s="52">
        <f t="shared" si="2"/>
        <v>9216010.1118400004</v>
      </c>
      <c r="J7" s="52">
        <f t="shared" si="3"/>
        <v>13819957.72442</v>
      </c>
      <c r="K7" s="53">
        <f t="shared" si="4"/>
        <v>46234020.007919997</v>
      </c>
    </row>
    <row r="8" spans="1:11" s="16" customFormat="1" ht="18" x14ac:dyDescent="0.55000000000000004">
      <c r="A8" s="206">
        <v>2006</v>
      </c>
      <c r="B8" s="131">
        <v>1096795580</v>
      </c>
      <c r="C8" s="122">
        <v>112382718</v>
      </c>
      <c r="D8" s="122">
        <v>8675015</v>
      </c>
      <c r="E8" s="122">
        <v>26739361</v>
      </c>
      <c r="F8" s="132">
        <v>948998485</v>
      </c>
      <c r="G8" s="92">
        <f t="shared" si="0"/>
        <v>26564388.947600003</v>
      </c>
      <c r="H8" s="52">
        <f t="shared" si="1"/>
        <v>12198020.211719999</v>
      </c>
      <c r="I8" s="52">
        <f t="shared" si="2"/>
        <v>4327964.9835000001</v>
      </c>
      <c r="J8" s="52">
        <f t="shared" si="3"/>
        <v>10775962.482999999</v>
      </c>
      <c r="K8" s="53">
        <f t="shared" si="4"/>
        <v>24920700.2161</v>
      </c>
    </row>
    <row r="9" spans="1:11" s="16" customFormat="1" ht="18" x14ac:dyDescent="0.55000000000000004">
      <c r="A9" s="206">
        <v>2007</v>
      </c>
      <c r="B9" s="131">
        <v>1098300633</v>
      </c>
      <c r="C9" s="122">
        <v>105189523</v>
      </c>
      <c r="D9" s="122">
        <v>11226017</v>
      </c>
      <c r="E9" s="122">
        <v>25974400</v>
      </c>
      <c r="F9" s="132">
        <v>955910692</v>
      </c>
      <c r="G9" s="92">
        <f t="shared" si="0"/>
        <v>21131304.178920001</v>
      </c>
      <c r="H9" s="52">
        <f t="shared" si="1"/>
        <v>8450926.2778200004</v>
      </c>
      <c r="I9" s="52">
        <f t="shared" si="2"/>
        <v>5549918.2844599998</v>
      </c>
      <c r="J9" s="52">
        <f t="shared" si="3"/>
        <v>8198559.6160000004</v>
      </c>
      <c r="K9" s="53">
        <f t="shared" si="4"/>
        <v>20093242.745839998</v>
      </c>
    </row>
    <row r="10" spans="1:11" s="16" customFormat="1" ht="18" x14ac:dyDescent="0.55000000000000004">
      <c r="A10" s="206">
        <v>2008</v>
      </c>
      <c r="B10" s="218">
        <v>1096011105</v>
      </c>
      <c r="C10" s="145">
        <v>100490044</v>
      </c>
      <c r="D10" s="145">
        <v>10044545</v>
      </c>
      <c r="E10" s="145">
        <v>26647139</v>
      </c>
      <c r="F10" s="219">
        <v>958829377</v>
      </c>
      <c r="G10" s="92">
        <f t="shared" si="0"/>
        <v>18895231.450199999</v>
      </c>
      <c r="H10" s="52">
        <f t="shared" si="1"/>
        <v>7978909.4935999997</v>
      </c>
      <c r="I10" s="52">
        <f t="shared" si="2"/>
        <v>3964180.1297000004</v>
      </c>
      <c r="J10" s="52">
        <f t="shared" si="3"/>
        <v>7087073.0884400001</v>
      </c>
      <c r="K10" s="53">
        <f t="shared" si="4"/>
        <v>17335635.136160001</v>
      </c>
    </row>
    <row r="11" spans="1:11" s="16" customFormat="1" ht="18" x14ac:dyDescent="0.55000000000000004">
      <c r="A11" s="206">
        <v>2009</v>
      </c>
      <c r="B11" s="211">
        <v>1104151148</v>
      </c>
      <c r="C11" s="80">
        <v>100541129</v>
      </c>
      <c r="D11" s="80">
        <v>9937871</v>
      </c>
      <c r="E11" s="80">
        <v>27505517</v>
      </c>
      <c r="F11" s="212">
        <v>966166631</v>
      </c>
      <c r="G11" s="92">
        <f t="shared" si="0"/>
        <v>18748486.493039999</v>
      </c>
      <c r="H11" s="52">
        <f t="shared" si="1"/>
        <v>7621017.5782000003</v>
      </c>
      <c r="I11" s="52">
        <f t="shared" si="2"/>
        <v>4610973.3865800006</v>
      </c>
      <c r="J11" s="52">
        <f t="shared" si="3"/>
        <v>7071118.3103600005</v>
      </c>
      <c r="K11" s="53">
        <f t="shared" si="4"/>
        <v>17468292.688480001</v>
      </c>
    </row>
    <row r="12" spans="1:11" s="16" customFormat="1" ht="18" x14ac:dyDescent="0.55000000000000004">
      <c r="A12" s="206">
        <v>2010</v>
      </c>
      <c r="B12" s="211">
        <v>1113989562</v>
      </c>
      <c r="C12" s="80">
        <v>101666741</v>
      </c>
      <c r="D12" s="80">
        <v>10959811</v>
      </c>
      <c r="E12" s="80">
        <v>28830060</v>
      </c>
      <c r="F12" s="212">
        <v>972532950</v>
      </c>
      <c r="G12" s="92">
        <f t="shared" si="0"/>
        <v>19138340.675160002</v>
      </c>
      <c r="H12" s="52">
        <f t="shared" si="1"/>
        <v>7864939.0837599989</v>
      </c>
      <c r="I12" s="52">
        <f t="shared" si="2"/>
        <v>4920297.5503399996</v>
      </c>
      <c r="J12" s="52">
        <f t="shared" si="3"/>
        <v>7383954.9671999989</v>
      </c>
      <c r="K12" s="53">
        <f t="shared" si="4"/>
        <v>17972408.916000001</v>
      </c>
    </row>
    <row r="13" spans="1:11" s="16" customFormat="1" ht="18" x14ac:dyDescent="0.55000000000000004">
      <c r="A13" s="206">
        <v>2011</v>
      </c>
      <c r="B13" s="211">
        <v>1121303451</v>
      </c>
      <c r="C13" s="80">
        <v>101159149</v>
      </c>
      <c r="D13" s="80">
        <v>10339368</v>
      </c>
      <c r="E13" s="80">
        <v>28992340</v>
      </c>
      <c r="F13" s="212">
        <v>980812594</v>
      </c>
      <c r="G13" s="92">
        <f t="shared" si="0"/>
        <v>19196715.081119999</v>
      </c>
      <c r="H13" s="52">
        <f t="shared" si="1"/>
        <v>7334038.3025000002</v>
      </c>
      <c r="I13" s="52">
        <f t="shared" si="2"/>
        <v>4668224.6519999998</v>
      </c>
      <c r="J13" s="52">
        <f t="shared" si="3"/>
        <v>7404643.6359999999</v>
      </c>
      <c r="K13" s="53">
        <f t="shared" si="4"/>
        <v>18341195.507800002</v>
      </c>
    </row>
    <row r="14" spans="1:11" s="16" customFormat="1" ht="18" x14ac:dyDescent="0.55000000000000004">
      <c r="A14" s="206">
        <v>2012</v>
      </c>
      <c r="B14" s="211">
        <v>1130584513</v>
      </c>
      <c r="C14" s="80">
        <v>103865464</v>
      </c>
      <c r="D14" s="80">
        <v>10568107</v>
      </c>
      <c r="E14" s="80">
        <v>29660892</v>
      </c>
      <c r="F14" s="212">
        <v>986490050</v>
      </c>
      <c r="G14" s="92">
        <f t="shared" si="0"/>
        <v>19491277.00412</v>
      </c>
      <c r="H14" s="52">
        <f t="shared" si="1"/>
        <v>6580915.7990400009</v>
      </c>
      <c r="I14" s="52">
        <f t="shared" si="2"/>
        <v>4887960.8496400006</v>
      </c>
      <c r="J14" s="52">
        <f t="shared" si="3"/>
        <v>7726069.1481599994</v>
      </c>
      <c r="K14" s="53">
        <f t="shared" si="4"/>
        <v>18822230.153999999</v>
      </c>
    </row>
    <row r="15" spans="1:11" s="16" customFormat="1" ht="18" x14ac:dyDescent="0.55000000000000004">
      <c r="A15" s="206">
        <v>2013</v>
      </c>
      <c r="B15" s="211">
        <v>1140459253</v>
      </c>
      <c r="C15" s="80">
        <v>103253018</v>
      </c>
      <c r="D15" s="80">
        <v>11471684</v>
      </c>
      <c r="E15" s="80">
        <v>30256133</v>
      </c>
      <c r="F15" s="212">
        <v>995478418</v>
      </c>
      <c r="G15" s="92">
        <f t="shared" si="0"/>
        <v>17677118.421500001</v>
      </c>
      <c r="H15" s="52">
        <f t="shared" si="1"/>
        <v>6158009.99352</v>
      </c>
      <c r="I15" s="52">
        <f t="shared" si="2"/>
        <v>5146197.4424000001</v>
      </c>
      <c r="J15" s="52">
        <f t="shared" si="3"/>
        <v>7642699.1958000008</v>
      </c>
      <c r="K15" s="53">
        <f t="shared" si="4"/>
        <v>17241686.199760001</v>
      </c>
    </row>
    <row r="16" spans="1:11" s="16" customFormat="1" ht="18" x14ac:dyDescent="0.55000000000000004">
      <c r="A16" s="206">
        <v>2014</v>
      </c>
      <c r="B16" s="211">
        <v>1142159916</v>
      </c>
      <c r="C16" s="80">
        <v>105583792</v>
      </c>
      <c r="D16" s="80">
        <v>11678921</v>
      </c>
      <c r="E16" s="80">
        <v>29721048</v>
      </c>
      <c r="F16" s="212">
        <v>995176155</v>
      </c>
      <c r="G16" s="92">
        <f t="shared" si="0"/>
        <v>18228872.25936</v>
      </c>
      <c r="H16" s="52">
        <f t="shared" si="1"/>
        <v>6092184.7983999988</v>
      </c>
      <c r="I16" s="52">
        <f t="shared" si="2"/>
        <v>5225849.9906600006</v>
      </c>
      <c r="J16" s="52">
        <f t="shared" si="3"/>
        <v>7567573.2417599997</v>
      </c>
      <c r="K16" s="53">
        <f t="shared" si="4"/>
        <v>17913170.789999999</v>
      </c>
    </row>
    <row r="17" spans="1:11" s="16" customFormat="1" ht="18" x14ac:dyDescent="0.55000000000000004">
      <c r="A17" s="206">
        <v>2015</v>
      </c>
      <c r="B17" s="211">
        <v>1144044506</v>
      </c>
      <c r="C17" s="80">
        <v>105657204</v>
      </c>
      <c r="D17" s="80">
        <v>12090806</v>
      </c>
      <c r="E17" s="80">
        <v>30004384</v>
      </c>
      <c r="F17" s="212">
        <v>996292112</v>
      </c>
      <c r="G17" s="92">
        <f t="shared" si="0"/>
        <v>18121664.975040004</v>
      </c>
      <c r="H17" s="52">
        <f t="shared" si="1"/>
        <v>5946387.4411199996</v>
      </c>
      <c r="I17" s="52">
        <f t="shared" si="2"/>
        <v>5252971.5747599993</v>
      </c>
      <c r="J17" s="52">
        <f t="shared" si="3"/>
        <v>7658318.9721600004</v>
      </c>
      <c r="K17" s="53">
        <f t="shared" si="4"/>
        <v>17833628.8048</v>
      </c>
    </row>
    <row r="18" spans="1:11" s="16" customFormat="1" ht="18" x14ac:dyDescent="0.55000000000000004">
      <c r="A18" s="206">
        <v>2016</v>
      </c>
      <c r="B18" s="211">
        <v>1146095370</v>
      </c>
      <c r="C18" s="80">
        <v>106281044</v>
      </c>
      <c r="D18" s="80">
        <v>12218230</v>
      </c>
      <c r="E18" s="80">
        <v>31120783</v>
      </c>
      <c r="F18" s="212">
        <v>996475313</v>
      </c>
      <c r="G18" s="92">
        <f t="shared" si="0"/>
        <v>18337525.920000002</v>
      </c>
      <c r="H18" s="52">
        <f t="shared" si="1"/>
        <v>5813573.1067999993</v>
      </c>
      <c r="I18" s="52">
        <f t="shared" si="2"/>
        <v>5309309.6642000005</v>
      </c>
      <c r="J18" s="52">
        <f t="shared" si="3"/>
        <v>7887873.6591799995</v>
      </c>
      <c r="K18" s="53">
        <f t="shared" si="4"/>
        <v>18115921.190340001</v>
      </c>
    </row>
    <row r="19" spans="1:11" s="16" customFormat="1" ht="18" x14ac:dyDescent="0.55000000000000004">
      <c r="A19" s="206">
        <v>2017</v>
      </c>
      <c r="B19" s="211">
        <v>1154102353</v>
      </c>
      <c r="C19" s="80">
        <v>109158372</v>
      </c>
      <c r="D19" s="80">
        <v>12081270</v>
      </c>
      <c r="E19" s="80">
        <v>31498222</v>
      </c>
      <c r="F19" s="212">
        <v>1001364488</v>
      </c>
      <c r="G19" s="92">
        <f t="shared" si="0"/>
        <v>18811868.3539</v>
      </c>
      <c r="H19" s="52">
        <f t="shared" si="1"/>
        <v>6636829.0175999999</v>
      </c>
      <c r="I19" s="52">
        <f t="shared" si="2"/>
        <v>5252936.1959999995</v>
      </c>
      <c r="J19" s="52">
        <f t="shared" si="3"/>
        <v>7995508.6724800002</v>
      </c>
      <c r="K19" s="53">
        <f t="shared" si="4"/>
        <v>18565297.607519999</v>
      </c>
    </row>
    <row r="20" spans="1:11" s="16" customFormat="1" ht="18" x14ac:dyDescent="0.55000000000000004">
      <c r="A20" s="206">
        <v>2018</v>
      </c>
      <c r="B20" s="211">
        <v>1155239535</v>
      </c>
      <c r="C20" s="80">
        <v>108267649</v>
      </c>
      <c r="D20" s="80">
        <v>13009544</v>
      </c>
      <c r="E20" s="80">
        <v>32845337</v>
      </c>
      <c r="F20" s="212">
        <v>1001117005</v>
      </c>
      <c r="G20" s="92">
        <f t="shared" si="0"/>
        <v>19500443.3508</v>
      </c>
      <c r="H20" s="52">
        <f t="shared" si="1"/>
        <v>6318499.9956400003</v>
      </c>
      <c r="I20" s="52">
        <f t="shared" si="2"/>
        <v>5519689.3283200003</v>
      </c>
      <c r="J20" s="52">
        <f t="shared" si="3"/>
        <v>8188342.5140999993</v>
      </c>
      <c r="K20" s="53">
        <f t="shared" si="4"/>
        <v>19181401.8158</v>
      </c>
    </row>
    <row r="21" spans="1:11" s="16" customFormat="1" ht="18" x14ac:dyDescent="0.55000000000000004">
      <c r="A21" s="206">
        <v>2019</v>
      </c>
      <c r="B21" s="211">
        <v>1169032128</v>
      </c>
      <c r="C21" s="80">
        <v>107410649</v>
      </c>
      <c r="D21" s="80">
        <v>13271137</v>
      </c>
      <c r="E21" s="80">
        <v>32909466</v>
      </c>
      <c r="F21" s="212">
        <v>1015440876</v>
      </c>
      <c r="G21" s="92">
        <f t="shared" si="0"/>
        <v>19990449.388799999</v>
      </c>
      <c r="H21" s="52">
        <f t="shared" si="1"/>
        <v>5660541.2022999991</v>
      </c>
      <c r="I21" s="52">
        <f t="shared" si="2"/>
        <v>5473016.8987999996</v>
      </c>
      <c r="J21" s="52">
        <f t="shared" si="3"/>
        <v>8102310.5292000007</v>
      </c>
      <c r="K21" s="53">
        <f t="shared" si="4"/>
        <v>19638626.541840002</v>
      </c>
    </row>
    <row r="22" spans="1:11" s="16" customFormat="1" ht="18" x14ac:dyDescent="0.55000000000000004">
      <c r="A22" s="206">
        <v>2020</v>
      </c>
      <c r="B22" s="211">
        <v>1179177431</v>
      </c>
      <c r="C22" s="80">
        <v>107266142</v>
      </c>
      <c r="D22" s="80">
        <v>12988266</v>
      </c>
      <c r="E22" s="80">
        <v>32214990</v>
      </c>
      <c r="F22" s="212">
        <v>1026708032</v>
      </c>
      <c r="G22" s="92">
        <f t="shared" si="0"/>
        <v>20494103.750780001</v>
      </c>
      <c r="H22" s="52">
        <f t="shared" si="1"/>
        <v>5125176.2647599997</v>
      </c>
      <c r="I22" s="52">
        <f t="shared" si="2"/>
        <v>5456630.3119200002</v>
      </c>
      <c r="J22" s="52">
        <f t="shared" si="3"/>
        <v>7913290.1436000001</v>
      </c>
      <c r="K22" s="53">
        <f t="shared" si="4"/>
        <v>20144011.587839998</v>
      </c>
    </row>
    <row r="23" spans="1:11" s="16" customFormat="1" ht="18" x14ac:dyDescent="0.55000000000000004">
      <c r="A23" s="206">
        <v>2021</v>
      </c>
      <c r="B23" s="211">
        <v>1185582114</v>
      </c>
      <c r="C23" s="80">
        <v>108479076</v>
      </c>
      <c r="D23" s="80">
        <v>13584941</v>
      </c>
      <c r="E23" s="80">
        <v>32911559</v>
      </c>
      <c r="F23" s="212">
        <v>1030606538</v>
      </c>
      <c r="G23" s="92">
        <f t="shared" si="0"/>
        <v>21198208.198320001</v>
      </c>
      <c r="H23" s="52">
        <f t="shared" si="1"/>
        <v>5413105.8924000002</v>
      </c>
      <c r="I23" s="52">
        <f t="shared" si="2"/>
        <v>5603788.1624999996</v>
      </c>
      <c r="J23" s="52">
        <f t="shared" si="3"/>
        <v>7979078.3639600007</v>
      </c>
      <c r="K23" s="53">
        <f t="shared" si="4"/>
        <v>21003761.244439997</v>
      </c>
    </row>
    <row r="24" spans="1:11" s="16" customFormat="1" ht="18" x14ac:dyDescent="0.55000000000000004">
      <c r="A24" s="206">
        <v>2022</v>
      </c>
      <c r="B24" s="211">
        <v>1179307880</v>
      </c>
      <c r="C24" s="80">
        <v>109197742</v>
      </c>
      <c r="D24" s="80">
        <v>13934230</v>
      </c>
      <c r="E24" s="80">
        <v>34171900</v>
      </c>
      <c r="F24" s="212">
        <v>1022004009</v>
      </c>
      <c r="G24" s="92">
        <f t="shared" si="0"/>
        <v>22005885.040799998</v>
      </c>
      <c r="H24" s="52">
        <f t="shared" si="1"/>
        <v>5468622.9193599997</v>
      </c>
      <c r="I24" s="52">
        <f t="shared" si="2"/>
        <v>5744246.9752000002</v>
      </c>
      <c r="J24" s="52">
        <f t="shared" si="3"/>
        <v>8397402.7060000002</v>
      </c>
      <c r="K24" s="53">
        <f t="shared" si="4"/>
        <v>21441644.108819999</v>
      </c>
    </row>
    <row r="25" spans="1:11" s="16" customFormat="1" ht="18" x14ac:dyDescent="0.55000000000000004">
      <c r="A25" s="206">
        <v>2023</v>
      </c>
      <c r="B25" s="211">
        <v>1187631978</v>
      </c>
      <c r="C25" s="80">
        <v>110011620</v>
      </c>
      <c r="D25" s="80">
        <v>14184346</v>
      </c>
      <c r="E25" s="80">
        <v>34528723</v>
      </c>
      <c r="F25" s="212">
        <v>1028907289</v>
      </c>
      <c r="G25" s="92">
        <f t="shared" si="0"/>
        <v>22469997.023759998</v>
      </c>
      <c r="H25" s="52">
        <f t="shared" si="1"/>
        <v>5498380.7675999999</v>
      </c>
      <c r="I25" s="52">
        <f t="shared" si="2"/>
        <v>5846220.0473600002</v>
      </c>
      <c r="J25" s="52">
        <f t="shared" si="3"/>
        <v>8513401.9428799991</v>
      </c>
      <c r="K25" s="53">
        <f t="shared" si="4"/>
        <v>21915725.255699996</v>
      </c>
    </row>
    <row r="26" spans="1:11" s="16" customFormat="1" ht="24.75" customHeight="1" thickBot="1" x14ac:dyDescent="0.6">
      <c r="A26" s="206">
        <v>2024</v>
      </c>
      <c r="B26" s="213">
        <v>1193781307</v>
      </c>
      <c r="C26" s="214">
        <v>111571260</v>
      </c>
      <c r="D26" s="214">
        <v>14103144</v>
      </c>
      <c r="E26" s="214">
        <v>37095754</v>
      </c>
      <c r="F26" s="215">
        <v>1031011149</v>
      </c>
      <c r="G26" s="112">
        <f t="shared" si="0"/>
        <v>22705720.459139999</v>
      </c>
      <c r="H26" s="55">
        <f t="shared" si="1"/>
        <v>6120799.3235999998</v>
      </c>
      <c r="I26" s="55">
        <f t="shared" si="2"/>
        <v>5807110.5734399995</v>
      </c>
      <c r="J26" s="55">
        <f t="shared" si="3"/>
        <v>8779823.0567199998</v>
      </c>
      <c r="K26" s="56">
        <f t="shared" si="4"/>
        <v>22228600.372439999</v>
      </c>
    </row>
    <row r="27" spans="1:11" s="16" customFormat="1" ht="18.399999999999999" thickBot="1" x14ac:dyDescent="0.6">
      <c r="A27" s="96" t="s">
        <v>373</v>
      </c>
      <c r="B27" s="97"/>
      <c r="C27" s="97"/>
      <c r="D27" s="97"/>
      <c r="E27" s="97"/>
      <c r="F27" s="98"/>
      <c r="G27" s="57"/>
      <c r="H27" s="57"/>
      <c r="I27" s="57"/>
      <c r="J27" s="57"/>
      <c r="K27" s="57"/>
    </row>
    <row r="28" spans="1:11" s="16" customFormat="1" ht="18" x14ac:dyDescent="0.45">
      <c r="A28" s="60">
        <v>2025</v>
      </c>
      <c r="B28" s="42">
        <f>_xlfn.FORECAST.LINEAR($A28,B$12:B27,$A$12:$A27)</f>
        <v>1200474475.3238106</v>
      </c>
      <c r="C28" s="42">
        <f>_xlfn.FORECAST.LINEAR($A28,C$12:C27,$A$12:$A27)</f>
        <v>111747241.25714278</v>
      </c>
      <c r="D28" s="42">
        <f>_xlfn.FORECAST.LINEAR($A28,D$12:D27,A$12:A27)</f>
        <v>14644735.180952311</v>
      </c>
      <c r="E28" s="42">
        <f>_xlfn.FORECAST.LINEAR($A28,$E$12:E27,$A$12:$A27)</f>
        <v>35763290.18095243</v>
      </c>
      <c r="F28" s="42">
        <f>_xlfn.FORECAST.LINEAR($A28,F$12:F27,$A$12:A27)</f>
        <v>1038319208.6952381</v>
      </c>
      <c r="G28" s="39"/>
      <c r="H28" s="39"/>
      <c r="I28" s="39"/>
      <c r="J28" s="39"/>
      <c r="K28" s="39"/>
    </row>
    <row r="29" spans="1:11" s="16" customFormat="1" ht="18" x14ac:dyDescent="0.45">
      <c r="A29" s="60">
        <v>2026</v>
      </c>
      <c r="B29" s="42">
        <f>_xlfn.FORECAST.LINEAR($A29,B$12:B28,$A$12:$A28)</f>
        <v>1206013023.930954</v>
      </c>
      <c r="C29" s="42">
        <f>_xlfn.FORECAST.LINEAR($A29,C$12:C28,$A$12:$A28)</f>
        <v>112392072.06428552</v>
      </c>
      <c r="D29" s="42">
        <f>_xlfn.FORECAST.LINEAR($A29,D$12:D28,A$12:A28)</f>
        <v>14921295.370238066</v>
      </c>
      <c r="E29" s="42">
        <f>_xlfn.FORECAST.LINEAR($A29,$E$12:E28,$A$12:$A28)</f>
        <v>36260688.195238113</v>
      </c>
      <c r="F29" s="42">
        <f>_xlfn.FORECAST.LINEAR($A29,F$12:F28,$A$12:A28)</f>
        <v>1042438968.29881</v>
      </c>
      <c r="G29" s="39"/>
      <c r="H29" s="39"/>
      <c r="I29" s="39"/>
      <c r="J29" s="39"/>
      <c r="K29" s="39"/>
    </row>
    <row r="30" spans="1:11" s="16" customFormat="1" ht="18" x14ac:dyDescent="0.45">
      <c r="A30" s="60">
        <v>2027</v>
      </c>
      <c r="B30" s="42">
        <f>_xlfn.FORECAST.LINEAR($A30,B$12:B29,$A$12:$A29)</f>
        <v>1211551572.5380955</v>
      </c>
      <c r="C30" s="42">
        <f>_xlfn.FORECAST.LINEAR($A30,C$12:C29,$A$12:$A29)</f>
        <v>113036902.87142873</v>
      </c>
      <c r="D30" s="42">
        <f>_xlfn.FORECAST.LINEAR($A30,D$12:D29,A$12:A29)</f>
        <v>15197855.559523821</v>
      </c>
      <c r="E30" s="42">
        <f>_xlfn.FORECAST.LINEAR($A30,$E$12:E29,$A$12:$A29)</f>
        <v>36758086.209523797</v>
      </c>
      <c r="F30" s="42">
        <f>_xlfn.FORECAST.LINEAR($A30,F$12:F29,$A$12:A29)</f>
        <v>1046558727.9023809</v>
      </c>
      <c r="G30" s="39"/>
      <c r="H30" s="39"/>
      <c r="I30" s="39"/>
      <c r="J30" s="39"/>
      <c r="K30" s="39"/>
    </row>
    <row r="31" spans="1:11" s="16" customFormat="1" ht="18" x14ac:dyDescent="0.45">
      <c r="A31" s="60">
        <v>2028</v>
      </c>
      <c r="B31" s="42">
        <f>_xlfn.FORECAST.LINEAR($A31,B$12:B30,$A$12:$A30)</f>
        <v>1217090121.145237</v>
      </c>
      <c r="C31" s="42">
        <f>_xlfn.FORECAST.LINEAR($A31,C$12:C30,$A$12:$A30)</f>
        <v>113681733.67857146</v>
      </c>
      <c r="D31" s="42">
        <f>_xlfn.FORECAST.LINEAR($A31,D$12:D30,A$12:A30)</f>
        <v>15474415.748809576</v>
      </c>
      <c r="E31" s="42">
        <f>_xlfn.FORECAST.LINEAR($A31,$E$12:E30,$A$12:$A30)</f>
        <v>37255484.223809481</v>
      </c>
      <c r="F31" s="42">
        <f>_xlfn.FORECAST.LINEAR($A31,F$12:F30,$A$12:A30)</f>
        <v>1050678487.5059528</v>
      </c>
      <c r="G31" s="39"/>
      <c r="H31" s="39"/>
      <c r="I31" s="39"/>
      <c r="J31" s="39"/>
      <c r="K31" s="39"/>
    </row>
    <row r="32" spans="1:11" s="16" customFormat="1" ht="18" x14ac:dyDescent="0.45">
      <c r="A32" s="60">
        <v>2029</v>
      </c>
      <c r="B32" s="42">
        <f>_xlfn.FORECAST.LINEAR($A32,B$12:B31,$A$12:$A31)</f>
        <v>1222628669.7523804</v>
      </c>
      <c r="C32" s="42">
        <f>_xlfn.FORECAST.LINEAR($A32,C$12:C31,$A$12:$A31)</f>
        <v>114326564.4857142</v>
      </c>
      <c r="D32" s="42">
        <f>_xlfn.FORECAST.LINEAR($A32,D$12:D31,A$12:A31)</f>
        <v>15750975.938095331</v>
      </c>
      <c r="E32" s="42">
        <f>_xlfn.FORECAST.LINEAR($A32,$E$12:E31,$A$12:$A31)</f>
        <v>37752882.238095164</v>
      </c>
      <c r="F32" s="42">
        <f>_xlfn.FORECAST.LINEAR($A32,F$12:F31,$A$12:A31)</f>
        <v>1054798247.1095238</v>
      </c>
      <c r="G32" s="39"/>
      <c r="H32" s="39"/>
      <c r="I32" s="39"/>
      <c r="J32" s="39"/>
      <c r="K32" s="39"/>
    </row>
    <row r="33" spans="1:11" s="16" customFormat="1" ht="18" x14ac:dyDescent="0.45">
      <c r="A33" s="60">
        <v>2030</v>
      </c>
      <c r="B33" s="42">
        <f>_xlfn.FORECAST.LINEAR($A33,B$12:B32,$A$12:$A32)</f>
        <v>1228167218.3595238</v>
      </c>
      <c r="C33" s="42">
        <f>_xlfn.FORECAST.LINEAR($A33,C$12:C32,$A$12:$A32)</f>
        <v>114971395.29285693</v>
      </c>
      <c r="D33" s="42">
        <f>_xlfn.FORECAST.LINEAR($A33,D$12:D32,A$12:A32)</f>
        <v>16027536.127380967</v>
      </c>
      <c r="E33" s="42">
        <f>_xlfn.FORECAST.LINEAR($A33,$E$12:E32,$A$12:$A32)</f>
        <v>38250280.252381086</v>
      </c>
      <c r="F33" s="42">
        <f>_xlfn.FORECAST.LINEAR($A33,F$12:F32,$A$12:A32)</f>
        <v>1058918006.7130957</v>
      </c>
      <c r="G33" s="39"/>
      <c r="H33" s="39"/>
      <c r="I33" s="39"/>
      <c r="J33" s="39"/>
      <c r="K33" s="39"/>
    </row>
    <row r="34" spans="1:11" s="16" customFormat="1" ht="18" x14ac:dyDescent="0.45">
      <c r="A34" s="60">
        <v>2031</v>
      </c>
      <c r="B34" s="42">
        <f>_xlfn.FORECAST.LINEAR($A34,B$12:B33,$A$12:$A33)</f>
        <v>1233705766.9666672</v>
      </c>
      <c r="C34" s="42">
        <f>_xlfn.FORECAST.LINEAR($A34,C$12:C33,$A$12:$A33)</f>
        <v>115616226.10000014</v>
      </c>
      <c r="D34" s="42">
        <f>_xlfn.FORECAST.LINEAR($A34,D$12:D33,A$12:A33)</f>
        <v>16304096.316666722</v>
      </c>
      <c r="E34" s="42">
        <f>_xlfn.FORECAST.LINEAR($A34,$E$12:E33,$A$12:$A33)</f>
        <v>38747678.266666651</v>
      </c>
      <c r="F34" s="42">
        <f>_xlfn.FORECAST.LINEAR($A34,F$12:F33,$A$12:A33)</f>
        <v>1063037766.3166676</v>
      </c>
      <c r="G34" s="39"/>
      <c r="H34" s="39"/>
      <c r="I34" s="39"/>
      <c r="J34" s="39"/>
      <c r="K34" s="39"/>
    </row>
    <row r="35" spans="1:11" s="16" customFormat="1" ht="18" x14ac:dyDescent="0.45">
      <c r="A35" s="60">
        <v>2032</v>
      </c>
      <c r="B35" s="42">
        <f>_xlfn.FORECAST.LINEAR($A35,B$12:B34,$A$12:$A34)</f>
        <v>1239244315.5738106</v>
      </c>
      <c r="C35" s="42">
        <f>_xlfn.FORECAST.LINEAR($A35,C$12:C34,$A$12:$A34)</f>
        <v>116261056.90714288</v>
      </c>
      <c r="D35" s="42">
        <f>_xlfn.FORECAST.LINEAR($A35,D$12:D34,A$12:A34)</f>
        <v>16580656.505952358</v>
      </c>
      <c r="E35" s="42">
        <f>_xlfn.FORECAST.LINEAR($A35,$E$12:E34,$A$12:$A34)</f>
        <v>39245076.280952454</v>
      </c>
      <c r="F35" s="42">
        <f>_xlfn.FORECAST.LINEAR($A35,F$12:F34,$A$12:A34)</f>
        <v>1067157525.9202385</v>
      </c>
      <c r="G35" s="39"/>
      <c r="H35" s="39"/>
      <c r="I35" s="39"/>
      <c r="J35" s="39"/>
      <c r="K35" s="39"/>
    </row>
    <row r="36" spans="1:11" s="16" customFormat="1" ht="18" x14ac:dyDescent="0.45">
      <c r="A36" s="60">
        <v>2033</v>
      </c>
      <c r="B36" s="42">
        <f>_xlfn.FORECAST.LINEAR($A36,B$12:B35,$A$12:$A35)</f>
        <v>1244782864.180954</v>
      </c>
      <c r="C36" s="42">
        <f>_xlfn.FORECAST.LINEAR($A36,C$12:C35,$A$12:$A35)</f>
        <v>116905887.71428561</v>
      </c>
      <c r="D36" s="42">
        <f>_xlfn.FORECAST.LINEAR($A36,D$12:D35,A$12:A35)</f>
        <v>16857216.695238113</v>
      </c>
      <c r="E36" s="42">
        <f>_xlfn.FORECAST.LINEAR($A36,$E$12:E35,$A$12:$A35)</f>
        <v>39742474.295238137</v>
      </c>
      <c r="F36" s="42">
        <f>_xlfn.FORECAST.LINEAR($A36,F$12:F35,$A$12:A35)</f>
        <v>1071277285.5238104</v>
      </c>
      <c r="G36" s="39"/>
      <c r="H36" s="39"/>
      <c r="I36" s="39"/>
      <c r="J36" s="39"/>
      <c r="K36" s="39"/>
    </row>
    <row r="37" spans="1:11" s="16" customFormat="1" ht="18" x14ac:dyDescent="0.45">
      <c r="A37" s="60">
        <v>2034</v>
      </c>
      <c r="B37" s="42">
        <f>_xlfn.FORECAST.LINEAR($A37,B$12:B36,$A$12:$A36)</f>
        <v>1250321412.7880974</v>
      </c>
      <c r="C37" s="42">
        <f>_xlfn.FORECAST.LINEAR($A37,C$12:C36,$A$12:$A36)</f>
        <v>117550718.52142835</v>
      </c>
      <c r="D37" s="42">
        <f>_xlfn.FORECAST.LINEAR($A37,D$12:D36,A$12:A36)</f>
        <v>17133776.884523869</v>
      </c>
      <c r="E37" s="42">
        <f>_xlfn.FORECAST.LINEAR($A37,$E$12:E36,$A$12:$A36)</f>
        <v>40239872.309523821</v>
      </c>
      <c r="F37" s="42">
        <f>_xlfn.FORECAST.LINEAR($A37,F$12:F36,$A$12:A36)</f>
        <v>1075397045.1273813</v>
      </c>
      <c r="G37" s="39"/>
      <c r="H37" s="39"/>
      <c r="I37" s="39"/>
      <c r="J37" s="39"/>
      <c r="K37" s="39"/>
    </row>
    <row r="38" spans="1:11" s="16" customFormat="1" ht="18" x14ac:dyDescent="0.45">
      <c r="A38" s="60">
        <v>2035</v>
      </c>
      <c r="B38" s="42">
        <f>_xlfn.FORECAST.LINEAR($A38,B$12:B37,$A$12:$A37)</f>
        <v>1255859961.395237</v>
      </c>
      <c r="C38" s="42">
        <f>_xlfn.FORECAST.LINEAR($A38,C$12:C37,$A$12:$A37)</f>
        <v>118195549.32857156</v>
      </c>
      <c r="D38" s="42">
        <f>_xlfn.FORECAST.LINEAR($A38,D$12:D37,A$12:A37)</f>
        <v>17410337.073809505</v>
      </c>
      <c r="E38" s="42">
        <f>_xlfn.FORECAST.LINEAR($A38,$E$12:E37,$A$12:$A37)</f>
        <v>40737270.323809624</v>
      </c>
      <c r="F38" s="42">
        <f>_xlfn.FORECAST.LINEAR($A38,F$12:F37,$A$12:A37)</f>
        <v>1079516804.7309532</v>
      </c>
      <c r="G38" s="39"/>
      <c r="H38" s="39"/>
      <c r="I38" s="39"/>
      <c r="J38" s="39"/>
      <c r="K38" s="39"/>
    </row>
    <row r="39" spans="1:11" s="16" customFormat="1" ht="18" x14ac:dyDescent="0.45">
      <c r="A39" s="60">
        <v>2036</v>
      </c>
      <c r="B39" s="42">
        <f>_xlfn.FORECAST.LINEAR($A39,B$12:B38,$A$12:$A38)</f>
        <v>1261398510.0023804</v>
      </c>
      <c r="C39" s="42">
        <f>_xlfn.FORECAST.LINEAR($A39,C$12:C38,$A$12:$A38)</f>
        <v>118840380.13571429</v>
      </c>
      <c r="D39" s="42">
        <f>_xlfn.FORECAST.LINEAR($A39,D$12:D38,A$12:A38)</f>
        <v>17686897.263095379</v>
      </c>
      <c r="E39" s="42">
        <f>_xlfn.FORECAST.LINEAR($A39,$E$12:E38,$A$12:$A38)</f>
        <v>41234668.338095307</v>
      </c>
      <c r="F39" s="42">
        <f>_xlfn.FORECAST.LINEAR($A39,F$12:F38,$A$12:A38)</f>
        <v>1083636564.3345242</v>
      </c>
      <c r="G39" s="39"/>
      <c r="H39" s="39"/>
      <c r="I39" s="39"/>
      <c r="J39" s="39"/>
      <c r="K39" s="39"/>
    </row>
    <row r="40" spans="1:11" s="16" customFormat="1" ht="18" x14ac:dyDescent="0.45">
      <c r="A40" s="60">
        <v>2037</v>
      </c>
      <c r="B40" s="42">
        <f>_xlfn.FORECAST.LINEAR($A40,B$12:B39,$A$12:$A39)</f>
        <v>1266937058.6095238</v>
      </c>
      <c r="C40" s="42">
        <f>_xlfn.FORECAST.LINEAR($A40,C$12:C39,$A$12:$A39)</f>
        <v>119485210.94285703</v>
      </c>
      <c r="D40" s="42">
        <f>_xlfn.FORECAST.LINEAR($A40,D$12:D39,A$12:A39)</f>
        <v>17963457.452381015</v>
      </c>
      <c r="E40" s="42">
        <f>_xlfn.FORECAST.LINEAR($A40,$E$12:E39,$A$12:$A39)</f>
        <v>41732066.352380991</v>
      </c>
      <c r="F40" s="42">
        <f>_xlfn.FORECAST.LINEAR($A40,F$12:F39,$A$12:A39)</f>
        <v>1087756323.938096</v>
      </c>
      <c r="G40" s="39"/>
      <c r="H40" s="39"/>
      <c r="I40" s="39"/>
      <c r="J40" s="39"/>
      <c r="K40" s="39"/>
    </row>
    <row r="41" spans="1:11" s="16" customFormat="1" ht="18" x14ac:dyDescent="0.45">
      <c r="A41" s="60">
        <v>2038</v>
      </c>
      <c r="B41" s="42">
        <f>_xlfn.FORECAST.LINEAR($A41,B$12:B40,$A$12:$A40)</f>
        <v>1272475607.2166672</v>
      </c>
      <c r="C41" s="42">
        <f>_xlfn.FORECAST.LINEAR($A41,C$12:C40,$A$12:$A40)</f>
        <v>120130041.74999976</v>
      </c>
      <c r="D41" s="42">
        <f>_xlfn.FORECAST.LINEAR($A41,D$12:D40,A$12:A40)</f>
        <v>18240017.641666651</v>
      </c>
      <c r="E41" s="42">
        <f>_xlfn.FORECAST.LINEAR($A41,$E$12:E40,$A$12:$A40)</f>
        <v>42229464.366666675</v>
      </c>
      <c r="F41" s="42">
        <f>_xlfn.FORECAST.LINEAR($A41,F$12:F40,$A$12:A40)</f>
        <v>1091876083.5416679</v>
      </c>
      <c r="G41" s="39"/>
      <c r="H41" s="39"/>
      <c r="I41" s="39"/>
      <c r="J41" s="39"/>
      <c r="K41" s="39"/>
    </row>
    <row r="42" spans="1:11" s="16" customFormat="1" ht="18" x14ac:dyDescent="0.45">
      <c r="A42" s="60">
        <v>2039</v>
      </c>
      <c r="B42" s="42">
        <f>_xlfn.FORECAST.LINEAR($A42,B$12:B41,$A$12:$A41)</f>
        <v>1278014155.8238106</v>
      </c>
      <c r="C42" s="42">
        <f>_xlfn.FORECAST.LINEAR($A42,C$12:C41,$A$12:$A41)</f>
        <v>120774872.55714297</v>
      </c>
      <c r="D42" s="42">
        <f>_xlfn.FORECAST.LINEAR($A42,D$12:D41,A$12:A41)</f>
        <v>18516577.830952406</v>
      </c>
      <c r="E42" s="42">
        <f>_xlfn.FORECAST.LINEAR($A42,$E$12:E41,$A$12:$A41)</f>
        <v>42726862.380952477</v>
      </c>
      <c r="F42" s="42">
        <f>_xlfn.FORECAST.LINEAR($A42,F$12:F41,$A$12:A41)</f>
        <v>1095995843.1452389</v>
      </c>
      <c r="G42" s="39"/>
      <c r="H42" s="39"/>
      <c r="I42" s="39"/>
      <c r="J42" s="39"/>
      <c r="K42" s="39"/>
    </row>
    <row r="43" spans="1:11" s="16" customFormat="1" ht="18" x14ac:dyDescent="0.45">
      <c r="A43" s="60">
        <v>2040</v>
      </c>
      <c r="B43" s="42">
        <f>_xlfn.FORECAST.LINEAR($A43,B$12:B42,$A$12:$A42)</f>
        <v>1283552704.430954</v>
      </c>
      <c r="C43" s="42">
        <f>_xlfn.FORECAST.LINEAR($A43,C$12:C42,$A$12:$A42)</f>
        <v>121419703.36428571</v>
      </c>
      <c r="D43" s="42">
        <f>_xlfn.FORECAST.LINEAR($A43,D$12:D42,A$12:A42)</f>
        <v>18793138.020238161</v>
      </c>
      <c r="E43" s="42">
        <f>_xlfn.FORECAST.LINEAR($A43,$E$12:E42,$A$12:$A42)</f>
        <v>43224260.395238161</v>
      </c>
      <c r="F43" s="42">
        <f>_xlfn.FORECAST.LINEAR($A43,F$12:F42,$A$12:A42)</f>
        <v>1100115602.7488108</v>
      </c>
      <c r="G43" s="39"/>
      <c r="H43" s="39"/>
      <c r="I43" s="39"/>
      <c r="J43" s="39"/>
      <c r="K43" s="39"/>
    </row>
    <row r="44" spans="1:11" s="16" customFormat="1" ht="18" x14ac:dyDescent="0.45">
      <c r="A44" s="60">
        <v>2041</v>
      </c>
      <c r="B44" s="42">
        <f>_xlfn.FORECAST.LINEAR($A44,B$12:B43,$A$12:$A43)</f>
        <v>1289091253.0380955</v>
      </c>
      <c r="C44" s="42">
        <f>_xlfn.FORECAST.LINEAR($A44,C$12:C43,$A$12:$A43)</f>
        <v>122064534.17142844</v>
      </c>
      <c r="D44" s="42">
        <f>_xlfn.FORECAST.LINEAR($A44,D$12:D43,A$12:A43)</f>
        <v>19069698.209523797</v>
      </c>
      <c r="E44" s="42">
        <f>_xlfn.FORECAST.LINEAR($A44,$E$12:E43,$A$12:$A43)</f>
        <v>43721658.409523845</v>
      </c>
      <c r="F44" s="42">
        <f>_xlfn.FORECAST.LINEAR($A44,F$12:F43,$A$12:A43)</f>
        <v>1104235362.3523817</v>
      </c>
      <c r="G44" s="39"/>
      <c r="H44" s="39"/>
      <c r="I44" s="39"/>
      <c r="J44" s="39"/>
      <c r="K44" s="39"/>
    </row>
    <row r="45" spans="1:11" s="16" customFormat="1" ht="18" x14ac:dyDescent="0.45">
      <c r="A45" s="60">
        <v>2042</v>
      </c>
      <c r="B45" s="42">
        <f>_xlfn.FORECAST.LINEAR($A45,B$12:B44,$A$12:$A44)</f>
        <v>1294629801.6452389</v>
      </c>
      <c r="C45" s="42">
        <f>_xlfn.FORECAST.LINEAR($A45,C$12:C44,$A$12:$A44)</f>
        <v>122709364.97857118</v>
      </c>
      <c r="D45" s="42">
        <f>_xlfn.FORECAST.LINEAR($A45,D$12:D44,A$12:A44)</f>
        <v>19346258.398809671</v>
      </c>
      <c r="E45" s="42">
        <f>_xlfn.FORECAST.LINEAR($A45,$E$12:E44,$A$12:$A44)</f>
        <v>44219056.423809528</v>
      </c>
      <c r="F45" s="42">
        <f>_xlfn.FORECAST.LINEAR($A45,F$12:F44,$A$12:A44)</f>
        <v>1108355121.9559536</v>
      </c>
      <c r="G45" s="39"/>
      <c r="H45" s="39"/>
      <c r="I45" s="39"/>
      <c r="J45" s="39"/>
      <c r="K45" s="39"/>
    </row>
    <row r="46" spans="1:11" s="16" customFormat="1" ht="18" x14ac:dyDescent="0.45">
      <c r="A46" s="60">
        <v>2043</v>
      </c>
      <c r="B46" s="42">
        <f>_xlfn.FORECAST.LINEAR($A46,B$12:B45,$A$12:$A45)</f>
        <v>1300168350.2523804</v>
      </c>
      <c r="C46" s="42">
        <f>_xlfn.FORECAST.LINEAR($A46,C$12:C45,$A$12:$A45)</f>
        <v>123354195.78571439</v>
      </c>
      <c r="D46" s="42">
        <f>_xlfn.FORECAST.LINEAR($A46,D$12:D45,A$12:A45)</f>
        <v>19622818.588095307</v>
      </c>
      <c r="E46" s="42">
        <f>_xlfn.FORECAST.LINEAR($A46,$E$12:E45,$A$12:$A45)</f>
        <v>44716454.438095331</v>
      </c>
      <c r="F46" s="42">
        <f>_xlfn.FORECAST.LINEAR($A46,F$12:F45,$A$12:A45)</f>
        <v>1112474881.5595245</v>
      </c>
      <c r="G46" s="39"/>
      <c r="H46" s="39"/>
      <c r="I46" s="39"/>
      <c r="J46" s="39"/>
      <c r="K46" s="39"/>
    </row>
    <row r="47" spans="1:11" s="16" customFormat="1" ht="18" x14ac:dyDescent="0.45">
      <c r="A47" s="60">
        <v>2044</v>
      </c>
      <c r="B47" s="42">
        <f>_xlfn.FORECAST.LINEAR($A47,B$12:B46,$A$12:$A46)</f>
        <v>1305706898.8595238</v>
      </c>
      <c r="C47" s="42">
        <f>_xlfn.FORECAST.LINEAR($A47,C$12:C46,$A$12:$A46)</f>
        <v>123999026.59285712</v>
      </c>
      <c r="D47" s="42">
        <f>_xlfn.FORECAST.LINEAR($A47,D$12:D46,A$12:A46)</f>
        <v>19899378.777380943</v>
      </c>
      <c r="E47" s="42">
        <f>_xlfn.FORECAST.LINEAR($A47,$E$12:E46,$A$12:$A46)</f>
        <v>45213852.452381015</v>
      </c>
      <c r="F47" s="42">
        <f>_xlfn.FORECAST.LINEAR($A47,F$12:F46,$A$12:A46)</f>
        <v>1116594641.1630964</v>
      </c>
      <c r="G47" s="39"/>
      <c r="H47" s="39"/>
      <c r="I47" s="39"/>
      <c r="J47" s="39"/>
      <c r="K47" s="39"/>
    </row>
    <row r="48" spans="1:11" s="16" customFormat="1" ht="18" x14ac:dyDescent="0.45">
      <c r="A48" s="60">
        <v>2045</v>
      </c>
      <c r="B48" s="42">
        <f>_xlfn.FORECAST.LINEAR($A48,B$12:B47,$A$12:$A47)</f>
        <v>1311245447.4666672</v>
      </c>
      <c r="C48" s="42">
        <f>_xlfn.FORECAST.LINEAR($A48,C$12:C47,$A$12:$A47)</f>
        <v>124643857.39999986</v>
      </c>
      <c r="D48" s="42">
        <f>_xlfn.FORECAST.LINEAR($A48,D$12:D47,A$12:A47)</f>
        <v>20175938.966666698</v>
      </c>
      <c r="E48" s="42">
        <f>_xlfn.FORECAST.LINEAR($A48,$E$12:E47,$A$12:$A47)</f>
        <v>45711250.466666698</v>
      </c>
      <c r="F48" s="42">
        <f>_xlfn.FORECAST.LINEAR($A48,F$12:F47,$A$12:A47)</f>
        <v>1120714400.7666674</v>
      </c>
      <c r="G48" s="39"/>
      <c r="H48" s="39"/>
      <c r="I48" s="39"/>
      <c r="J48" s="39"/>
      <c r="K48" s="39"/>
    </row>
    <row r="49" spans="1:11" s="16" customFormat="1" ht="18" x14ac:dyDescent="0.45">
      <c r="A49" s="60">
        <v>2046</v>
      </c>
      <c r="B49" s="42">
        <f>_xlfn.FORECAST.LINEAR($A49,B$12:B48,$A$12:$A48)</f>
        <v>1316783996.0738106</v>
      </c>
      <c r="C49" s="42">
        <f>_xlfn.FORECAST.LINEAR($A49,C$12:C48,$A$12:$A48)</f>
        <v>125288688.20714259</v>
      </c>
      <c r="D49" s="42">
        <f>_xlfn.FORECAST.LINEAR($A49,D$12:D48,A$12:A48)</f>
        <v>20452499.155952454</v>
      </c>
      <c r="E49" s="42">
        <f>_xlfn.FORECAST.LINEAR($A49,$E$12:E48,$A$12:$A48)</f>
        <v>46208648.480952382</v>
      </c>
      <c r="F49" s="42">
        <f>_xlfn.FORECAST.LINEAR($A49,F$12:F48,$A$12:A48)</f>
        <v>1124834160.3702393</v>
      </c>
      <c r="G49" s="39"/>
      <c r="H49" s="39"/>
      <c r="I49" s="39"/>
      <c r="J49" s="39"/>
      <c r="K49" s="39"/>
    </row>
    <row r="50" spans="1:11" s="16" customFormat="1" ht="18" x14ac:dyDescent="0.45">
      <c r="A50" s="60">
        <v>2047</v>
      </c>
      <c r="B50" s="42">
        <f>_xlfn.FORECAST.LINEAR($A50,B$12:B49,$A$12:$A49)</f>
        <v>1322322544.6809521</v>
      </c>
      <c r="C50" s="42">
        <f>_xlfn.FORECAST.LINEAR($A50,C$12:C49,$A$12:$A49)</f>
        <v>125933519.0142858</v>
      </c>
      <c r="D50" s="42">
        <f>_xlfn.FORECAST.LINEAR($A50,D$12:D49,A$12:A49)</f>
        <v>20729059.34523809</v>
      </c>
      <c r="E50" s="42">
        <f>_xlfn.FORECAST.LINEAR($A50,$E$12:E49,$A$12:$A49)</f>
        <v>46706046.495238185</v>
      </c>
      <c r="F50" s="42">
        <f>_xlfn.FORECAST.LINEAR($A50,F$12:F49,$A$12:A49)</f>
        <v>1128953919.9738102</v>
      </c>
      <c r="G50" s="39"/>
      <c r="H50" s="39"/>
      <c r="I50" s="39"/>
      <c r="J50" s="39"/>
      <c r="K50" s="39"/>
    </row>
    <row r="51" spans="1:11" s="16" customFormat="1" ht="18" x14ac:dyDescent="0.45">
      <c r="A51" s="60">
        <v>2048</v>
      </c>
      <c r="B51" s="42">
        <f>_xlfn.FORECAST.LINEAR($A51,B$12:B50,$A$12:$A50)</f>
        <v>1327861093.2880974</v>
      </c>
      <c r="C51" s="42">
        <f>_xlfn.FORECAST.LINEAR($A51,C$12:C50,$A$12:$A50)</f>
        <v>126578349.82142854</v>
      </c>
      <c r="D51" s="42">
        <f>_xlfn.FORECAST.LINEAR($A51,D$12:D50,A$12:A50)</f>
        <v>21005619.534523964</v>
      </c>
      <c r="E51" s="42">
        <f>_xlfn.FORECAST.LINEAR($A51,$E$12:E50,$A$12:$A50)</f>
        <v>47203444.509523869</v>
      </c>
      <c r="F51" s="42">
        <f>_xlfn.FORECAST.LINEAR($A51,F$12:F50,$A$12:A50)</f>
        <v>1133073679.5773821</v>
      </c>
      <c r="G51" s="39"/>
      <c r="H51" s="39"/>
      <c r="I51" s="39"/>
      <c r="J51" s="39"/>
      <c r="K51" s="39"/>
    </row>
    <row r="52" spans="1:11" s="16" customFormat="1" ht="18" x14ac:dyDescent="0.45">
      <c r="A52" s="60">
        <v>2049</v>
      </c>
      <c r="B52" s="42">
        <f>_xlfn.FORECAST.LINEAR($A52,B$12:B51,$A$12:$A51)</f>
        <v>1333399641.8952408</v>
      </c>
      <c r="C52" s="42">
        <f>_xlfn.FORECAST.LINEAR($A52,C$12:C51,$A$12:$A51)</f>
        <v>127223180.62857151</v>
      </c>
      <c r="D52" s="42">
        <f>_xlfn.FORECAST.LINEAR($A52,D$12:D51,A$12:A51)</f>
        <v>21282179.7238096</v>
      </c>
      <c r="E52" s="42">
        <f>_xlfn.FORECAST.LINEAR($A52,$E$12:E51,$A$12:$A51)</f>
        <v>47700842.523809552</v>
      </c>
      <c r="F52" s="42">
        <f>_xlfn.FORECAST.LINEAR($A52,F$12:F51,$A$12:A51)</f>
        <v>1137193439.180953</v>
      </c>
      <c r="G52" s="39"/>
      <c r="H52" s="39"/>
      <c r="I52" s="39"/>
      <c r="J52" s="39"/>
      <c r="K52" s="39"/>
    </row>
    <row r="53" spans="1:11" s="16" customFormat="1" ht="18" x14ac:dyDescent="0.45">
      <c r="A53" s="60">
        <v>2050</v>
      </c>
      <c r="B53" s="42">
        <f>_xlfn.FORECAST.LINEAR($A53,B$12:B52,$A$12:$A52)</f>
        <v>1338938190.5023804</v>
      </c>
      <c r="C53" s="42">
        <f>_xlfn.FORECAST.LINEAR($A53,C$12:C52,$A$12:$A52)</f>
        <v>127868011.43571401</v>
      </c>
      <c r="D53" s="42">
        <f>_xlfn.FORECAST.LINEAR($A53,D$12:D52,A$12:A52)</f>
        <v>21558739.913095236</v>
      </c>
      <c r="E53" s="42">
        <f>_xlfn.FORECAST.LINEAR($A53,$E$12:E52,$A$12:$A52)</f>
        <v>48198240.538095355</v>
      </c>
      <c r="F53" s="42">
        <f>_xlfn.FORECAST.LINEAR($A53,F$12:F52,$A$12:A52)</f>
        <v>1141313198.7845249</v>
      </c>
      <c r="G53" s="39"/>
      <c r="H53" s="39"/>
      <c r="I53" s="39"/>
      <c r="J53" s="39"/>
      <c r="K53" s="39"/>
    </row>
    <row r="54" spans="1:11" s="16" customFormat="1" ht="18" x14ac:dyDescent="0.45">
      <c r="A54" s="60">
        <v>2051</v>
      </c>
      <c r="B54" s="42">
        <f>_xlfn.FORECAST.LINEAR($A54,B$12:B53,$A$12:$A53)</f>
        <v>1344476739.1095238</v>
      </c>
      <c r="C54" s="42">
        <f>_xlfn.FORECAST.LINEAR($A54,C$12:C53,$A$12:$A53)</f>
        <v>128512842.24285722</v>
      </c>
      <c r="D54" s="42">
        <f>_xlfn.FORECAST.LINEAR($A54,D$12:D53,A$12:A53)</f>
        <v>21835300.102380991</v>
      </c>
      <c r="E54" s="42">
        <f>_xlfn.FORECAST.LINEAR($A54,$E$12:E53,$A$12:$A53)</f>
        <v>48695638.552381039</v>
      </c>
      <c r="F54" s="42">
        <f>_xlfn.FORECAST.LINEAR($A54,F$12:F53,$A$12:A53)</f>
        <v>1145432958.3880968</v>
      </c>
      <c r="G54" s="39"/>
      <c r="H54" s="39"/>
      <c r="I54" s="39"/>
      <c r="J54" s="39"/>
      <c r="K54" s="39"/>
    </row>
    <row r="55" spans="1:11" s="16" customFormat="1" ht="18" x14ac:dyDescent="0.45">
      <c r="A55" s="60">
        <v>2052</v>
      </c>
      <c r="B55" s="42">
        <f>_xlfn.FORECAST.LINEAR($A55,B$12:B54,$A$12:$A54)</f>
        <v>1350015287.7166672</v>
      </c>
      <c r="C55" s="42">
        <f>_xlfn.FORECAST.LINEAR($A55,C$12:C54,$A$12:$A54)</f>
        <v>129157673.04999995</v>
      </c>
      <c r="D55" s="42">
        <f>_xlfn.FORECAST.LINEAR($A55,D$12:D54,A$12:A54)</f>
        <v>22111860.291666746</v>
      </c>
      <c r="E55" s="42">
        <f>_xlfn.FORECAST.LINEAR($A55,$E$12:E54,$A$12:$A54)</f>
        <v>49193036.566666722</v>
      </c>
      <c r="F55" s="42">
        <f>_xlfn.FORECAST.LINEAR($A55,F$12:F54,$A$12:A54)</f>
        <v>1149552717.9916677</v>
      </c>
      <c r="G55" s="39"/>
      <c r="H55" s="39"/>
      <c r="I55" s="39"/>
      <c r="J55" s="39"/>
      <c r="K55" s="39"/>
    </row>
    <row r="56" spans="1:11" s="16" customFormat="1" ht="18" x14ac:dyDescent="0.45">
      <c r="A56" s="60">
        <v>2053</v>
      </c>
      <c r="B56" s="42">
        <f>_xlfn.FORECAST.LINEAR($A56,B$12:B55,$A$12:$A55)</f>
        <v>1355553836.3238106</v>
      </c>
      <c r="C56" s="42">
        <f>_xlfn.FORECAST.LINEAR($A56,C$12:C55,$A$12:$A55)</f>
        <v>129802503.85714293</v>
      </c>
      <c r="D56" s="42">
        <f>_xlfn.FORECAST.LINEAR($A56,D$12:D55,A$12:A55)</f>
        <v>22388420.480952382</v>
      </c>
      <c r="E56" s="42">
        <f>_xlfn.FORECAST.LINEAR($A56,$E$12:E55,$A$12:$A55)</f>
        <v>49690434.580952406</v>
      </c>
      <c r="F56" s="42">
        <f>_xlfn.FORECAST.LINEAR($A56,F$12:F55,$A$12:A55)</f>
        <v>1153672477.5952396</v>
      </c>
      <c r="G56" s="39"/>
      <c r="H56" s="39"/>
      <c r="I56" s="39"/>
      <c r="J56" s="39"/>
      <c r="K56" s="39"/>
    </row>
    <row r="57" spans="1:11" s="16" customFormat="1" ht="18" x14ac:dyDescent="0.45">
      <c r="A57" s="60">
        <v>2054</v>
      </c>
      <c r="B57" s="42">
        <f>_xlfn.FORECAST.LINEAR($A57,B$12:B56,$A$12:$A56)</f>
        <v>1361092384.9309521</v>
      </c>
      <c r="C57" s="42">
        <f>_xlfn.FORECAST.LINEAR($A57,C$12:C56,$A$12:$A56)</f>
        <v>130447334.66428542</v>
      </c>
      <c r="D57" s="42">
        <f>_xlfn.FORECAST.LINEAR($A57,D$12:D56,A$12:A56)</f>
        <v>22664980.670238256</v>
      </c>
      <c r="E57" s="42">
        <f>_xlfn.FORECAST.LINEAR($A57,$E$12:E56,$A$12:$A56)</f>
        <v>50187832.595238209</v>
      </c>
      <c r="F57" s="42">
        <f>_xlfn.FORECAST.LINEAR($A57,F$12:F56,$A$12:A56)</f>
        <v>1157792237.1988106</v>
      </c>
      <c r="G57" s="39"/>
      <c r="H57" s="39"/>
      <c r="I57" s="39"/>
      <c r="J57" s="39"/>
      <c r="K57" s="39"/>
    </row>
    <row r="58" spans="1:11" s="16" customFormat="1" x14ac:dyDescent="0.45"/>
    <row r="59" spans="1:11" s="16" customFormat="1" x14ac:dyDescent="0.45"/>
    <row r="60" spans="1:11" s="16" customFormat="1" x14ac:dyDescent="0.45"/>
    <row r="61" spans="1:11" s="16" customFormat="1" ht="23.25" x14ac:dyDescent="0.45">
      <c r="A61" s="17" t="s">
        <v>374</v>
      </c>
    </row>
    <row r="62" spans="1:11" s="16" customFormat="1" ht="23.65" thickBot="1" x14ac:dyDescent="0.5">
      <c r="A62" s="18" t="s">
        <v>375</v>
      </c>
      <c r="G62" s="17" t="s">
        <v>376</v>
      </c>
    </row>
    <row r="63" spans="1:11" s="16" customFormat="1" ht="42.75" customHeight="1" thickTop="1" thickBot="1" x14ac:dyDescent="0.5">
      <c r="A63" s="28"/>
      <c r="B63" s="430" t="s">
        <v>377</v>
      </c>
      <c r="C63" s="431"/>
      <c r="D63" s="431"/>
      <c r="E63" s="431"/>
      <c r="F63" s="438"/>
      <c r="G63" s="300" t="s">
        <v>377</v>
      </c>
      <c r="H63" s="301"/>
      <c r="I63" s="301"/>
      <c r="J63" s="301"/>
      <c r="K63" s="302"/>
    </row>
    <row r="64" spans="1:11" s="16" customFormat="1" ht="18.399999999999999" thickBot="1" x14ac:dyDescent="0.5">
      <c r="A64" s="157" t="s">
        <v>365</v>
      </c>
      <c r="B64" s="158" t="s">
        <v>355</v>
      </c>
      <c r="C64" s="158" t="s">
        <v>378</v>
      </c>
      <c r="D64" s="158" t="s">
        <v>379</v>
      </c>
      <c r="E64" s="158" t="s">
        <v>380</v>
      </c>
      <c r="F64" s="159" t="s">
        <v>359</v>
      </c>
      <c r="G64" s="181" t="s">
        <v>355</v>
      </c>
      <c r="H64" s="182" t="s">
        <v>378</v>
      </c>
      <c r="I64" s="182" t="s">
        <v>379</v>
      </c>
      <c r="J64" s="182" t="s">
        <v>380</v>
      </c>
      <c r="K64" s="183" t="s">
        <v>359</v>
      </c>
    </row>
    <row r="65" spans="1:11" s="16" customFormat="1" ht="18" x14ac:dyDescent="0.45">
      <c r="A65" s="194">
        <v>2004</v>
      </c>
      <c r="B65" s="244">
        <v>3.0609999999999999</v>
      </c>
      <c r="C65" s="245">
        <v>18.521999999999998</v>
      </c>
      <c r="D65" s="245">
        <v>58.213999999999999</v>
      </c>
      <c r="E65" s="245">
        <v>43.314999999999998</v>
      </c>
      <c r="F65" s="313">
        <v>3.6309999999999998</v>
      </c>
      <c r="G65" s="303"/>
      <c r="H65" s="304"/>
      <c r="I65" s="304"/>
      <c r="J65" s="304"/>
      <c r="K65" s="305"/>
    </row>
    <row r="66" spans="1:11" s="16" customFormat="1" ht="18" x14ac:dyDescent="0.45">
      <c r="A66" s="194">
        <v>2005</v>
      </c>
      <c r="B66" s="232">
        <v>2.0019999999999998</v>
      </c>
      <c r="C66" s="147">
        <v>13.045</v>
      </c>
      <c r="D66" s="147">
        <v>40.292000000000002</v>
      </c>
      <c r="E66" s="147">
        <v>29.806999999999999</v>
      </c>
      <c r="F66" s="311">
        <v>2.3969999999999998</v>
      </c>
      <c r="G66" s="290">
        <f>IF(ABS(B7 - B6) &gt; SQRT(G7^2 + G6^2), 1, 0)</f>
        <v>0</v>
      </c>
      <c r="H66" s="286">
        <f>IF(ABS(C7 - C6) &gt; SQRT(H7^2 + H6^2), 1, 0)</f>
        <v>0</v>
      </c>
      <c r="I66" s="286">
        <f>IF(ABS(D7 - D6) &gt; SQRT(I7^2 + I6^2), 1, 0)</f>
        <v>0</v>
      </c>
      <c r="J66" s="286">
        <f>IF(ABS(E7 - E6) &gt; SQRT(J7^2 + J6^2), 1, 0)</f>
        <v>0</v>
      </c>
      <c r="K66" s="291">
        <f>IF(ABS(F7 - F6) &gt; SQRT(K7^2 + K6^2), 1, 0)</f>
        <v>0</v>
      </c>
    </row>
    <row r="67" spans="1:11" s="16" customFormat="1" ht="18" x14ac:dyDescent="0.45">
      <c r="A67" s="194">
        <v>2006</v>
      </c>
      <c r="B67" s="232">
        <v>1.2110000000000001</v>
      </c>
      <c r="C67" s="147">
        <v>5.4269999999999996</v>
      </c>
      <c r="D67" s="147">
        <v>24.945</v>
      </c>
      <c r="E67" s="147">
        <v>20.149999999999999</v>
      </c>
      <c r="F67" s="311">
        <v>1.3129999999999999</v>
      </c>
      <c r="G67" s="290">
        <f t="shared" ref="G67:G85" si="5">IF(ABS(B8 - B7) &gt; SQRT(G8^2 + G7^2), 1, 0)</f>
        <v>0</v>
      </c>
      <c r="H67" s="286">
        <f t="shared" ref="H67:H85" si="6">IF(ABS(C8 - C7) &gt; SQRT(H8^2 + H7^2), 1, 0)</f>
        <v>0</v>
      </c>
      <c r="I67" s="286">
        <f t="shared" ref="I67:I85" si="7">IF(ABS(D8 - D7) &gt; SQRT(I8^2 + I7^2), 1, 0)</f>
        <v>0</v>
      </c>
      <c r="J67" s="286">
        <f t="shared" ref="J67:J85" si="8">IF(ABS(E8 - E7) &gt; SQRT(J8^2 + J7^2), 1, 0)</f>
        <v>0</v>
      </c>
      <c r="K67" s="291">
        <f t="shared" ref="K67:K85" si="9">IF(ABS(F8 - F7) &gt; SQRT(K8^2 + K7^2), 1, 0)</f>
        <v>0</v>
      </c>
    </row>
    <row r="68" spans="1:11" s="16" customFormat="1" ht="18" x14ac:dyDescent="0.45">
      <c r="A68" s="194">
        <v>2007</v>
      </c>
      <c r="B68" s="234">
        <v>0.96199999999999997</v>
      </c>
      <c r="C68" s="71">
        <v>4.0170000000000003</v>
      </c>
      <c r="D68" s="71">
        <v>24.719000000000001</v>
      </c>
      <c r="E68" s="71">
        <v>15.782</v>
      </c>
      <c r="F68" s="295">
        <v>1.0509999999999999</v>
      </c>
      <c r="G68" s="290">
        <f t="shared" si="5"/>
        <v>0</v>
      </c>
      <c r="H68" s="286">
        <f t="shared" si="6"/>
        <v>0</v>
      </c>
      <c r="I68" s="286">
        <f t="shared" si="7"/>
        <v>0</v>
      </c>
      <c r="J68" s="286">
        <f t="shared" si="8"/>
        <v>0</v>
      </c>
      <c r="K68" s="291">
        <f t="shared" si="9"/>
        <v>0</v>
      </c>
    </row>
    <row r="69" spans="1:11" s="16" customFormat="1" ht="18" x14ac:dyDescent="0.45">
      <c r="A69" s="194">
        <v>2008</v>
      </c>
      <c r="B69" s="234">
        <v>0.86199999999999999</v>
      </c>
      <c r="C69" s="71">
        <v>3.97</v>
      </c>
      <c r="D69" s="71">
        <v>19.733000000000001</v>
      </c>
      <c r="E69" s="71">
        <v>13.298</v>
      </c>
      <c r="F69" s="295">
        <v>0.90400000000000003</v>
      </c>
      <c r="G69" s="290">
        <f t="shared" si="5"/>
        <v>0</v>
      </c>
      <c r="H69" s="286">
        <f t="shared" si="6"/>
        <v>0</v>
      </c>
      <c r="I69" s="286">
        <f t="shared" si="7"/>
        <v>0</v>
      </c>
      <c r="J69" s="286">
        <f t="shared" si="8"/>
        <v>0</v>
      </c>
      <c r="K69" s="291">
        <f t="shared" si="9"/>
        <v>0</v>
      </c>
    </row>
    <row r="70" spans="1:11" s="16" customFormat="1" ht="18" x14ac:dyDescent="0.45">
      <c r="A70" s="194">
        <v>2009</v>
      </c>
      <c r="B70" s="234">
        <v>0.84899999999999998</v>
      </c>
      <c r="C70" s="71">
        <v>3.79</v>
      </c>
      <c r="D70" s="71">
        <v>23.199000000000002</v>
      </c>
      <c r="E70" s="71">
        <v>12.853999999999999</v>
      </c>
      <c r="F70" s="295">
        <v>0.90400000000000003</v>
      </c>
      <c r="G70" s="290">
        <f t="shared" si="5"/>
        <v>0</v>
      </c>
      <c r="H70" s="286">
        <f t="shared" si="6"/>
        <v>0</v>
      </c>
      <c r="I70" s="286">
        <f t="shared" si="7"/>
        <v>0</v>
      </c>
      <c r="J70" s="286">
        <f t="shared" si="8"/>
        <v>0</v>
      </c>
      <c r="K70" s="291">
        <f t="shared" si="9"/>
        <v>0</v>
      </c>
    </row>
    <row r="71" spans="1:11" s="16" customFormat="1" ht="18" x14ac:dyDescent="0.45">
      <c r="A71" s="194">
        <v>2010</v>
      </c>
      <c r="B71" s="234">
        <v>0.85899999999999999</v>
      </c>
      <c r="C71" s="71">
        <v>3.8679999999999999</v>
      </c>
      <c r="D71" s="71">
        <v>22.446999999999999</v>
      </c>
      <c r="E71" s="71">
        <v>12.805999999999999</v>
      </c>
      <c r="F71" s="295">
        <v>0.92400000000000004</v>
      </c>
      <c r="G71" s="290">
        <f t="shared" si="5"/>
        <v>0</v>
      </c>
      <c r="H71" s="286">
        <f t="shared" si="6"/>
        <v>0</v>
      </c>
      <c r="I71" s="286">
        <f t="shared" si="7"/>
        <v>0</v>
      </c>
      <c r="J71" s="286">
        <f t="shared" si="8"/>
        <v>0</v>
      </c>
      <c r="K71" s="291">
        <f t="shared" si="9"/>
        <v>0</v>
      </c>
    </row>
    <row r="72" spans="1:11" s="16" customFormat="1" ht="18" x14ac:dyDescent="0.45">
      <c r="A72" s="194">
        <v>2011</v>
      </c>
      <c r="B72" s="234">
        <v>0.85599999999999998</v>
      </c>
      <c r="C72" s="71">
        <v>3.625</v>
      </c>
      <c r="D72" s="71">
        <v>22.574999999999999</v>
      </c>
      <c r="E72" s="71">
        <v>12.77</v>
      </c>
      <c r="F72" s="295">
        <v>0.93500000000000005</v>
      </c>
      <c r="G72" s="290">
        <f t="shared" si="5"/>
        <v>0</v>
      </c>
      <c r="H72" s="286">
        <f t="shared" si="6"/>
        <v>0</v>
      </c>
      <c r="I72" s="286">
        <f t="shared" si="7"/>
        <v>0</v>
      </c>
      <c r="J72" s="286">
        <f t="shared" si="8"/>
        <v>0</v>
      </c>
      <c r="K72" s="291">
        <f t="shared" si="9"/>
        <v>0</v>
      </c>
    </row>
    <row r="73" spans="1:11" s="16" customFormat="1" ht="18" x14ac:dyDescent="0.45">
      <c r="A73" s="194">
        <v>2012</v>
      </c>
      <c r="B73" s="234">
        <v>0.86199999999999999</v>
      </c>
      <c r="C73" s="71">
        <v>3.1680000000000001</v>
      </c>
      <c r="D73" s="71">
        <v>23.126000000000001</v>
      </c>
      <c r="E73" s="71">
        <v>13.023999999999999</v>
      </c>
      <c r="F73" s="295">
        <v>0.95399999999999996</v>
      </c>
      <c r="G73" s="290">
        <f t="shared" si="5"/>
        <v>0</v>
      </c>
      <c r="H73" s="286">
        <f t="shared" si="6"/>
        <v>0</v>
      </c>
      <c r="I73" s="286">
        <f t="shared" si="7"/>
        <v>0</v>
      </c>
      <c r="J73" s="286">
        <f t="shared" si="8"/>
        <v>0</v>
      </c>
      <c r="K73" s="291">
        <f t="shared" si="9"/>
        <v>0</v>
      </c>
    </row>
    <row r="74" spans="1:11" s="16" customFormat="1" ht="18" x14ac:dyDescent="0.45">
      <c r="A74" s="194">
        <v>2013</v>
      </c>
      <c r="B74" s="234">
        <v>0.77500000000000002</v>
      </c>
      <c r="C74" s="71">
        <v>2.9820000000000002</v>
      </c>
      <c r="D74" s="71">
        <v>22.43</v>
      </c>
      <c r="E74" s="71">
        <v>12.63</v>
      </c>
      <c r="F74" s="295">
        <v>0.86599999999999999</v>
      </c>
      <c r="G74" s="290">
        <f t="shared" si="5"/>
        <v>0</v>
      </c>
      <c r="H74" s="286">
        <f t="shared" si="6"/>
        <v>0</v>
      </c>
      <c r="I74" s="286">
        <f t="shared" si="7"/>
        <v>0</v>
      </c>
      <c r="J74" s="286">
        <f t="shared" si="8"/>
        <v>0</v>
      </c>
      <c r="K74" s="291">
        <f t="shared" si="9"/>
        <v>0</v>
      </c>
    </row>
    <row r="75" spans="1:11" s="16" customFormat="1" ht="18" x14ac:dyDescent="0.45">
      <c r="A75" s="194">
        <v>2014</v>
      </c>
      <c r="B75" s="234">
        <v>0.79800000000000004</v>
      </c>
      <c r="C75" s="71">
        <v>2.8849999999999998</v>
      </c>
      <c r="D75" s="71">
        <v>22.373000000000001</v>
      </c>
      <c r="E75" s="71">
        <v>12.731</v>
      </c>
      <c r="F75" s="295">
        <v>0.9</v>
      </c>
      <c r="G75" s="290">
        <f t="shared" si="5"/>
        <v>0</v>
      </c>
      <c r="H75" s="286">
        <f t="shared" si="6"/>
        <v>0</v>
      </c>
      <c r="I75" s="286">
        <f t="shared" si="7"/>
        <v>0</v>
      </c>
      <c r="J75" s="286">
        <f t="shared" si="8"/>
        <v>0</v>
      </c>
      <c r="K75" s="291">
        <f t="shared" si="9"/>
        <v>0</v>
      </c>
    </row>
    <row r="76" spans="1:11" s="16" customFormat="1" ht="18" x14ac:dyDescent="0.45">
      <c r="A76" s="194">
        <v>2015</v>
      </c>
      <c r="B76" s="234">
        <v>0.79200000000000004</v>
      </c>
      <c r="C76" s="71">
        <v>2.8140000000000001</v>
      </c>
      <c r="D76" s="71">
        <v>21.722999999999999</v>
      </c>
      <c r="E76" s="71">
        <v>12.762</v>
      </c>
      <c r="F76" s="295">
        <v>0.89500000000000002</v>
      </c>
      <c r="G76" s="290">
        <f t="shared" si="5"/>
        <v>0</v>
      </c>
      <c r="H76" s="286">
        <f t="shared" si="6"/>
        <v>0</v>
      </c>
      <c r="I76" s="286">
        <f t="shared" si="7"/>
        <v>0</v>
      </c>
      <c r="J76" s="286">
        <f t="shared" si="8"/>
        <v>0</v>
      </c>
      <c r="K76" s="291">
        <f t="shared" si="9"/>
        <v>0</v>
      </c>
    </row>
    <row r="77" spans="1:11" s="16" customFormat="1" ht="18" x14ac:dyDescent="0.45">
      <c r="A77" s="194">
        <v>2016</v>
      </c>
      <c r="B77" s="234">
        <v>0.8</v>
      </c>
      <c r="C77" s="71">
        <v>2.7349999999999999</v>
      </c>
      <c r="D77" s="71">
        <v>21.727</v>
      </c>
      <c r="E77" s="71">
        <v>12.673</v>
      </c>
      <c r="F77" s="295">
        <v>0.90900000000000003</v>
      </c>
      <c r="G77" s="290">
        <f t="shared" si="5"/>
        <v>0</v>
      </c>
      <c r="H77" s="286">
        <f t="shared" si="6"/>
        <v>0</v>
      </c>
      <c r="I77" s="286">
        <f t="shared" si="7"/>
        <v>0</v>
      </c>
      <c r="J77" s="286">
        <f t="shared" si="8"/>
        <v>0</v>
      </c>
      <c r="K77" s="291">
        <f t="shared" si="9"/>
        <v>0</v>
      </c>
    </row>
    <row r="78" spans="1:11" s="16" customFormat="1" ht="18" x14ac:dyDescent="0.45">
      <c r="A78" s="194">
        <v>2017</v>
      </c>
      <c r="B78" s="234">
        <v>0.81499999999999995</v>
      </c>
      <c r="C78" s="71">
        <v>3.04</v>
      </c>
      <c r="D78" s="71">
        <v>21.74</v>
      </c>
      <c r="E78" s="71">
        <v>12.692</v>
      </c>
      <c r="F78" s="295">
        <v>0.92700000000000005</v>
      </c>
      <c r="G78" s="290">
        <f t="shared" si="5"/>
        <v>0</v>
      </c>
      <c r="H78" s="286">
        <f t="shared" si="6"/>
        <v>0</v>
      </c>
      <c r="I78" s="286">
        <f t="shared" si="7"/>
        <v>0</v>
      </c>
      <c r="J78" s="286">
        <f t="shared" si="8"/>
        <v>0</v>
      </c>
      <c r="K78" s="291">
        <f t="shared" si="9"/>
        <v>0</v>
      </c>
    </row>
    <row r="79" spans="1:11" s="16" customFormat="1" ht="18" x14ac:dyDescent="0.45">
      <c r="A79" s="194">
        <v>2018</v>
      </c>
      <c r="B79" s="234">
        <v>0.84399999999999997</v>
      </c>
      <c r="C79" s="71">
        <v>2.9180000000000001</v>
      </c>
      <c r="D79" s="71">
        <v>21.213999999999999</v>
      </c>
      <c r="E79" s="71">
        <v>12.465</v>
      </c>
      <c r="F79" s="295">
        <v>0.95799999999999996</v>
      </c>
      <c r="G79" s="290">
        <f t="shared" si="5"/>
        <v>0</v>
      </c>
      <c r="H79" s="286">
        <f t="shared" si="6"/>
        <v>0</v>
      </c>
      <c r="I79" s="286">
        <f t="shared" si="7"/>
        <v>0</v>
      </c>
      <c r="J79" s="286">
        <f t="shared" si="8"/>
        <v>0</v>
      </c>
      <c r="K79" s="291">
        <f t="shared" si="9"/>
        <v>0</v>
      </c>
    </row>
    <row r="80" spans="1:11" s="16" customFormat="1" ht="18" x14ac:dyDescent="0.45">
      <c r="A80" s="194">
        <v>2019</v>
      </c>
      <c r="B80" s="234">
        <v>0.85499999999999998</v>
      </c>
      <c r="C80" s="71">
        <v>2.6349999999999998</v>
      </c>
      <c r="D80" s="71">
        <v>20.62</v>
      </c>
      <c r="E80" s="71">
        <v>12.31</v>
      </c>
      <c r="F80" s="295">
        <v>0.96699999999999997</v>
      </c>
      <c r="G80" s="290">
        <f t="shared" si="5"/>
        <v>0</v>
      </c>
      <c r="H80" s="286">
        <f t="shared" si="6"/>
        <v>0</v>
      </c>
      <c r="I80" s="286">
        <f t="shared" si="7"/>
        <v>0</v>
      </c>
      <c r="J80" s="286">
        <f t="shared" si="8"/>
        <v>0</v>
      </c>
      <c r="K80" s="291">
        <f t="shared" si="9"/>
        <v>0</v>
      </c>
    </row>
    <row r="81" spans="1:41" s="16" customFormat="1" ht="18" x14ac:dyDescent="0.45">
      <c r="A81" s="194">
        <v>2020</v>
      </c>
      <c r="B81" s="234">
        <v>0.86899999999999999</v>
      </c>
      <c r="C81" s="71">
        <v>2.3889999999999998</v>
      </c>
      <c r="D81" s="71">
        <v>21.006</v>
      </c>
      <c r="E81" s="71">
        <v>12.282</v>
      </c>
      <c r="F81" s="295">
        <v>0.98099999999999998</v>
      </c>
      <c r="G81" s="290">
        <f t="shared" si="5"/>
        <v>0</v>
      </c>
      <c r="H81" s="286">
        <f t="shared" si="6"/>
        <v>0</v>
      </c>
      <c r="I81" s="286">
        <f t="shared" si="7"/>
        <v>0</v>
      </c>
      <c r="J81" s="286">
        <f t="shared" si="8"/>
        <v>0</v>
      </c>
      <c r="K81" s="291">
        <f t="shared" si="9"/>
        <v>0</v>
      </c>
    </row>
    <row r="82" spans="1:41" s="16" customFormat="1" ht="18" x14ac:dyDescent="0.45">
      <c r="A82" s="194">
        <v>2021</v>
      </c>
      <c r="B82" s="234">
        <v>0.89400000000000002</v>
      </c>
      <c r="C82" s="71">
        <v>2.4950000000000001</v>
      </c>
      <c r="D82" s="71">
        <v>20.625</v>
      </c>
      <c r="E82" s="71">
        <v>12.122</v>
      </c>
      <c r="F82" s="295">
        <v>1.0189999999999999</v>
      </c>
      <c r="G82" s="290">
        <f t="shared" si="5"/>
        <v>0</v>
      </c>
      <c r="H82" s="286">
        <f t="shared" si="6"/>
        <v>0</v>
      </c>
      <c r="I82" s="286">
        <f t="shared" si="7"/>
        <v>0</v>
      </c>
      <c r="J82" s="286">
        <f t="shared" si="8"/>
        <v>0</v>
      </c>
      <c r="K82" s="291">
        <f t="shared" si="9"/>
        <v>0</v>
      </c>
    </row>
    <row r="83" spans="1:41" s="16" customFormat="1" ht="18" x14ac:dyDescent="0.45">
      <c r="A83" s="194">
        <v>2022</v>
      </c>
      <c r="B83" s="234">
        <v>0.93300000000000005</v>
      </c>
      <c r="C83" s="71">
        <v>2.504</v>
      </c>
      <c r="D83" s="71">
        <v>20.611999999999998</v>
      </c>
      <c r="E83" s="71">
        <v>12.287000000000001</v>
      </c>
      <c r="F83" s="295">
        <v>1.0489999999999999</v>
      </c>
      <c r="G83" s="290">
        <f t="shared" si="5"/>
        <v>0</v>
      </c>
      <c r="H83" s="286">
        <f t="shared" si="6"/>
        <v>0</v>
      </c>
      <c r="I83" s="286">
        <f t="shared" si="7"/>
        <v>0</v>
      </c>
      <c r="J83" s="286">
        <f t="shared" si="8"/>
        <v>0</v>
      </c>
      <c r="K83" s="291">
        <f t="shared" si="9"/>
        <v>0</v>
      </c>
    </row>
    <row r="84" spans="1:41" s="16" customFormat="1" ht="18" x14ac:dyDescent="0.45">
      <c r="A84" s="194">
        <v>2023</v>
      </c>
      <c r="B84" s="234">
        <v>0.94599999999999995</v>
      </c>
      <c r="C84" s="71">
        <v>2.4990000000000001</v>
      </c>
      <c r="D84" s="71">
        <v>20.608000000000001</v>
      </c>
      <c r="E84" s="71">
        <v>12.327999999999999</v>
      </c>
      <c r="F84" s="295">
        <v>1.0649999999999999</v>
      </c>
      <c r="G84" s="290">
        <f t="shared" si="5"/>
        <v>0</v>
      </c>
      <c r="H84" s="286">
        <f t="shared" si="6"/>
        <v>0</v>
      </c>
      <c r="I84" s="286">
        <f t="shared" si="7"/>
        <v>0</v>
      </c>
      <c r="J84" s="286">
        <f t="shared" si="8"/>
        <v>0</v>
      </c>
      <c r="K84" s="291">
        <f t="shared" si="9"/>
        <v>0</v>
      </c>
    </row>
    <row r="85" spans="1:41" s="16" customFormat="1" ht="18.399999999999999" thickBot="1" x14ac:dyDescent="0.5">
      <c r="A85" s="194">
        <v>2024</v>
      </c>
      <c r="B85" s="236">
        <v>0.95099999999999996</v>
      </c>
      <c r="C85" s="238">
        <v>2.7429999999999999</v>
      </c>
      <c r="D85" s="238">
        <v>20.588000000000001</v>
      </c>
      <c r="E85" s="238">
        <v>11.834</v>
      </c>
      <c r="F85" s="314">
        <v>1.0780000000000001</v>
      </c>
      <c r="G85" s="290">
        <f t="shared" si="5"/>
        <v>0</v>
      </c>
      <c r="H85" s="286">
        <f t="shared" si="6"/>
        <v>0</v>
      </c>
      <c r="I85" s="286">
        <f t="shared" si="7"/>
        <v>0</v>
      </c>
      <c r="J85" s="286">
        <f t="shared" si="8"/>
        <v>0</v>
      </c>
      <c r="K85" s="291">
        <f t="shared" si="9"/>
        <v>0</v>
      </c>
    </row>
    <row r="86" spans="1:41" s="16" customFormat="1" x14ac:dyDescent="0.45"/>
    <row r="87" spans="1:41" s="16" customFormat="1" ht="14.65" thickBot="1" x14ac:dyDescent="0.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1:41" s="16" customFormat="1" ht="27.4" thickTop="1" thickBot="1" x14ac:dyDescent="0.9">
      <c r="B88" s="432" t="s">
        <v>482</v>
      </c>
      <c r="C88" s="433"/>
      <c r="D88" s="433"/>
      <c r="E88" s="433"/>
      <c r="F88" s="433"/>
      <c r="G88" s="433"/>
      <c r="H88" s="434"/>
    </row>
    <row r="89" spans="1:41" s="43" customFormat="1" ht="21.4" thickBot="1" x14ac:dyDescent="0.7">
      <c r="A89" s="16"/>
      <c r="B89" s="141"/>
      <c r="C89" s="142"/>
      <c r="D89" s="142"/>
      <c r="E89" s="142"/>
      <c r="F89" s="143"/>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row>
    <row r="90" spans="1:41" s="16" customFormat="1" ht="57.75" customHeight="1" thickBot="1" x14ac:dyDescent="0.7">
      <c r="A90" s="44"/>
      <c r="B90" s="168" t="s">
        <v>1</v>
      </c>
      <c r="C90" s="169"/>
      <c r="D90" s="169"/>
      <c r="E90" s="169"/>
      <c r="F90" s="170"/>
      <c r="G90" s="171" t="s">
        <v>2</v>
      </c>
      <c r="H90" s="169"/>
      <c r="I90" s="169"/>
      <c r="J90" s="169"/>
      <c r="K90" s="170"/>
      <c r="L90" s="168" t="s">
        <v>3</v>
      </c>
      <c r="M90" s="169"/>
      <c r="N90" s="169"/>
      <c r="O90" s="169"/>
      <c r="P90" s="170"/>
      <c r="Q90" s="168" t="s">
        <v>4</v>
      </c>
      <c r="R90" s="169"/>
      <c r="S90" s="169"/>
      <c r="T90" s="169"/>
      <c r="U90" s="170"/>
      <c r="V90" s="168" t="s">
        <v>5</v>
      </c>
      <c r="W90" s="169"/>
      <c r="X90" s="169"/>
      <c r="Y90" s="169"/>
      <c r="Z90" s="170"/>
      <c r="AA90" s="43"/>
      <c r="AB90" s="43"/>
      <c r="AC90" s="43"/>
      <c r="AD90" s="43"/>
      <c r="AE90" s="43"/>
      <c r="AF90" s="43"/>
      <c r="AG90" s="43"/>
      <c r="AH90" s="43"/>
      <c r="AI90" s="43"/>
      <c r="AJ90" s="43"/>
      <c r="AK90" s="43"/>
      <c r="AL90" s="43"/>
      <c r="AM90" s="43"/>
      <c r="AN90" s="43"/>
      <c r="AO90" s="43"/>
    </row>
    <row r="91" spans="1:41" s="16" customFormat="1" ht="18.399999999999999" thickBot="1" x14ac:dyDescent="0.5">
      <c r="A91" s="172" t="s">
        <v>382</v>
      </c>
      <c r="B91" s="181" t="s">
        <v>355</v>
      </c>
      <c r="C91" s="182" t="s">
        <v>378</v>
      </c>
      <c r="D91" s="182" t="s">
        <v>379</v>
      </c>
      <c r="E91" s="182" t="s">
        <v>380</v>
      </c>
      <c r="F91" s="183" t="s">
        <v>359</v>
      </c>
      <c r="G91" s="181" t="s">
        <v>355</v>
      </c>
      <c r="H91" s="182" t="s">
        <v>378</v>
      </c>
      <c r="I91" s="182" t="s">
        <v>379</v>
      </c>
      <c r="J91" s="182" t="s">
        <v>380</v>
      </c>
      <c r="K91" s="183" t="s">
        <v>359</v>
      </c>
      <c r="L91" s="190" t="s">
        <v>355</v>
      </c>
      <c r="M91" s="187" t="s">
        <v>378</v>
      </c>
      <c r="N91" s="187" t="s">
        <v>379</v>
      </c>
      <c r="O91" s="187" t="s">
        <v>380</v>
      </c>
      <c r="P91" s="188" t="s">
        <v>359</v>
      </c>
      <c r="Q91" s="181" t="s">
        <v>355</v>
      </c>
      <c r="R91" s="182" t="s">
        <v>378</v>
      </c>
      <c r="S91" s="182" t="s">
        <v>379</v>
      </c>
      <c r="T91" s="182" t="s">
        <v>380</v>
      </c>
      <c r="U91" s="183" t="s">
        <v>359</v>
      </c>
      <c r="V91" s="173" t="s">
        <v>355</v>
      </c>
      <c r="W91" s="174" t="s">
        <v>378</v>
      </c>
      <c r="X91" s="174" t="s">
        <v>379</v>
      </c>
      <c r="Y91" s="174" t="s">
        <v>380</v>
      </c>
      <c r="Z91" s="175" t="s">
        <v>359</v>
      </c>
    </row>
    <row r="92" spans="1:41" s="16" customFormat="1" ht="18" x14ac:dyDescent="0.45">
      <c r="A92" s="194">
        <v>2004</v>
      </c>
      <c r="B92" s="208">
        <v>352011900</v>
      </c>
      <c r="C92" s="209">
        <v>27680393</v>
      </c>
      <c r="D92" s="209">
        <v>4005065</v>
      </c>
      <c r="E92" s="209">
        <v>6883376</v>
      </c>
      <c r="F92" s="210">
        <v>313443065</v>
      </c>
      <c r="G92" s="120">
        <v>61925596</v>
      </c>
      <c r="H92" s="80">
        <v>4397994</v>
      </c>
      <c r="I92" s="80">
        <v>774555</v>
      </c>
      <c r="J92" s="80">
        <v>1272794</v>
      </c>
      <c r="K92" s="81">
        <v>55480254</v>
      </c>
      <c r="L92" s="79">
        <v>71381123</v>
      </c>
      <c r="M92" s="80">
        <v>6037303</v>
      </c>
      <c r="N92" s="80">
        <v>851339</v>
      </c>
      <c r="O92" s="80">
        <v>1417437</v>
      </c>
      <c r="P92" s="81">
        <v>63075045</v>
      </c>
      <c r="Q92" s="79">
        <v>41561838</v>
      </c>
      <c r="R92" s="80">
        <v>4587244</v>
      </c>
      <c r="S92" s="80">
        <v>414945</v>
      </c>
      <c r="T92" s="80">
        <v>739845</v>
      </c>
      <c r="U92" s="81">
        <v>35819803</v>
      </c>
      <c r="V92" s="79">
        <v>543591701</v>
      </c>
      <c r="W92" s="80">
        <v>44760409</v>
      </c>
      <c r="X92" s="80">
        <v>5573289</v>
      </c>
      <c r="Y92" s="80">
        <v>13008403</v>
      </c>
      <c r="Z92" s="81">
        <v>480249600</v>
      </c>
    </row>
    <row r="93" spans="1:41" s="16" customFormat="1" ht="18" x14ac:dyDescent="0.45">
      <c r="A93" s="194">
        <v>2005</v>
      </c>
      <c r="B93" s="211">
        <v>357387417</v>
      </c>
      <c r="C93" s="80">
        <v>32240495</v>
      </c>
      <c r="D93" s="80">
        <v>4221372</v>
      </c>
      <c r="E93" s="80">
        <v>8295250</v>
      </c>
      <c r="F93" s="212">
        <v>312630300</v>
      </c>
      <c r="G93" s="120">
        <v>62468089</v>
      </c>
      <c r="H93" s="80">
        <v>5287996</v>
      </c>
      <c r="I93" s="80">
        <v>794506</v>
      </c>
      <c r="J93" s="80">
        <v>1437751</v>
      </c>
      <c r="K93" s="81">
        <v>54947836</v>
      </c>
      <c r="L93" s="79">
        <v>72699442</v>
      </c>
      <c r="M93" s="80">
        <v>6775697</v>
      </c>
      <c r="N93" s="80">
        <v>941593</v>
      </c>
      <c r="O93" s="80">
        <v>1642661</v>
      </c>
      <c r="P93" s="81">
        <v>63339491</v>
      </c>
      <c r="Q93" s="79">
        <v>43286868</v>
      </c>
      <c r="R93" s="80">
        <v>4894474</v>
      </c>
      <c r="S93" s="80">
        <v>367787</v>
      </c>
      <c r="T93" s="80">
        <v>806329</v>
      </c>
      <c r="U93" s="81">
        <v>37218278</v>
      </c>
      <c r="V93" s="79">
        <v>561127794</v>
      </c>
      <c r="W93" s="80">
        <v>48737750</v>
      </c>
      <c r="X93" s="80">
        <v>5111269</v>
      </c>
      <c r="Y93" s="80">
        <v>11000412</v>
      </c>
      <c r="Z93" s="81">
        <v>496278363</v>
      </c>
    </row>
    <row r="94" spans="1:41" s="16" customFormat="1" ht="18" x14ac:dyDescent="0.45">
      <c r="A94" s="194">
        <v>2006</v>
      </c>
      <c r="B94" s="211">
        <v>356965709</v>
      </c>
      <c r="C94" s="80">
        <v>38473897</v>
      </c>
      <c r="D94" s="80">
        <v>3132749</v>
      </c>
      <c r="E94" s="80">
        <v>9742736</v>
      </c>
      <c r="F94" s="212">
        <v>305616326</v>
      </c>
      <c r="G94" s="120">
        <v>62201905</v>
      </c>
      <c r="H94" s="80">
        <v>6326228</v>
      </c>
      <c r="I94" s="80">
        <v>581323</v>
      </c>
      <c r="J94" s="80">
        <v>1687306</v>
      </c>
      <c r="K94" s="81">
        <v>53607047</v>
      </c>
      <c r="L94" s="79">
        <v>73257277</v>
      </c>
      <c r="M94" s="80">
        <v>8196685</v>
      </c>
      <c r="N94" s="80">
        <v>665120</v>
      </c>
      <c r="O94" s="80">
        <v>1961915</v>
      </c>
      <c r="P94" s="81">
        <v>62433557</v>
      </c>
      <c r="Q94" s="79">
        <v>43176119</v>
      </c>
      <c r="R94" s="80">
        <v>5424779</v>
      </c>
      <c r="S94" s="80">
        <v>267674</v>
      </c>
      <c r="T94" s="80">
        <v>986059</v>
      </c>
      <c r="U94" s="81">
        <v>36497607</v>
      </c>
      <c r="V94" s="79">
        <v>561194570</v>
      </c>
      <c r="W94" s="80">
        <v>53961129</v>
      </c>
      <c r="X94" s="80">
        <v>4028149</v>
      </c>
      <c r="Y94" s="80">
        <v>12361344</v>
      </c>
      <c r="Z94" s="81">
        <v>490843947</v>
      </c>
    </row>
    <row r="95" spans="1:41" s="16" customFormat="1" ht="18" x14ac:dyDescent="0.45">
      <c r="A95" s="194">
        <v>2007</v>
      </c>
      <c r="B95" s="211">
        <v>359967401</v>
      </c>
      <c r="C95" s="80">
        <v>35834613</v>
      </c>
      <c r="D95" s="80">
        <v>3785332</v>
      </c>
      <c r="E95" s="80">
        <v>9170933</v>
      </c>
      <c r="F95" s="212">
        <v>311176523</v>
      </c>
      <c r="G95" s="120">
        <v>62668960</v>
      </c>
      <c r="H95" s="80">
        <v>5935535</v>
      </c>
      <c r="I95" s="80">
        <v>695637</v>
      </c>
      <c r="J95" s="80">
        <v>1584463</v>
      </c>
      <c r="K95" s="81">
        <v>54453325</v>
      </c>
      <c r="L95" s="79">
        <v>73549473</v>
      </c>
      <c r="M95" s="80">
        <v>7654130</v>
      </c>
      <c r="N95" s="80">
        <v>781019</v>
      </c>
      <c r="O95" s="80">
        <v>1889515</v>
      </c>
      <c r="P95" s="81">
        <v>63224808</v>
      </c>
      <c r="Q95" s="79">
        <v>42990356</v>
      </c>
      <c r="R95" s="80">
        <v>5164569</v>
      </c>
      <c r="S95" s="80">
        <v>354901</v>
      </c>
      <c r="T95" s="80">
        <v>979577</v>
      </c>
      <c r="U95" s="81">
        <v>36491309</v>
      </c>
      <c r="V95" s="79">
        <v>559124443</v>
      </c>
      <c r="W95" s="80">
        <v>50600677</v>
      </c>
      <c r="X95" s="80">
        <v>5609128</v>
      </c>
      <c r="Y95" s="80">
        <v>12349912</v>
      </c>
      <c r="Z95" s="81">
        <v>490564726</v>
      </c>
    </row>
    <row r="96" spans="1:41" s="16" customFormat="1" ht="18" x14ac:dyDescent="0.45">
      <c r="A96" s="194">
        <v>2008</v>
      </c>
      <c r="B96" s="211">
        <v>361026939</v>
      </c>
      <c r="C96" s="80">
        <v>34407092</v>
      </c>
      <c r="D96" s="80">
        <v>3576014</v>
      </c>
      <c r="E96" s="80">
        <v>9445434</v>
      </c>
      <c r="F96" s="212">
        <v>313598398</v>
      </c>
      <c r="G96" s="120">
        <v>62828050</v>
      </c>
      <c r="H96" s="80">
        <v>5701589</v>
      </c>
      <c r="I96" s="80">
        <v>658465</v>
      </c>
      <c r="J96" s="80">
        <v>1625542</v>
      </c>
      <c r="K96" s="81">
        <v>54842454</v>
      </c>
      <c r="L96" s="79">
        <v>73598789</v>
      </c>
      <c r="M96" s="80">
        <v>7339666</v>
      </c>
      <c r="N96" s="80">
        <v>720349</v>
      </c>
      <c r="O96" s="80">
        <v>1921195</v>
      </c>
      <c r="P96" s="81">
        <v>63617580</v>
      </c>
      <c r="Q96" s="79">
        <v>42800616</v>
      </c>
      <c r="R96" s="80">
        <v>4904444</v>
      </c>
      <c r="S96" s="80">
        <v>314681</v>
      </c>
      <c r="T96" s="80">
        <v>1022612</v>
      </c>
      <c r="U96" s="81">
        <v>36558878</v>
      </c>
      <c r="V96" s="79">
        <v>555756712</v>
      </c>
      <c r="W96" s="80">
        <v>48137255</v>
      </c>
      <c r="X96" s="80">
        <v>4775035</v>
      </c>
      <c r="Y96" s="80">
        <v>12632355</v>
      </c>
      <c r="Z96" s="81">
        <v>490212067</v>
      </c>
    </row>
    <row r="97" spans="1:26" s="16" customFormat="1" ht="18" x14ac:dyDescent="0.45">
      <c r="A97" s="194">
        <v>2009</v>
      </c>
      <c r="B97" s="211">
        <v>363081246</v>
      </c>
      <c r="C97" s="80">
        <v>34339975</v>
      </c>
      <c r="D97" s="80">
        <v>3443768</v>
      </c>
      <c r="E97" s="80">
        <v>9601974</v>
      </c>
      <c r="F97" s="212">
        <v>315695529</v>
      </c>
      <c r="G97" s="120">
        <v>63287438</v>
      </c>
      <c r="H97" s="80">
        <v>5683170</v>
      </c>
      <c r="I97" s="80">
        <v>632886</v>
      </c>
      <c r="J97" s="80">
        <v>1662825</v>
      </c>
      <c r="K97" s="81">
        <v>55308557</v>
      </c>
      <c r="L97" s="79">
        <v>74005422</v>
      </c>
      <c r="M97" s="80">
        <v>7331598</v>
      </c>
      <c r="N97" s="80">
        <v>688788</v>
      </c>
      <c r="O97" s="80">
        <v>1929673</v>
      </c>
      <c r="P97" s="81">
        <v>64055363</v>
      </c>
      <c r="Q97" s="79">
        <v>42862113</v>
      </c>
      <c r="R97" s="80">
        <v>4902110</v>
      </c>
      <c r="S97" s="80">
        <v>312954</v>
      </c>
      <c r="T97" s="80">
        <v>1035009</v>
      </c>
      <c r="U97" s="81">
        <v>36612041</v>
      </c>
      <c r="V97" s="79">
        <v>560914928</v>
      </c>
      <c r="W97" s="80">
        <v>48284277</v>
      </c>
      <c r="X97" s="80">
        <v>4859475</v>
      </c>
      <c r="Y97" s="80">
        <v>13276037</v>
      </c>
      <c r="Z97" s="81">
        <v>494495140</v>
      </c>
    </row>
    <row r="98" spans="1:26" s="16" customFormat="1" ht="18" x14ac:dyDescent="0.45">
      <c r="A98" s="194">
        <v>2010</v>
      </c>
      <c r="B98" s="211">
        <v>368255189</v>
      </c>
      <c r="C98" s="80">
        <v>34820710</v>
      </c>
      <c r="D98" s="80">
        <v>3911413</v>
      </c>
      <c r="E98" s="80">
        <v>9927017</v>
      </c>
      <c r="F98" s="212">
        <v>319596050</v>
      </c>
      <c r="G98" s="120">
        <v>64169043</v>
      </c>
      <c r="H98" s="80">
        <v>5761658</v>
      </c>
      <c r="I98" s="80">
        <v>716826</v>
      </c>
      <c r="J98" s="80">
        <v>1717533</v>
      </c>
      <c r="K98" s="81">
        <v>55973026</v>
      </c>
      <c r="L98" s="79">
        <v>75292409</v>
      </c>
      <c r="M98" s="80">
        <v>7462811</v>
      </c>
      <c r="N98" s="80">
        <v>762156</v>
      </c>
      <c r="O98" s="80">
        <v>2099944</v>
      </c>
      <c r="P98" s="81">
        <v>64967497</v>
      </c>
      <c r="Q98" s="79">
        <v>43029131</v>
      </c>
      <c r="R98" s="80">
        <v>4940248</v>
      </c>
      <c r="S98" s="80">
        <v>341063</v>
      </c>
      <c r="T98" s="80">
        <v>1091215</v>
      </c>
      <c r="U98" s="81">
        <v>36656605</v>
      </c>
      <c r="V98" s="79">
        <v>563243791</v>
      </c>
      <c r="W98" s="80">
        <v>48681314</v>
      </c>
      <c r="X98" s="80">
        <v>5228352</v>
      </c>
      <c r="Y98" s="80">
        <v>13994352</v>
      </c>
      <c r="Z98" s="81">
        <v>495339773</v>
      </c>
    </row>
    <row r="99" spans="1:26" s="16" customFormat="1" ht="18" x14ac:dyDescent="0.45">
      <c r="A99" s="194">
        <v>2011</v>
      </c>
      <c r="B99" s="211">
        <v>373651634</v>
      </c>
      <c r="C99" s="80">
        <v>35042476</v>
      </c>
      <c r="D99" s="80">
        <v>3652751</v>
      </c>
      <c r="E99" s="80">
        <v>10053621</v>
      </c>
      <c r="F99" s="212">
        <v>324902786</v>
      </c>
      <c r="G99" s="120">
        <v>65064030</v>
      </c>
      <c r="H99" s="80">
        <v>5789039</v>
      </c>
      <c r="I99" s="80">
        <v>670152</v>
      </c>
      <c r="J99" s="80">
        <v>1742733</v>
      </c>
      <c r="K99" s="81">
        <v>56862106</v>
      </c>
      <c r="L99" s="79">
        <v>76547818</v>
      </c>
      <c r="M99" s="80">
        <v>7548293</v>
      </c>
      <c r="N99" s="80">
        <v>736092</v>
      </c>
      <c r="O99" s="80">
        <v>2153614</v>
      </c>
      <c r="P99" s="81">
        <v>66109820</v>
      </c>
      <c r="Q99" s="79">
        <v>43096273</v>
      </c>
      <c r="R99" s="80">
        <v>4872861</v>
      </c>
      <c r="S99" s="80">
        <v>325096</v>
      </c>
      <c r="T99" s="80">
        <v>1089991</v>
      </c>
      <c r="U99" s="81">
        <v>36808326</v>
      </c>
      <c r="V99" s="79">
        <v>562943696</v>
      </c>
      <c r="W99" s="80">
        <v>47906481</v>
      </c>
      <c r="X99" s="80">
        <v>4955278</v>
      </c>
      <c r="Y99" s="80">
        <v>13952382</v>
      </c>
      <c r="Z99" s="81">
        <v>496129556</v>
      </c>
    </row>
    <row r="100" spans="1:26" s="16" customFormat="1" ht="18" x14ac:dyDescent="0.45">
      <c r="A100" s="194">
        <v>2012</v>
      </c>
      <c r="B100" s="211">
        <v>379692041</v>
      </c>
      <c r="C100" s="80">
        <v>36703792</v>
      </c>
      <c r="D100" s="80">
        <v>3755743</v>
      </c>
      <c r="E100" s="80">
        <v>10252540</v>
      </c>
      <c r="F100" s="212">
        <v>328979966</v>
      </c>
      <c r="G100" s="120">
        <v>65989913</v>
      </c>
      <c r="H100" s="80">
        <v>6025343</v>
      </c>
      <c r="I100" s="80">
        <v>696582</v>
      </c>
      <c r="J100" s="80">
        <v>1770558</v>
      </c>
      <c r="K100" s="81">
        <v>57497429</v>
      </c>
      <c r="L100" s="79">
        <v>78102843</v>
      </c>
      <c r="M100" s="80">
        <v>7859308</v>
      </c>
      <c r="N100" s="80">
        <v>758244</v>
      </c>
      <c r="O100" s="80">
        <v>2219399</v>
      </c>
      <c r="P100" s="81">
        <v>67265891</v>
      </c>
      <c r="Q100" s="79">
        <v>43174331</v>
      </c>
      <c r="R100" s="80">
        <v>4869158</v>
      </c>
      <c r="S100" s="80">
        <v>334370</v>
      </c>
      <c r="T100" s="80">
        <v>1109585</v>
      </c>
      <c r="U100" s="81">
        <v>36861218</v>
      </c>
      <c r="V100" s="79">
        <v>563625385</v>
      </c>
      <c r="W100" s="80">
        <v>48407863</v>
      </c>
      <c r="X100" s="80">
        <v>5023168</v>
      </c>
      <c r="Y100" s="80">
        <v>14308809</v>
      </c>
      <c r="Z100" s="81">
        <v>495885545</v>
      </c>
    </row>
    <row r="101" spans="1:26" s="16" customFormat="1" ht="18" x14ac:dyDescent="0.45">
      <c r="A101" s="194">
        <v>2013</v>
      </c>
      <c r="B101" s="211">
        <v>385799533</v>
      </c>
      <c r="C101" s="80">
        <v>36681007</v>
      </c>
      <c r="D101" s="80">
        <v>4145983</v>
      </c>
      <c r="E101" s="80">
        <v>10450769</v>
      </c>
      <c r="F101" s="212">
        <v>334521774</v>
      </c>
      <c r="G101" s="120">
        <v>67005126</v>
      </c>
      <c r="H101" s="80">
        <v>6042924</v>
      </c>
      <c r="I101" s="80">
        <v>768948</v>
      </c>
      <c r="J101" s="80">
        <v>1798132</v>
      </c>
      <c r="K101" s="81">
        <v>58395123</v>
      </c>
      <c r="L101" s="79">
        <v>79290881</v>
      </c>
      <c r="M101" s="80">
        <v>7858526</v>
      </c>
      <c r="N101" s="80">
        <v>835457</v>
      </c>
      <c r="O101" s="80">
        <v>2231274</v>
      </c>
      <c r="P101" s="81">
        <v>68365624</v>
      </c>
      <c r="Q101" s="79">
        <v>43287024</v>
      </c>
      <c r="R101" s="80">
        <v>4799578</v>
      </c>
      <c r="S101" s="80">
        <v>356808</v>
      </c>
      <c r="T101" s="80">
        <v>1150711</v>
      </c>
      <c r="U101" s="81">
        <v>36979928</v>
      </c>
      <c r="V101" s="79">
        <v>565076688</v>
      </c>
      <c r="W101" s="80">
        <v>47870983</v>
      </c>
      <c r="X101" s="80">
        <v>5364488</v>
      </c>
      <c r="Y101" s="80">
        <v>14625247</v>
      </c>
      <c r="Z101" s="81">
        <v>497215969</v>
      </c>
    </row>
    <row r="102" spans="1:26" s="16" customFormat="1" ht="18" x14ac:dyDescent="0.45">
      <c r="A102" s="194">
        <v>2014</v>
      </c>
      <c r="B102" s="211">
        <v>388700666</v>
      </c>
      <c r="C102" s="80">
        <v>37857483</v>
      </c>
      <c r="D102" s="80">
        <v>4240675</v>
      </c>
      <c r="E102" s="80">
        <v>10351284</v>
      </c>
      <c r="F102" s="212">
        <v>336251224</v>
      </c>
      <c r="G102" s="120">
        <v>67409312</v>
      </c>
      <c r="H102" s="80">
        <v>6228392</v>
      </c>
      <c r="I102" s="80">
        <v>786102</v>
      </c>
      <c r="J102" s="80">
        <v>1779314</v>
      </c>
      <c r="K102" s="81">
        <v>58615504</v>
      </c>
      <c r="L102" s="79">
        <v>79987029</v>
      </c>
      <c r="M102" s="80">
        <v>8140314</v>
      </c>
      <c r="N102" s="80">
        <v>856617</v>
      </c>
      <c r="O102" s="80">
        <v>2211406</v>
      </c>
      <c r="P102" s="81">
        <v>68778692</v>
      </c>
      <c r="Q102" s="79">
        <v>43229866</v>
      </c>
      <c r="R102" s="80">
        <v>4872319</v>
      </c>
      <c r="S102" s="80">
        <v>361736</v>
      </c>
      <c r="T102" s="80">
        <v>1118630</v>
      </c>
      <c r="U102" s="81">
        <v>36877181</v>
      </c>
      <c r="V102" s="79">
        <v>562833043</v>
      </c>
      <c r="W102" s="80">
        <v>48485284</v>
      </c>
      <c r="X102" s="80">
        <v>5433791</v>
      </c>
      <c r="Y102" s="80">
        <v>14260415</v>
      </c>
      <c r="Z102" s="81">
        <v>494653554</v>
      </c>
    </row>
    <row r="103" spans="1:26" s="16" customFormat="1" ht="18" x14ac:dyDescent="0.45">
      <c r="A103" s="194">
        <v>2015</v>
      </c>
      <c r="B103" s="211">
        <v>391538400</v>
      </c>
      <c r="C103" s="80">
        <v>38091542</v>
      </c>
      <c r="D103" s="80">
        <v>4328143</v>
      </c>
      <c r="E103" s="80">
        <v>10542739</v>
      </c>
      <c r="F103" s="212">
        <v>338575976</v>
      </c>
      <c r="G103" s="120">
        <v>67856128</v>
      </c>
      <c r="H103" s="80">
        <v>6270101</v>
      </c>
      <c r="I103" s="80">
        <v>801472</v>
      </c>
      <c r="J103" s="80">
        <v>1811690</v>
      </c>
      <c r="K103" s="81">
        <v>58972864</v>
      </c>
      <c r="L103" s="79">
        <v>80651209</v>
      </c>
      <c r="M103" s="80">
        <v>8174813</v>
      </c>
      <c r="N103" s="80">
        <v>892123</v>
      </c>
      <c r="O103" s="80">
        <v>2254036</v>
      </c>
      <c r="P103" s="81">
        <v>69330236</v>
      </c>
      <c r="Q103" s="79">
        <v>43240818</v>
      </c>
      <c r="R103" s="80">
        <v>4833830</v>
      </c>
      <c r="S103" s="80">
        <v>378565</v>
      </c>
      <c r="T103" s="80">
        <v>1118632</v>
      </c>
      <c r="U103" s="81">
        <v>36909790</v>
      </c>
      <c r="V103" s="79">
        <v>560757952</v>
      </c>
      <c r="W103" s="80">
        <v>48286918</v>
      </c>
      <c r="X103" s="80">
        <v>5690501</v>
      </c>
      <c r="Y103" s="80">
        <v>14277287</v>
      </c>
      <c r="Z103" s="81">
        <v>492503246</v>
      </c>
    </row>
    <row r="104" spans="1:26" s="16" customFormat="1" ht="18" x14ac:dyDescent="0.45">
      <c r="A104" s="194">
        <v>2016</v>
      </c>
      <c r="B104" s="211">
        <v>393300098</v>
      </c>
      <c r="C104" s="80">
        <v>38371103</v>
      </c>
      <c r="D104" s="80">
        <v>4387669</v>
      </c>
      <c r="E104" s="80">
        <v>10955466</v>
      </c>
      <c r="F104" s="212">
        <v>339585860</v>
      </c>
      <c r="G104" s="120">
        <v>68178974</v>
      </c>
      <c r="H104" s="80">
        <v>6323520</v>
      </c>
      <c r="I104" s="80">
        <v>811171</v>
      </c>
      <c r="J104" s="80">
        <v>1894606</v>
      </c>
      <c r="K104" s="81">
        <v>59149677</v>
      </c>
      <c r="L104" s="79">
        <v>81526429</v>
      </c>
      <c r="M104" s="80">
        <v>8378681</v>
      </c>
      <c r="N104" s="80">
        <v>890702</v>
      </c>
      <c r="O104" s="80">
        <v>2335094</v>
      </c>
      <c r="P104" s="81">
        <v>69921953</v>
      </c>
      <c r="Q104" s="79">
        <v>43252753</v>
      </c>
      <c r="R104" s="80">
        <v>4860153</v>
      </c>
      <c r="S104" s="80">
        <v>383319</v>
      </c>
      <c r="T104" s="80">
        <v>1151802</v>
      </c>
      <c r="U104" s="81">
        <v>36857478</v>
      </c>
      <c r="V104" s="79">
        <v>559837116</v>
      </c>
      <c r="W104" s="80">
        <v>48347587</v>
      </c>
      <c r="X104" s="80">
        <v>5745369</v>
      </c>
      <c r="Y104" s="80">
        <v>14783814</v>
      </c>
      <c r="Z104" s="81">
        <v>490960345</v>
      </c>
    </row>
    <row r="105" spans="1:26" s="16" customFormat="1" ht="18" x14ac:dyDescent="0.45">
      <c r="A105" s="194">
        <v>2017</v>
      </c>
      <c r="B105" s="211">
        <v>398336967</v>
      </c>
      <c r="C105" s="80">
        <v>39722160</v>
      </c>
      <c r="D105" s="80">
        <v>4345355</v>
      </c>
      <c r="E105" s="80">
        <v>11221576</v>
      </c>
      <c r="F105" s="212">
        <v>343047876</v>
      </c>
      <c r="G105" s="120">
        <v>69012192</v>
      </c>
      <c r="H105" s="80">
        <v>6541793</v>
      </c>
      <c r="I105" s="80">
        <v>801749</v>
      </c>
      <c r="J105" s="80">
        <v>1943942</v>
      </c>
      <c r="K105" s="81">
        <v>59724708</v>
      </c>
      <c r="L105" s="79">
        <v>82466923</v>
      </c>
      <c r="M105" s="80">
        <v>8761584</v>
      </c>
      <c r="N105" s="80">
        <v>858267</v>
      </c>
      <c r="O105" s="80">
        <v>2342524</v>
      </c>
      <c r="P105" s="81">
        <v>70504549</v>
      </c>
      <c r="Q105" s="79">
        <v>43400851</v>
      </c>
      <c r="R105" s="80">
        <v>4945969</v>
      </c>
      <c r="S105" s="80">
        <v>380782</v>
      </c>
      <c r="T105" s="80">
        <v>1161360</v>
      </c>
      <c r="U105" s="81">
        <v>36912740</v>
      </c>
      <c r="V105" s="79">
        <v>560885420</v>
      </c>
      <c r="W105" s="80">
        <v>49186867</v>
      </c>
      <c r="X105" s="80">
        <v>5695117</v>
      </c>
      <c r="Y105" s="80">
        <v>14828820</v>
      </c>
      <c r="Z105" s="81">
        <v>491174616</v>
      </c>
    </row>
    <row r="106" spans="1:26" s="16" customFormat="1" ht="18" x14ac:dyDescent="0.45">
      <c r="A106" s="194">
        <v>2018</v>
      </c>
      <c r="B106" s="211">
        <v>402011901</v>
      </c>
      <c r="C106" s="80">
        <v>39572190</v>
      </c>
      <c r="D106" s="80">
        <v>4821276</v>
      </c>
      <c r="E106" s="80">
        <v>11760773</v>
      </c>
      <c r="F106" s="212">
        <v>345857663</v>
      </c>
      <c r="G106" s="120">
        <v>69666302</v>
      </c>
      <c r="H106" s="80">
        <v>6524608</v>
      </c>
      <c r="I106" s="80">
        <v>879744</v>
      </c>
      <c r="J106" s="80">
        <v>2038253</v>
      </c>
      <c r="K106" s="81">
        <v>60223696</v>
      </c>
      <c r="L106" s="79">
        <v>83348421</v>
      </c>
      <c r="M106" s="80">
        <v>8755058</v>
      </c>
      <c r="N106" s="80">
        <v>952956</v>
      </c>
      <c r="O106" s="80">
        <v>2460817</v>
      </c>
      <c r="P106" s="81">
        <v>71179590</v>
      </c>
      <c r="Q106" s="79">
        <v>43133202</v>
      </c>
      <c r="R106" s="80">
        <v>4865987</v>
      </c>
      <c r="S106" s="80">
        <v>400963</v>
      </c>
      <c r="T106" s="80">
        <v>1218873</v>
      </c>
      <c r="U106" s="81">
        <v>36647379</v>
      </c>
      <c r="V106" s="79">
        <v>557079710</v>
      </c>
      <c r="W106" s="80">
        <v>48549805</v>
      </c>
      <c r="X106" s="80">
        <v>5954605</v>
      </c>
      <c r="Y106" s="80">
        <v>15366622</v>
      </c>
      <c r="Z106" s="81">
        <v>487208678</v>
      </c>
    </row>
    <row r="107" spans="1:26" s="16" customFormat="1" ht="18" x14ac:dyDescent="0.45">
      <c r="A107" s="194">
        <v>2019</v>
      </c>
      <c r="B107" s="211">
        <v>410054397</v>
      </c>
      <c r="C107" s="80">
        <v>39472258</v>
      </c>
      <c r="D107" s="80">
        <v>4946932</v>
      </c>
      <c r="E107" s="80">
        <v>11910049</v>
      </c>
      <c r="F107" s="212">
        <v>353725159</v>
      </c>
      <c r="G107" s="120">
        <v>71172126</v>
      </c>
      <c r="H107" s="80">
        <v>6547295</v>
      </c>
      <c r="I107" s="80">
        <v>905069</v>
      </c>
      <c r="J107" s="80">
        <v>2083885</v>
      </c>
      <c r="K107" s="81">
        <v>61635878</v>
      </c>
      <c r="L107" s="79">
        <v>85554104</v>
      </c>
      <c r="M107" s="80">
        <v>8817843</v>
      </c>
      <c r="N107" s="80">
        <v>995830</v>
      </c>
      <c r="O107" s="80">
        <v>2484973</v>
      </c>
      <c r="P107" s="81">
        <v>73255458</v>
      </c>
      <c r="Q107" s="79">
        <v>43383961</v>
      </c>
      <c r="R107" s="80">
        <v>4795196</v>
      </c>
      <c r="S107" s="80">
        <v>404810</v>
      </c>
      <c r="T107" s="80">
        <v>1204310</v>
      </c>
      <c r="U107" s="81">
        <v>36979644</v>
      </c>
      <c r="V107" s="79">
        <v>558867539</v>
      </c>
      <c r="W107" s="80">
        <v>47778057</v>
      </c>
      <c r="X107" s="80">
        <v>6018495</v>
      </c>
      <c r="Y107" s="80">
        <v>15226250</v>
      </c>
      <c r="Z107" s="81">
        <v>489844737</v>
      </c>
    </row>
    <row r="108" spans="1:26" s="16" customFormat="1" ht="18" x14ac:dyDescent="0.45">
      <c r="A108" s="194">
        <v>2020</v>
      </c>
      <c r="B108" s="211">
        <v>416755068</v>
      </c>
      <c r="C108" s="80">
        <v>39392770</v>
      </c>
      <c r="D108" s="80">
        <v>4896484</v>
      </c>
      <c r="E108" s="80">
        <v>11771858</v>
      </c>
      <c r="F108" s="212">
        <v>360693956</v>
      </c>
      <c r="G108" s="120">
        <v>72519335</v>
      </c>
      <c r="H108" s="80">
        <v>6538932</v>
      </c>
      <c r="I108" s="80">
        <v>894061</v>
      </c>
      <c r="J108" s="80">
        <v>2078150</v>
      </c>
      <c r="K108" s="81">
        <v>63008192</v>
      </c>
      <c r="L108" s="79">
        <v>87313796</v>
      </c>
      <c r="M108" s="80">
        <v>8914266</v>
      </c>
      <c r="N108" s="80">
        <v>983899</v>
      </c>
      <c r="O108" s="80">
        <v>2434995</v>
      </c>
      <c r="P108" s="81">
        <v>74980636</v>
      </c>
      <c r="Q108" s="79">
        <v>43580263</v>
      </c>
      <c r="R108" s="80">
        <v>4799010</v>
      </c>
      <c r="S108" s="80">
        <v>392448</v>
      </c>
      <c r="T108" s="80">
        <v>1155617</v>
      </c>
      <c r="U108" s="81">
        <v>37233188</v>
      </c>
      <c r="V108" s="79">
        <v>559008968</v>
      </c>
      <c r="W108" s="80">
        <v>47621165</v>
      </c>
      <c r="X108" s="80">
        <v>5821374</v>
      </c>
      <c r="Y108" s="80">
        <v>14774370</v>
      </c>
      <c r="Z108" s="81">
        <v>490792060</v>
      </c>
    </row>
    <row r="109" spans="1:26" s="16" customFormat="1" ht="18" x14ac:dyDescent="0.45">
      <c r="A109" s="194">
        <v>2021</v>
      </c>
      <c r="B109" s="211">
        <v>420338836</v>
      </c>
      <c r="C109" s="80">
        <v>40030152</v>
      </c>
      <c r="D109" s="80">
        <v>5154171</v>
      </c>
      <c r="E109" s="80">
        <v>12008589</v>
      </c>
      <c r="F109" s="212">
        <v>363145924</v>
      </c>
      <c r="G109" s="120">
        <v>73168154</v>
      </c>
      <c r="H109" s="80">
        <v>6651057</v>
      </c>
      <c r="I109" s="80">
        <v>947586</v>
      </c>
      <c r="J109" s="80">
        <v>2121380</v>
      </c>
      <c r="K109" s="81">
        <v>63448131</v>
      </c>
      <c r="L109" s="79">
        <v>88646897</v>
      </c>
      <c r="M109" s="80">
        <v>9051487</v>
      </c>
      <c r="N109" s="80">
        <v>1047658</v>
      </c>
      <c r="O109" s="80">
        <v>2513257</v>
      </c>
      <c r="P109" s="81">
        <v>76034495</v>
      </c>
      <c r="Q109" s="79">
        <v>43624819</v>
      </c>
      <c r="R109" s="80">
        <v>4833805</v>
      </c>
      <c r="S109" s="80">
        <v>404155</v>
      </c>
      <c r="T109" s="80">
        <v>1182912</v>
      </c>
      <c r="U109" s="81">
        <v>37203946</v>
      </c>
      <c r="V109" s="79">
        <v>559803409</v>
      </c>
      <c r="W109" s="80">
        <v>47912575</v>
      </c>
      <c r="X109" s="80">
        <v>6031371</v>
      </c>
      <c r="Y109" s="80">
        <v>15085421</v>
      </c>
      <c r="Z109" s="81">
        <v>490774041</v>
      </c>
    </row>
    <row r="110" spans="1:26" s="16" customFormat="1" ht="18" x14ac:dyDescent="0.45">
      <c r="A110" s="194">
        <v>2022</v>
      </c>
      <c r="B110" s="211">
        <v>421136543</v>
      </c>
      <c r="C110" s="80">
        <v>40371809</v>
      </c>
      <c r="D110" s="80">
        <v>5301183</v>
      </c>
      <c r="E110" s="80">
        <v>12498661</v>
      </c>
      <c r="F110" s="212">
        <v>362964890</v>
      </c>
      <c r="G110" s="120">
        <v>73374530</v>
      </c>
      <c r="H110" s="80">
        <v>6710483</v>
      </c>
      <c r="I110" s="80">
        <v>973303</v>
      </c>
      <c r="J110" s="80">
        <v>2198306</v>
      </c>
      <c r="K110" s="81">
        <v>63492437</v>
      </c>
      <c r="L110" s="79">
        <v>89000207</v>
      </c>
      <c r="M110" s="80">
        <v>9168392</v>
      </c>
      <c r="N110" s="80">
        <v>1096715</v>
      </c>
      <c r="O110" s="80">
        <v>2703011</v>
      </c>
      <c r="P110" s="81">
        <v>76032088</v>
      </c>
      <c r="Q110" s="79">
        <v>43045405</v>
      </c>
      <c r="R110" s="80">
        <v>4863076</v>
      </c>
      <c r="S110" s="80">
        <v>411187</v>
      </c>
      <c r="T110" s="80">
        <v>1227032</v>
      </c>
      <c r="U110" s="81">
        <v>36544110</v>
      </c>
      <c r="V110" s="79">
        <v>552751197</v>
      </c>
      <c r="W110" s="80">
        <v>48083981</v>
      </c>
      <c r="X110" s="80">
        <v>6151842</v>
      </c>
      <c r="Y110" s="80">
        <v>15544891</v>
      </c>
      <c r="Z110" s="81">
        <v>482970483</v>
      </c>
    </row>
    <row r="111" spans="1:26" s="16" customFormat="1" ht="18" x14ac:dyDescent="0.45">
      <c r="A111" s="194">
        <v>2023</v>
      </c>
      <c r="B111" s="211">
        <v>427555557</v>
      </c>
      <c r="C111" s="80">
        <v>40999134</v>
      </c>
      <c r="D111" s="80">
        <v>5465393</v>
      </c>
      <c r="E111" s="80">
        <v>12782118</v>
      </c>
      <c r="F111" s="212">
        <v>368308910</v>
      </c>
      <c r="G111" s="120">
        <v>74472745</v>
      </c>
      <c r="H111" s="80">
        <v>6828594</v>
      </c>
      <c r="I111" s="80">
        <v>999229</v>
      </c>
      <c r="J111" s="80">
        <v>2248719</v>
      </c>
      <c r="K111" s="81">
        <v>64396203</v>
      </c>
      <c r="L111" s="79">
        <v>90268409</v>
      </c>
      <c r="M111" s="80">
        <v>9248195</v>
      </c>
      <c r="N111" s="80">
        <v>1125726</v>
      </c>
      <c r="O111" s="80">
        <v>2662787</v>
      </c>
      <c r="P111" s="81">
        <v>77231700</v>
      </c>
      <c r="Q111" s="79">
        <v>43017784</v>
      </c>
      <c r="R111" s="80">
        <v>4852058</v>
      </c>
      <c r="S111" s="80">
        <v>414994</v>
      </c>
      <c r="T111" s="80">
        <v>1230621</v>
      </c>
      <c r="U111" s="81">
        <v>36520112</v>
      </c>
      <c r="V111" s="79">
        <v>552317483</v>
      </c>
      <c r="W111" s="80">
        <v>48083640</v>
      </c>
      <c r="X111" s="80">
        <v>6179003</v>
      </c>
      <c r="Y111" s="80">
        <v>15604477</v>
      </c>
      <c r="Z111" s="81">
        <v>482450363</v>
      </c>
    </row>
    <row r="112" spans="1:26" s="16" customFormat="1" ht="18.399999999999999" thickBot="1" x14ac:dyDescent="0.5">
      <c r="A112" s="194">
        <v>2024</v>
      </c>
      <c r="B112" s="213">
        <v>432251675</v>
      </c>
      <c r="C112" s="214">
        <v>41762398</v>
      </c>
      <c r="D112" s="214">
        <v>5448836</v>
      </c>
      <c r="E112" s="214">
        <v>13859233</v>
      </c>
      <c r="F112" s="215">
        <v>371181208</v>
      </c>
      <c r="G112" s="121">
        <v>75277796</v>
      </c>
      <c r="H112" s="83">
        <v>6965444</v>
      </c>
      <c r="I112" s="83">
        <v>997576</v>
      </c>
      <c r="J112" s="83">
        <v>2439657</v>
      </c>
      <c r="K112" s="84">
        <v>64875120</v>
      </c>
      <c r="L112" s="82">
        <v>91514970</v>
      </c>
      <c r="M112" s="83">
        <v>9442213</v>
      </c>
      <c r="N112" s="83">
        <v>1119255</v>
      </c>
      <c r="O112" s="83">
        <v>2876872</v>
      </c>
      <c r="P112" s="84">
        <v>78076630</v>
      </c>
      <c r="Q112" s="82">
        <v>43000890</v>
      </c>
      <c r="R112" s="83">
        <v>4891527</v>
      </c>
      <c r="S112" s="83">
        <v>410773</v>
      </c>
      <c r="T112" s="83">
        <v>1296477</v>
      </c>
      <c r="U112" s="84">
        <v>36402113</v>
      </c>
      <c r="V112" s="82">
        <v>551735977</v>
      </c>
      <c r="W112" s="83">
        <v>48509678</v>
      </c>
      <c r="X112" s="83">
        <v>6126704</v>
      </c>
      <c r="Y112" s="83">
        <v>16623515</v>
      </c>
      <c r="Z112" s="84">
        <v>480476079</v>
      </c>
    </row>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x14ac:dyDescent="0.4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row>
  </sheetData>
  <sheetProtection algorithmName="SHA-512" hashValue="4lE++i2PdNyu/cH1KYqJOgetM6rhT36g/3inOGcLpld8bmgbLG7tGgADCAGqdZs6ecgZ6ZQfko8jHhJ/ZBPcew==" saltValue="OhZU7rQHMJOTfjQ20DrEww==" spinCount="100000" sheet="1" objects="1" scenarios="1"/>
  <mergeCells count="5">
    <mergeCell ref="A1:K1"/>
    <mergeCell ref="A3:F3"/>
    <mergeCell ref="G3:K3"/>
    <mergeCell ref="B63:F63"/>
    <mergeCell ref="B88:H88"/>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6EA5-EB97-4368-8D77-DA0F93D206A5}">
  <dimension ref="A1:AO184"/>
  <sheetViews>
    <sheetView zoomScale="55" zoomScaleNormal="55" workbookViewId="0">
      <selection activeCell="K67" sqref="K67:K87"/>
    </sheetView>
  </sheetViews>
  <sheetFormatPr defaultColWidth="20.33203125" defaultRowHeight="14.25" x14ac:dyDescent="0.45"/>
  <cols>
    <col min="2" max="2" width="20.33203125" customWidth="1"/>
    <col min="3" max="3" width="25.53125" customWidth="1"/>
    <col min="6" max="6" width="22.796875" customWidth="1"/>
    <col min="7" max="7" width="20.33203125" customWidth="1"/>
  </cols>
  <sheetData>
    <row r="1" spans="1:11" s="16" customFormat="1" ht="25.9" thickBot="1" x14ac:dyDescent="0.8">
      <c r="A1" s="421" t="s">
        <v>483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99" t="s">
        <v>372</v>
      </c>
      <c r="B5" s="100"/>
      <c r="C5" s="100"/>
      <c r="D5" s="100"/>
      <c r="E5" s="100"/>
      <c r="F5" s="101"/>
      <c r="G5" s="87"/>
      <c r="H5" s="87"/>
      <c r="I5" s="87"/>
      <c r="J5" s="87"/>
      <c r="K5" s="88"/>
    </row>
    <row r="6" spans="1:11" s="16" customFormat="1" ht="18" x14ac:dyDescent="0.55000000000000004">
      <c r="A6" s="206">
        <v>2003</v>
      </c>
      <c r="B6" s="222">
        <v>1215120378</v>
      </c>
      <c r="C6" s="150">
        <v>117731071</v>
      </c>
      <c r="D6" s="150">
        <v>4529923</v>
      </c>
      <c r="E6" s="150">
        <v>251041374</v>
      </c>
      <c r="F6" s="152">
        <v>841818012</v>
      </c>
      <c r="G6" s="207">
        <f>B6*2*B66/100</f>
        <v>17133197.329799999</v>
      </c>
      <c r="H6" s="49">
        <f>C6*2*C66/100</f>
        <v>4257155.5273599997</v>
      </c>
      <c r="I6" s="49">
        <f>D6*2*D66/100</f>
        <v>2069450.0233199999</v>
      </c>
      <c r="J6" s="49">
        <f>E6*2*E66/100</f>
        <v>13646609.090639999</v>
      </c>
      <c r="K6" s="50">
        <f>F6*2*F66/100</f>
        <v>19092432.512159999</v>
      </c>
    </row>
    <row r="7" spans="1:11" s="16" customFormat="1" ht="18" x14ac:dyDescent="0.55000000000000004">
      <c r="A7" s="206">
        <v>2004</v>
      </c>
      <c r="B7" s="131">
        <v>1221665121</v>
      </c>
      <c r="C7" s="122">
        <v>117925417</v>
      </c>
      <c r="D7" s="122">
        <v>4105867</v>
      </c>
      <c r="E7" s="122">
        <v>249978259</v>
      </c>
      <c r="F7" s="132">
        <v>849655579</v>
      </c>
      <c r="G7" s="92">
        <f t="shared" ref="G7:K22" si="0">B7*2*B67/100</f>
        <v>15466280.431860002</v>
      </c>
      <c r="H7" s="52">
        <f t="shared" si="0"/>
        <v>3733518.7022199999</v>
      </c>
      <c r="I7" s="52">
        <f t="shared" si="0"/>
        <v>1766754.5700999999</v>
      </c>
      <c r="J7" s="52">
        <f t="shared" si="0"/>
        <v>12293930.777620001</v>
      </c>
      <c r="K7" s="53">
        <f t="shared" si="0"/>
        <v>17281994.476859998</v>
      </c>
    </row>
    <row r="8" spans="1:11" s="16" customFormat="1" ht="18" x14ac:dyDescent="0.55000000000000004">
      <c r="A8" s="206">
        <v>2005</v>
      </c>
      <c r="B8" s="131">
        <v>1227261457</v>
      </c>
      <c r="C8" s="122">
        <v>118465627</v>
      </c>
      <c r="D8" s="122">
        <v>3595840</v>
      </c>
      <c r="E8" s="122">
        <v>254336707</v>
      </c>
      <c r="F8" s="132">
        <v>850863283</v>
      </c>
      <c r="G8" s="92">
        <f t="shared" si="0"/>
        <v>15537130.04562</v>
      </c>
      <c r="H8" s="52">
        <f t="shared" si="0"/>
        <v>3776684.1887600003</v>
      </c>
      <c r="I8" s="52">
        <f t="shared" si="0"/>
        <v>1598350.88</v>
      </c>
      <c r="J8" s="52">
        <f t="shared" si="0"/>
        <v>12406544.567460001</v>
      </c>
      <c r="K8" s="53">
        <f t="shared" si="0"/>
        <v>17323576.441879999</v>
      </c>
    </row>
    <row r="9" spans="1:11" s="16" customFormat="1" ht="18" x14ac:dyDescent="0.55000000000000004">
      <c r="A9" s="206">
        <v>2006</v>
      </c>
      <c r="B9" s="131">
        <v>1237397595</v>
      </c>
      <c r="C9" s="122">
        <v>115107362</v>
      </c>
      <c r="D9" s="122">
        <v>2982606</v>
      </c>
      <c r="E9" s="122">
        <v>257187262</v>
      </c>
      <c r="F9" s="132">
        <v>862120365</v>
      </c>
      <c r="G9" s="92">
        <f t="shared" si="0"/>
        <v>13611373.545</v>
      </c>
      <c r="H9" s="52">
        <f t="shared" si="0"/>
        <v>3416386.50416</v>
      </c>
      <c r="I9" s="52">
        <f t="shared" si="0"/>
        <v>1414769.3300399997</v>
      </c>
      <c r="J9" s="52">
        <f t="shared" si="0"/>
        <v>12535307.149879999</v>
      </c>
      <c r="K9" s="53">
        <f t="shared" si="0"/>
        <v>16035438.789000001</v>
      </c>
    </row>
    <row r="10" spans="1:11" s="16" customFormat="1" ht="18" x14ac:dyDescent="0.55000000000000004">
      <c r="A10" s="206">
        <v>2007</v>
      </c>
      <c r="B10" s="131">
        <v>1248623131</v>
      </c>
      <c r="C10" s="122">
        <v>116048395</v>
      </c>
      <c r="D10" s="122">
        <v>2843846</v>
      </c>
      <c r="E10" s="122">
        <v>239731046</v>
      </c>
      <c r="F10" s="132">
        <v>889999843</v>
      </c>
      <c r="G10" s="92">
        <f t="shared" si="0"/>
        <v>13634964.59052</v>
      </c>
      <c r="H10" s="52">
        <f t="shared" si="0"/>
        <v>3325947.0006999997</v>
      </c>
      <c r="I10" s="52">
        <f t="shared" si="0"/>
        <v>1119053.4010000001</v>
      </c>
      <c r="J10" s="52">
        <f t="shared" si="0"/>
        <v>7987838.4527199995</v>
      </c>
      <c r="K10" s="53">
        <f t="shared" si="0"/>
        <v>13243197.663840001</v>
      </c>
    </row>
    <row r="11" spans="1:11" s="16" customFormat="1" ht="18" x14ac:dyDescent="0.55000000000000004">
      <c r="A11" s="206">
        <v>2008</v>
      </c>
      <c r="B11" s="218">
        <v>1272217418</v>
      </c>
      <c r="C11" s="145">
        <v>117933370</v>
      </c>
      <c r="D11" s="145">
        <v>3348318</v>
      </c>
      <c r="E11" s="145">
        <v>239257904</v>
      </c>
      <c r="F11" s="219">
        <v>911677826</v>
      </c>
      <c r="G11" s="92">
        <f t="shared" si="0"/>
        <v>14223390.733240001</v>
      </c>
      <c r="H11" s="52">
        <f t="shared" si="0"/>
        <v>3488469.0846000002</v>
      </c>
      <c r="I11" s="52">
        <f t="shared" si="0"/>
        <v>1219524.3819599999</v>
      </c>
      <c r="J11" s="52">
        <f t="shared" si="0"/>
        <v>7929006.9385600006</v>
      </c>
      <c r="K11" s="53">
        <f t="shared" si="0"/>
        <v>13383430.485680001</v>
      </c>
    </row>
    <row r="12" spans="1:11" s="16" customFormat="1" ht="18" x14ac:dyDescent="0.55000000000000004">
      <c r="A12" s="206">
        <v>2009</v>
      </c>
      <c r="B12" s="211">
        <v>1278404605</v>
      </c>
      <c r="C12" s="80">
        <v>118466247</v>
      </c>
      <c r="D12" s="80">
        <v>2915158</v>
      </c>
      <c r="E12" s="80">
        <v>244897375</v>
      </c>
      <c r="F12" s="212">
        <v>912125826</v>
      </c>
      <c r="G12" s="92">
        <f t="shared" si="0"/>
        <v>14088018.747100001</v>
      </c>
      <c r="H12" s="52">
        <f t="shared" si="0"/>
        <v>3440259.8128800001</v>
      </c>
      <c r="I12" s="52">
        <f t="shared" si="0"/>
        <v>1472154.79</v>
      </c>
      <c r="J12" s="52">
        <f t="shared" si="0"/>
        <v>7807328.3150000004</v>
      </c>
      <c r="K12" s="53">
        <f t="shared" si="0"/>
        <v>13207581.960479999</v>
      </c>
    </row>
    <row r="13" spans="1:11" s="16" customFormat="1" ht="18" x14ac:dyDescent="0.55000000000000004">
      <c r="A13" s="206">
        <v>2010</v>
      </c>
      <c r="B13" s="211">
        <v>1290482060</v>
      </c>
      <c r="C13" s="80">
        <v>119680329</v>
      </c>
      <c r="D13" s="80">
        <v>2914723</v>
      </c>
      <c r="E13" s="80">
        <v>247644152</v>
      </c>
      <c r="F13" s="212">
        <v>920242857</v>
      </c>
      <c r="G13" s="92">
        <f t="shared" si="0"/>
        <v>14169493.018800002</v>
      </c>
      <c r="H13" s="52">
        <f t="shared" si="0"/>
        <v>3398921.3435999993</v>
      </c>
      <c r="I13" s="52">
        <f t="shared" si="0"/>
        <v>1469253.56984</v>
      </c>
      <c r="J13" s="52">
        <f t="shared" si="0"/>
        <v>7785932.1388800004</v>
      </c>
      <c r="K13" s="53">
        <f t="shared" si="0"/>
        <v>13251497.140799999</v>
      </c>
    </row>
    <row r="14" spans="1:11" s="16" customFormat="1" ht="18" x14ac:dyDescent="0.55000000000000004">
      <c r="A14" s="206">
        <v>2011</v>
      </c>
      <c r="B14" s="211">
        <v>1300728372</v>
      </c>
      <c r="C14" s="80">
        <v>119974826</v>
      </c>
      <c r="D14" s="80">
        <v>2970934</v>
      </c>
      <c r="E14" s="80">
        <v>250648993</v>
      </c>
      <c r="F14" s="212">
        <v>927133619</v>
      </c>
      <c r="G14" s="92">
        <f t="shared" si="0"/>
        <v>14308012.092</v>
      </c>
      <c r="H14" s="52">
        <f t="shared" si="0"/>
        <v>3469671.9679199997</v>
      </c>
      <c r="I14" s="52">
        <f t="shared" si="0"/>
        <v>1489388.6328799999</v>
      </c>
      <c r="J14" s="52">
        <f t="shared" si="0"/>
        <v>7775131.7628600001</v>
      </c>
      <c r="K14" s="53">
        <f t="shared" si="0"/>
        <v>13369266.785980001</v>
      </c>
    </row>
    <row r="15" spans="1:11" s="16" customFormat="1" ht="18" x14ac:dyDescent="0.55000000000000004">
      <c r="A15" s="206">
        <v>2012</v>
      </c>
      <c r="B15" s="211">
        <v>1311476996</v>
      </c>
      <c r="C15" s="80">
        <v>120692275</v>
      </c>
      <c r="D15" s="80">
        <v>3026711</v>
      </c>
      <c r="E15" s="80">
        <v>253253697</v>
      </c>
      <c r="F15" s="212">
        <v>934504313</v>
      </c>
      <c r="G15" s="92">
        <f t="shared" si="0"/>
        <v>14400017.41608</v>
      </c>
      <c r="H15" s="52">
        <f t="shared" si="0"/>
        <v>3500075.9750000001</v>
      </c>
      <c r="I15" s="52">
        <f t="shared" si="0"/>
        <v>1511236.8022999999</v>
      </c>
      <c r="J15" s="52">
        <f t="shared" si="0"/>
        <v>7860994.7548799999</v>
      </c>
      <c r="K15" s="53">
        <f t="shared" si="0"/>
        <v>13475552.193459999</v>
      </c>
    </row>
    <row r="16" spans="1:11" s="16" customFormat="1" ht="18" x14ac:dyDescent="0.55000000000000004">
      <c r="A16" s="206">
        <v>2013</v>
      </c>
      <c r="B16" s="211">
        <v>1318717387</v>
      </c>
      <c r="C16" s="80">
        <v>121110795</v>
      </c>
      <c r="D16" s="80">
        <v>3033755</v>
      </c>
      <c r="E16" s="80">
        <v>253325546</v>
      </c>
      <c r="F16" s="212">
        <v>941247290</v>
      </c>
      <c r="G16" s="92">
        <f t="shared" si="0"/>
        <v>14558639.952480001</v>
      </c>
      <c r="H16" s="52">
        <f t="shared" si="0"/>
        <v>3507368.6231999998</v>
      </c>
      <c r="I16" s="52">
        <f t="shared" si="0"/>
        <v>1515239.2722999998</v>
      </c>
      <c r="J16" s="52">
        <f t="shared" si="0"/>
        <v>7848025.4150799997</v>
      </c>
      <c r="K16" s="53">
        <f t="shared" si="0"/>
        <v>13610435.813399998</v>
      </c>
    </row>
    <row r="17" spans="1:11" s="16" customFormat="1" ht="18" x14ac:dyDescent="0.55000000000000004">
      <c r="A17" s="206">
        <v>2014</v>
      </c>
      <c r="B17" s="211">
        <v>1323592039</v>
      </c>
      <c r="C17" s="80">
        <v>120952296</v>
      </c>
      <c r="D17" s="80">
        <v>2861204</v>
      </c>
      <c r="E17" s="80">
        <v>253617328</v>
      </c>
      <c r="F17" s="212">
        <v>946161211</v>
      </c>
      <c r="G17" s="92">
        <f t="shared" si="0"/>
        <v>13050617.50454</v>
      </c>
      <c r="H17" s="52">
        <f t="shared" si="0"/>
        <v>3389083.3339200001</v>
      </c>
      <c r="I17" s="52">
        <f t="shared" si="0"/>
        <v>1453091.0634400002</v>
      </c>
      <c r="J17" s="52">
        <f t="shared" si="0"/>
        <v>7740400.8505600002</v>
      </c>
      <c r="K17" s="53">
        <f t="shared" si="0"/>
        <v>12356865.415659999</v>
      </c>
    </row>
    <row r="18" spans="1:11" s="16" customFormat="1" ht="18" x14ac:dyDescent="0.55000000000000004">
      <c r="A18" s="206">
        <v>2015</v>
      </c>
      <c r="B18" s="211">
        <v>1326625996</v>
      </c>
      <c r="C18" s="80">
        <v>121248463</v>
      </c>
      <c r="D18" s="80">
        <v>2830970</v>
      </c>
      <c r="E18" s="80">
        <v>254061724</v>
      </c>
      <c r="F18" s="212">
        <v>948484839</v>
      </c>
      <c r="G18" s="92">
        <f t="shared" si="0"/>
        <v>13080532.320560001</v>
      </c>
      <c r="H18" s="52">
        <f t="shared" si="0"/>
        <v>3317357.9476800002</v>
      </c>
      <c r="I18" s="52">
        <f t="shared" si="0"/>
        <v>1433037.014</v>
      </c>
      <c r="J18" s="52">
        <f t="shared" si="0"/>
        <v>7769207.5199199999</v>
      </c>
      <c r="K18" s="53">
        <f t="shared" si="0"/>
        <v>12387211.997339999</v>
      </c>
    </row>
    <row r="19" spans="1:11" s="16" customFormat="1" ht="18" x14ac:dyDescent="0.55000000000000004">
      <c r="A19" s="206">
        <v>2016</v>
      </c>
      <c r="B19" s="211">
        <v>1330166622</v>
      </c>
      <c r="C19" s="80">
        <v>122216046</v>
      </c>
      <c r="D19" s="80">
        <v>2883102</v>
      </c>
      <c r="E19" s="80">
        <v>255115496</v>
      </c>
      <c r="F19" s="212">
        <v>949951978</v>
      </c>
      <c r="G19" s="92">
        <f t="shared" si="0"/>
        <v>13142046.225360001</v>
      </c>
      <c r="H19" s="52">
        <f t="shared" si="0"/>
        <v>3343831.0185600002</v>
      </c>
      <c r="I19" s="52">
        <f t="shared" si="0"/>
        <v>1460118.1768799999</v>
      </c>
      <c r="J19" s="52">
        <f t="shared" si="0"/>
        <v>7760613.388319999</v>
      </c>
      <c r="K19" s="53">
        <f t="shared" si="0"/>
        <v>12463369.951360002</v>
      </c>
    </row>
    <row r="20" spans="1:11" s="16" customFormat="1" ht="18" x14ac:dyDescent="0.55000000000000004">
      <c r="A20" s="206">
        <v>2017</v>
      </c>
      <c r="B20" s="211">
        <v>1333614282</v>
      </c>
      <c r="C20" s="80">
        <v>122575867</v>
      </c>
      <c r="D20" s="80">
        <v>2911127</v>
      </c>
      <c r="E20" s="80">
        <v>255470335</v>
      </c>
      <c r="F20" s="212">
        <v>952656953</v>
      </c>
      <c r="G20" s="92">
        <f t="shared" si="0"/>
        <v>13282798.24872</v>
      </c>
      <c r="H20" s="52">
        <f t="shared" si="0"/>
        <v>3324257.5130400001</v>
      </c>
      <c r="I20" s="52">
        <f t="shared" si="0"/>
        <v>1470876.0280200001</v>
      </c>
      <c r="J20" s="52">
        <f t="shared" si="0"/>
        <v>7791845.2175000003</v>
      </c>
      <c r="K20" s="53">
        <f t="shared" si="0"/>
        <v>12632231.19678</v>
      </c>
    </row>
    <row r="21" spans="1:11" s="16" customFormat="1" ht="18" x14ac:dyDescent="0.55000000000000004">
      <c r="A21" s="206">
        <v>2018</v>
      </c>
      <c r="B21" s="211">
        <v>1338828089</v>
      </c>
      <c r="C21" s="80">
        <v>124337561</v>
      </c>
      <c r="D21" s="80">
        <v>2937677</v>
      </c>
      <c r="E21" s="80">
        <v>254674862</v>
      </c>
      <c r="F21" s="212">
        <v>956877988</v>
      </c>
      <c r="G21" s="92">
        <f t="shared" si="0"/>
        <v>13415057.451779999</v>
      </c>
      <c r="H21" s="52">
        <f t="shared" si="0"/>
        <v>3429229.9323799997</v>
      </c>
      <c r="I21" s="52">
        <f t="shared" si="0"/>
        <v>1478239.0664000001</v>
      </c>
      <c r="J21" s="52">
        <f t="shared" si="0"/>
        <v>7849079.2468400002</v>
      </c>
      <c r="K21" s="53">
        <f t="shared" si="0"/>
        <v>12745614.80016</v>
      </c>
    </row>
    <row r="22" spans="1:11" s="16" customFormat="1" ht="18" x14ac:dyDescent="0.55000000000000004">
      <c r="A22" s="206">
        <v>2019</v>
      </c>
      <c r="B22" s="211">
        <v>1341801260</v>
      </c>
      <c r="C22" s="80">
        <v>126263365</v>
      </c>
      <c r="D22" s="80">
        <v>3038582</v>
      </c>
      <c r="E22" s="80">
        <v>253212864</v>
      </c>
      <c r="F22" s="212">
        <v>959286450</v>
      </c>
      <c r="G22" s="92">
        <f t="shared" si="0"/>
        <v>14276765.406400001</v>
      </c>
      <c r="H22" s="52">
        <f t="shared" si="0"/>
        <v>3734870.3367000003</v>
      </c>
      <c r="I22" s="52">
        <f t="shared" si="0"/>
        <v>1508352.1047999999</v>
      </c>
      <c r="J22" s="52">
        <f t="shared" si="0"/>
        <v>7961012.4441600004</v>
      </c>
      <c r="K22" s="53">
        <f t="shared" si="0"/>
        <v>13525938.945</v>
      </c>
    </row>
    <row r="23" spans="1:11" s="16" customFormat="1" ht="18" x14ac:dyDescent="0.55000000000000004">
      <c r="A23" s="206">
        <v>2020</v>
      </c>
      <c r="B23" s="211">
        <v>1347796756</v>
      </c>
      <c r="C23" s="80">
        <v>125839056</v>
      </c>
      <c r="D23" s="80">
        <v>3106068</v>
      </c>
      <c r="E23" s="80">
        <v>255331840</v>
      </c>
      <c r="F23" s="212">
        <v>963519793</v>
      </c>
      <c r="G23" s="92">
        <f t="shared" ref="G23:K27" si="1">B23*2*B83/100</f>
        <v>14367513.418960001</v>
      </c>
      <c r="H23" s="52">
        <f t="shared" si="1"/>
        <v>3750003.8687999998</v>
      </c>
      <c r="I23" s="52">
        <f t="shared" si="1"/>
        <v>1544771.8591199999</v>
      </c>
      <c r="J23" s="52">
        <f t="shared" si="1"/>
        <v>7700808.2944000009</v>
      </c>
      <c r="K23" s="53">
        <f t="shared" si="1"/>
        <v>13296573.143399999</v>
      </c>
    </row>
    <row r="24" spans="1:11" s="16" customFormat="1" ht="18" x14ac:dyDescent="0.55000000000000004">
      <c r="A24" s="206">
        <v>2021</v>
      </c>
      <c r="B24" s="211">
        <v>1355855701</v>
      </c>
      <c r="C24" s="80">
        <v>126502824</v>
      </c>
      <c r="D24" s="80">
        <v>3088394</v>
      </c>
      <c r="E24" s="80">
        <v>257315704</v>
      </c>
      <c r="F24" s="212">
        <v>968948779</v>
      </c>
      <c r="G24" s="92">
        <f t="shared" si="1"/>
        <v>14453421.77266</v>
      </c>
      <c r="H24" s="52">
        <f t="shared" si="1"/>
        <v>3739423.47744</v>
      </c>
      <c r="I24" s="52">
        <f t="shared" si="1"/>
        <v>1542158.6599599998</v>
      </c>
      <c r="J24" s="52">
        <f t="shared" si="1"/>
        <v>7734910.0622399999</v>
      </c>
      <c r="K24" s="53">
        <f t="shared" si="1"/>
        <v>13410251.101359999</v>
      </c>
    </row>
    <row r="25" spans="1:11" s="16" customFormat="1" ht="18" x14ac:dyDescent="0.55000000000000004">
      <c r="A25" s="206">
        <v>2022</v>
      </c>
      <c r="B25" s="211">
        <v>1368065017</v>
      </c>
      <c r="C25" s="80">
        <v>125692851</v>
      </c>
      <c r="D25" s="80">
        <v>3037851</v>
      </c>
      <c r="E25" s="80">
        <v>258534568</v>
      </c>
      <c r="F25" s="212">
        <v>980799747</v>
      </c>
      <c r="G25" s="92">
        <f t="shared" si="1"/>
        <v>14528850.480540002</v>
      </c>
      <c r="H25" s="52">
        <f t="shared" si="1"/>
        <v>3489233.5437599998</v>
      </c>
      <c r="I25" s="52">
        <f t="shared" si="1"/>
        <v>1508536.0495800001</v>
      </c>
      <c r="J25" s="52">
        <f t="shared" si="1"/>
        <v>8019742.2993599996</v>
      </c>
      <c r="K25" s="53">
        <f t="shared" si="1"/>
        <v>13338876.5592</v>
      </c>
    </row>
    <row r="26" spans="1:11" s="16" customFormat="1" ht="18" x14ac:dyDescent="0.55000000000000004">
      <c r="A26" s="206">
        <v>2023</v>
      </c>
      <c r="B26" s="211">
        <v>1371109047</v>
      </c>
      <c r="C26" s="80">
        <v>126222347</v>
      </c>
      <c r="D26" s="80">
        <v>2938417</v>
      </c>
      <c r="E26" s="80">
        <v>259719835</v>
      </c>
      <c r="F26" s="212">
        <v>982228448</v>
      </c>
      <c r="G26" s="92">
        <f t="shared" si="1"/>
        <v>14588600.260080002</v>
      </c>
      <c r="H26" s="52">
        <f t="shared" si="1"/>
        <v>3503932.3527199994</v>
      </c>
      <c r="I26" s="52">
        <f t="shared" si="1"/>
        <v>1443938.1137999999</v>
      </c>
      <c r="J26" s="52">
        <f t="shared" si="1"/>
        <v>8030537.2982000001</v>
      </c>
      <c r="K26" s="53">
        <f t="shared" si="1"/>
        <v>13436885.168640001</v>
      </c>
    </row>
    <row r="27" spans="1:11" s="16" customFormat="1" ht="24.75" customHeight="1" thickBot="1" x14ac:dyDescent="0.6">
      <c r="A27" s="206">
        <v>2024</v>
      </c>
      <c r="B27" s="213">
        <v>1374755612</v>
      </c>
      <c r="C27" s="214">
        <v>126932964</v>
      </c>
      <c r="D27" s="214">
        <v>2985776</v>
      </c>
      <c r="E27" s="214">
        <v>260573008</v>
      </c>
      <c r="F27" s="215">
        <v>984263863</v>
      </c>
      <c r="G27" s="112">
        <f t="shared" si="1"/>
        <v>14682389.936160002</v>
      </c>
      <c r="H27" s="55">
        <f t="shared" si="1"/>
        <v>3505888.4656800004</v>
      </c>
      <c r="I27" s="55">
        <f t="shared" si="1"/>
        <v>1466016.0159999998</v>
      </c>
      <c r="J27" s="55">
        <f t="shared" si="1"/>
        <v>8046494.48704</v>
      </c>
      <c r="K27" s="56">
        <f t="shared" si="1"/>
        <v>13563156.03214</v>
      </c>
    </row>
    <row r="28" spans="1:11" s="16" customFormat="1" ht="18.399999999999999" thickBot="1" x14ac:dyDescent="0.6">
      <c r="A28" s="96" t="s">
        <v>373</v>
      </c>
      <c r="B28" s="97"/>
      <c r="C28" s="97"/>
      <c r="D28" s="97"/>
      <c r="E28" s="97"/>
      <c r="F28" s="98"/>
      <c r="G28" s="57"/>
      <c r="H28" s="57"/>
      <c r="I28" s="57"/>
      <c r="J28" s="57"/>
      <c r="K28" s="57"/>
    </row>
    <row r="29" spans="1:11" s="16" customFormat="1" ht="18" x14ac:dyDescent="0.45">
      <c r="A29" s="60">
        <v>2025</v>
      </c>
      <c r="B29" s="42">
        <f>_xlfn.FORECAST.LINEAR($A29,B$13:B28,$A$13:$A28)</f>
        <v>1380012018.2380943</v>
      </c>
      <c r="C29" s="42">
        <f>_xlfn.FORECAST.LINEAR($A29,C$13:C28,$A$13:$A28)</f>
        <v>127967633.83809507</v>
      </c>
      <c r="D29" s="42">
        <f>_xlfn.FORECAST.LINEAR($A29,D$13:D28,A$13:A28)</f>
        <v>3021902.7142857146</v>
      </c>
      <c r="E29" s="42">
        <f>_xlfn.FORECAST.LINEAR($A29,$E$13:E28,$A$13:$A28)</f>
        <v>260270393.36190462</v>
      </c>
      <c r="F29" s="42">
        <f>_xlfn.FORECAST.LINEAR($A29,F$13:F28,$A$13:A28)</f>
        <v>988752088.1523819</v>
      </c>
      <c r="G29" s="39"/>
      <c r="H29" s="39"/>
      <c r="I29" s="39"/>
      <c r="J29" s="39"/>
      <c r="K29" s="39"/>
    </row>
    <row r="30" spans="1:11" s="16" customFormat="1" ht="18" x14ac:dyDescent="0.45">
      <c r="A30" s="60">
        <v>2026</v>
      </c>
      <c r="B30" s="42">
        <f>_xlfn.FORECAST.LINEAR($A30,B$13:B29,$A$13:$A29)</f>
        <v>1385566726.8845234</v>
      </c>
      <c r="C30" s="42">
        <f>_xlfn.FORECAST.LINEAR($A30,C$13:C29,$A$13:$A29)</f>
        <v>128544905.85952389</v>
      </c>
      <c r="D30" s="42">
        <f>_xlfn.FORECAST.LINEAR($A30,D$13:D29,A$13:A29)</f>
        <v>3028263.1285714265</v>
      </c>
      <c r="E30" s="42">
        <f>_xlfn.FORECAST.LINEAR($A30,$E$13:E29,$A$13:$A29)</f>
        <v>260950026.26547623</v>
      </c>
      <c r="F30" s="42">
        <f>_xlfn.FORECAST.LINEAR($A30,F$13:F29,$A$13:A29)</f>
        <v>993043531.43809509</v>
      </c>
      <c r="G30" s="39"/>
      <c r="H30" s="39"/>
      <c r="I30" s="39"/>
      <c r="J30" s="39"/>
      <c r="K30" s="39"/>
    </row>
    <row r="31" spans="1:11" s="16" customFormat="1" ht="18" x14ac:dyDescent="0.45">
      <c r="A31" s="60">
        <v>2027</v>
      </c>
      <c r="B31" s="42">
        <f>_xlfn.FORECAST.LINEAR($A31,B$13:B30,$A$13:$A30)</f>
        <v>1391121435.5309525</v>
      </c>
      <c r="C31" s="42">
        <f>_xlfn.FORECAST.LINEAR($A31,C$13:C30,$A$13:$A30)</f>
        <v>129122177.88095224</v>
      </c>
      <c r="D31" s="42">
        <f>_xlfn.FORECAST.LINEAR($A31,D$13:D30,A$13:A30)</f>
        <v>3034623.5428571422</v>
      </c>
      <c r="E31" s="42">
        <f>_xlfn.FORECAST.LINEAR($A31,$E$13:E30,$A$13:$A30)</f>
        <v>261629659.16904783</v>
      </c>
      <c r="F31" s="42">
        <f>_xlfn.FORECAST.LINEAR($A31,F$13:F30,$A$13:A30)</f>
        <v>997334974.72380924</v>
      </c>
      <c r="G31" s="39"/>
      <c r="H31" s="39"/>
      <c r="I31" s="39"/>
      <c r="J31" s="39"/>
      <c r="K31" s="39"/>
    </row>
    <row r="32" spans="1:11" s="16" customFormat="1" ht="18" x14ac:dyDescent="0.45">
      <c r="A32" s="60">
        <v>2028</v>
      </c>
      <c r="B32" s="42">
        <f>_xlfn.FORECAST.LINEAR($A32,B$13:B31,$A$13:$A31)</f>
        <v>1396676144.1773815</v>
      </c>
      <c r="C32" s="42">
        <f>_xlfn.FORECAST.LINEAR($A32,C$13:C31,$A$13:$A31)</f>
        <v>129699449.90238082</v>
      </c>
      <c r="D32" s="42">
        <f>_xlfn.FORECAST.LINEAR($A32,D$13:D31,A$13:A31)</f>
        <v>3040983.957142856</v>
      </c>
      <c r="E32" s="42">
        <f>_xlfn.FORECAST.LINEAR($A32,$E$13:E31,$A$13:$A31)</f>
        <v>262309292.07261896</v>
      </c>
      <c r="F32" s="42">
        <f>_xlfn.FORECAST.LINEAR($A32,F$13:F31,$A$13:A31)</f>
        <v>1001626418.0095253</v>
      </c>
      <c r="G32" s="39"/>
      <c r="H32" s="39"/>
      <c r="I32" s="39"/>
      <c r="J32" s="39"/>
      <c r="K32" s="39"/>
    </row>
    <row r="33" spans="1:11" s="16" customFormat="1" ht="18" x14ac:dyDescent="0.45">
      <c r="A33" s="60">
        <v>2029</v>
      </c>
      <c r="B33" s="42">
        <f>_xlfn.FORECAST.LINEAR($A33,B$13:B32,$A$13:$A32)</f>
        <v>1402230852.8238087</v>
      </c>
      <c r="C33" s="42">
        <f>_xlfn.FORECAST.LINEAR($A33,C$13:C32,$A$13:$A32)</f>
        <v>130276721.92380941</v>
      </c>
      <c r="D33" s="42">
        <f>_xlfn.FORECAST.LINEAR($A33,D$13:D32,A$13:A32)</f>
        <v>3047344.3714285716</v>
      </c>
      <c r="E33" s="42">
        <f>_xlfn.FORECAST.LINEAR($A33,$E$13:E32,$A$13:$A32)</f>
        <v>262988924.97619057</v>
      </c>
      <c r="F33" s="42">
        <f>_xlfn.FORECAST.LINEAR($A33,F$13:F32,$A$13:A32)</f>
        <v>1005917861.2952385</v>
      </c>
      <c r="G33" s="39"/>
      <c r="H33" s="39"/>
      <c r="I33" s="39"/>
      <c r="J33" s="39"/>
      <c r="K33" s="39"/>
    </row>
    <row r="34" spans="1:11" s="16" customFormat="1" ht="18" x14ac:dyDescent="0.45">
      <c r="A34" s="60">
        <v>2030</v>
      </c>
      <c r="B34" s="42">
        <f>_xlfn.FORECAST.LINEAR($A34,B$13:B33,$A$13:$A33)</f>
        <v>1407785561.4702377</v>
      </c>
      <c r="C34" s="42">
        <f>_xlfn.FORECAST.LINEAR($A34,C$13:C33,$A$13:$A33)</f>
        <v>130853993.94523799</v>
      </c>
      <c r="D34" s="42">
        <f>_xlfn.FORECAST.LINEAR($A34,D$13:D33,A$13:A33)</f>
        <v>3053704.7857142854</v>
      </c>
      <c r="E34" s="42">
        <f>_xlfn.FORECAST.LINEAR($A34,$E$13:E33,$A$13:$A33)</f>
        <v>263668557.87976193</v>
      </c>
      <c r="F34" s="42">
        <f>_xlfn.FORECAST.LINEAR($A34,F$13:F33,$A$13:A33)</f>
        <v>1010209304.5809526</v>
      </c>
      <c r="G34" s="39"/>
      <c r="H34" s="39"/>
      <c r="I34" s="39"/>
      <c r="J34" s="39"/>
      <c r="K34" s="39"/>
    </row>
    <row r="35" spans="1:11" s="16" customFormat="1" ht="18" x14ac:dyDescent="0.45">
      <c r="A35" s="60">
        <v>2031</v>
      </c>
      <c r="B35" s="42">
        <f>_xlfn.FORECAST.LINEAR($A35,B$13:B34,$A$13:$A34)</f>
        <v>1413340270.1166687</v>
      </c>
      <c r="C35" s="42">
        <f>_xlfn.FORECAST.LINEAR($A35,C$13:C34,$A$13:$A34)</f>
        <v>131431265.96666658</v>
      </c>
      <c r="D35" s="42">
        <f>_xlfn.FORECAST.LINEAR($A35,D$13:D34,A$13:A34)</f>
        <v>3060065.1999999993</v>
      </c>
      <c r="E35" s="42">
        <f>_xlfn.FORECAST.LINEAR($A35,$E$13:E34,$A$13:$A34)</f>
        <v>264348190.78333306</v>
      </c>
      <c r="F35" s="42">
        <f>_xlfn.FORECAST.LINEAR($A35,F$13:F34,$A$13:A34)</f>
        <v>1014500747.8666658</v>
      </c>
      <c r="G35" s="39"/>
      <c r="H35" s="39"/>
      <c r="I35" s="39"/>
      <c r="J35" s="39"/>
      <c r="K35" s="39"/>
    </row>
    <row r="36" spans="1:11" s="16" customFormat="1" ht="18" x14ac:dyDescent="0.45">
      <c r="A36" s="60">
        <v>2032</v>
      </c>
      <c r="B36" s="42">
        <f>_xlfn.FORECAST.LINEAR($A36,B$13:B35,$A$13:$A35)</f>
        <v>1418894978.7630959</v>
      </c>
      <c r="C36" s="42">
        <f>_xlfn.FORECAST.LINEAR($A36,C$13:C35,$A$13:$A35)</f>
        <v>132008537.98809516</v>
      </c>
      <c r="D36" s="42">
        <f>_xlfn.FORECAST.LINEAR($A36,D$13:D35,A$13:A35)</f>
        <v>3066425.6142857131</v>
      </c>
      <c r="E36" s="42">
        <f>_xlfn.FORECAST.LINEAR($A36,$E$13:E35,$A$13:$A35)</f>
        <v>265027823.68690467</v>
      </c>
      <c r="F36" s="42">
        <f>_xlfn.FORECAST.LINEAR($A36,F$13:F35,$A$13:A35)</f>
        <v>1018792191.1523819</v>
      </c>
      <c r="G36" s="39"/>
      <c r="H36" s="39"/>
      <c r="I36" s="39"/>
      <c r="J36" s="39"/>
      <c r="K36" s="39"/>
    </row>
    <row r="37" spans="1:11" s="16" customFormat="1" ht="18" x14ac:dyDescent="0.45">
      <c r="A37" s="60">
        <v>2033</v>
      </c>
      <c r="B37" s="42">
        <f>_xlfn.FORECAST.LINEAR($A37,B$13:B36,$A$13:$A36)</f>
        <v>1424449687.4095249</v>
      </c>
      <c r="C37" s="42">
        <f>_xlfn.FORECAST.LINEAR($A37,C$13:C36,$A$13:$A36)</f>
        <v>132585810.00952375</v>
      </c>
      <c r="D37" s="42">
        <f>_xlfn.FORECAST.LINEAR($A37,D$13:D36,A$13:A36)</f>
        <v>3072786.028571425</v>
      </c>
      <c r="E37" s="42">
        <f>_xlfn.FORECAST.LINEAR($A37,$E$13:E36,$A$13:$A36)</f>
        <v>265707456.59047604</v>
      </c>
      <c r="F37" s="42">
        <f>_xlfn.FORECAST.LINEAR($A37,F$13:F36,$A$13:A36)</f>
        <v>1023083634.4380951</v>
      </c>
      <c r="G37" s="39"/>
      <c r="H37" s="39"/>
      <c r="I37" s="39"/>
      <c r="J37" s="39"/>
      <c r="K37" s="39"/>
    </row>
    <row r="38" spans="1:11" s="16" customFormat="1" ht="18" x14ac:dyDescent="0.45">
      <c r="A38" s="60">
        <v>2034</v>
      </c>
      <c r="B38" s="42">
        <f>_xlfn.FORECAST.LINEAR($A38,B$13:B37,$A$13:$A37)</f>
        <v>1430004396.0559521</v>
      </c>
      <c r="C38" s="42">
        <f>_xlfn.FORECAST.LINEAR($A38,C$13:C37,$A$13:$A37)</f>
        <v>133163082.03095233</v>
      </c>
      <c r="D38" s="42">
        <f>_xlfn.FORECAST.LINEAR($A38,D$13:D37,A$13:A37)</f>
        <v>3079146.4428571407</v>
      </c>
      <c r="E38" s="42">
        <f>_xlfn.FORECAST.LINEAR($A38,$E$13:E37,$A$13:$A37)</f>
        <v>266387089.49404764</v>
      </c>
      <c r="F38" s="42">
        <f>_xlfn.FORECAST.LINEAR($A38,F$13:F37,$A$13:A37)</f>
        <v>1027375077.7238092</v>
      </c>
      <c r="G38" s="39"/>
      <c r="H38" s="39"/>
      <c r="I38" s="39"/>
      <c r="J38" s="39"/>
      <c r="K38" s="39"/>
    </row>
    <row r="39" spans="1:11" s="16" customFormat="1" ht="18" x14ac:dyDescent="0.45">
      <c r="A39" s="60">
        <v>2035</v>
      </c>
      <c r="B39" s="42">
        <f>_xlfn.FORECAST.LINEAR($A39,B$13:B38,$A$13:$A38)</f>
        <v>1435559104.7023811</v>
      </c>
      <c r="C39" s="42">
        <f>_xlfn.FORECAST.LINEAR($A39,C$13:C38,$A$13:$A38)</f>
        <v>133740354.05238092</v>
      </c>
      <c r="D39" s="42">
        <f>_xlfn.FORECAST.LINEAR($A39,D$13:D38,A$13:A38)</f>
        <v>3085506.8571428563</v>
      </c>
      <c r="E39" s="42">
        <f>_xlfn.FORECAST.LINEAR($A39,$E$13:E38,$A$13:$A38)</f>
        <v>267066722.39761901</v>
      </c>
      <c r="F39" s="42">
        <f>_xlfn.FORECAST.LINEAR($A39,F$13:F38,$A$13:A38)</f>
        <v>1031666521.0095253</v>
      </c>
      <c r="G39" s="39"/>
      <c r="H39" s="39"/>
      <c r="I39" s="39"/>
      <c r="J39" s="39"/>
      <c r="K39" s="39"/>
    </row>
    <row r="40" spans="1:11" s="16" customFormat="1" ht="18" x14ac:dyDescent="0.45">
      <c r="A40" s="60">
        <v>2036</v>
      </c>
      <c r="B40" s="42">
        <f>_xlfn.FORECAST.LINEAR($A40,B$13:B39,$A$13:$A39)</f>
        <v>1441113813.3488102</v>
      </c>
      <c r="C40" s="42">
        <f>_xlfn.FORECAST.LINEAR($A40,C$13:C39,$A$13:$A39)</f>
        <v>134317626.0738095</v>
      </c>
      <c r="D40" s="42">
        <f>_xlfn.FORECAST.LINEAR($A40,D$13:D39,A$13:A39)</f>
        <v>3091867.2714285683</v>
      </c>
      <c r="E40" s="42">
        <f>_xlfn.FORECAST.LINEAR($A40,$E$13:E39,$A$13:$A39)</f>
        <v>267746355.30119038</v>
      </c>
      <c r="F40" s="42">
        <f>_xlfn.FORECAST.LINEAR($A40,F$13:F39,$A$13:A39)</f>
        <v>1035957964.2952385</v>
      </c>
      <c r="G40" s="39"/>
      <c r="H40" s="39"/>
      <c r="I40" s="39"/>
      <c r="J40" s="39"/>
      <c r="K40" s="39"/>
    </row>
    <row r="41" spans="1:11" s="16" customFormat="1" ht="18" x14ac:dyDescent="0.45">
      <c r="A41" s="60">
        <v>2037</v>
      </c>
      <c r="B41" s="42">
        <f>_xlfn.FORECAST.LINEAR($A41,B$13:B40,$A$13:$A40)</f>
        <v>1446668521.9952393</v>
      </c>
      <c r="C41" s="42">
        <f>_xlfn.FORECAST.LINEAR($A41,C$13:C40,$A$13:$A40)</f>
        <v>134894898.09523809</v>
      </c>
      <c r="D41" s="42">
        <f>_xlfn.FORECAST.LINEAR($A41,D$13:D40,A$13:A40)</f>
        <v>3098227.685714284</v>
      </c>
      <c r="E41" s="42">
        <f>_xlfn.FORECAST.LINEAR($A41,$E$13:E40,$A$13:$A40)</f>
        <v>268425988.20476174</v>
      </c>
      <c r="F41" s="42">
        <f>_xlfn.FORECAST.LINEAR($A41,F$13:F40,$A$13:A40)</f>
        <v>1040249407.5809546</v>
      </c>
      <c r="G41" s="39"/>
      <c r="H41" s="39"/>
      <c r="I41" s="39"/>
      <c r="J41" s="39"/>
      <c r="K41" s="39"/>
    </row>
    <row r="42" spans="1:11" s="16" customFormat="1" ht="18" x14ac:dyDescent="0.45">
      <c r="A42" s="60">
        <v>2038</v>
      </c>
      <c r="B42" s="42">
        <f>_xlfn.FORECAST.LINEAR($A42,B$13:B41,$A$13:$A41)</f>
        <v>1452223230.6416664</v>
      </c>
      <c r="C42" s="42">
        <f>_xlfn.FORECAST.LINEAR($A42,C$13:C41,$A$13:$A41)</f>
        <v>135472170.11666667</v>
      </c>
      <c r="D42" s="42">
        <f>_xlfn.FORECAST.LINEAR($A42,D$13:D41,A$13:A41)</f>
        <v>3104588.0999999978</v>
      </c>
      <c r="E42" s="42">
        <f>_xlfn.FORECAST.LINEAR($A42,$E$13:E41,$A$13:$A41)</f>
        <v>269105621.10833311</v>
      </c>
      <c r="F42" s="42">
        <f>_xlfn.FORECAST.LINEAR($A42,F$13:F41,$A$13:A41)</f>
        <v>1044540850.8666658</v>
      </c>
      <c r="G42" s="39"/>
      <c r="H42" s="39"/>
      <c r="I42" s="39"/>
      <c r="J42" s="39"/>
      <c r="K42" s="39"/>
    </row>
    <row r="43" spans="1:11" s="16" customFormat="1" ht="18" x14ac:dyDescent="0.45">
      <c r="A43" s="60">
        <v>2039</v>
      </c>
      <c r="B43" s="42">
        <f>_xlfn.FORECAST.LINEAR($A43,B$13:B42,$A$13:$A42)</f>
        <v>1457777939.2880955</v>
      </c>
      <c r="C43" s="42">
        <f>_xlfn.FORECAST.LINEAR($A43,C$13:C42,$A$13:$A42)</f>
        <v>136049442.13809526</v>
      </c>
      <c r="D43" s="42">
        <f>_xlfn.FORECAST.LINEAR($A43,D$13:D42,A$13:A42)</f>
        <v>3110948.5142857116</v>
      </c>
      <c r="E43" s="42">
        <f>_xlfn.FORECAST.LINEAR($A43,$E$13:E42,$A$13:$A42)</f>
        <v>269785254.01190472</v>
      </c>
      <c r="F43" s="42">
        <f>_xlfn.FORECAST.LINEAR($A43,F$13:F42,$A$13:A42)</f>
        <v>1048832294.1523819</v>
      </c>
      <c r="G43" s="39"/>
      <c r="H43" s="39"/>
      <c r="I43" s="39"/>
      <c r="J43" s="39"/>
      <c r="K43" s="39"/>
    </row>
    <row r="44" spans="1:11" s="16" customFormat="1" ht="18" x14ac:dyDescent="0.45">
      <c r="A44" s="60">
        <v>2040</v>
      </c>
      <c r="B44" s="42">
        <f>_xlfn.FORECAST.LINEAR($A44,B$13:B43,$A$13:$A43)</f>
        <v>1463332647.9345245</v>
      </c>
      <c r="C44" s="42">
        <f>_xlfn.FORECAST.LINEAR($A44,C$13:C43,$A$13:$A43)</f>
        <v>136626714.15952384</v>
      </c>
      <c r="D44" s="42">
        <f>_xlfn.FORECAST.LINEAR($A44,D$13:D43,A$13:A43)</f>
        <v>3117308.9285714254</v>
      </c>
      <c r="E44" s="42">
        <f>_xlfn.FORECAST.LINEAR($A44,$E$13:E43,$A$13:$A43)</f>
        <v>270464886.91547608</v>
      </c>
      <c r="F44" s="42">
        <f>_xlfn.FORECAST.LINEAR($A44,F$13:F43,$A$13:A43)</f>
        <v>1053123737.4380951</v>
      </c>
      <c r="G44" s="39"/>
      <c r="H44" s="39"/>
      <c r="I44" s="39"/>
      <c r="J44" s="39"/>
      <c r="K44" s="39"/>
    </row>
    <row r="45" spans="1:11" s="16" customFormat="1" ht="18" x14ac:dyDescent="0.45">
      <c r="A45" s="60">
        <v>2041</v>
      </c>
      <c r="B45" s="42">
        <f>_xlfn.FORECAST.LINEAR($A45,B$13:B44,$A$13:$A44)</f>
        <v>1468887356.5809536</v>
      </c>
      <c r="C45" s="42">
        <f>_xlfn.FORECAST.LINEAR($A45,C$13:C44,$A$13:$A44)</f>
        <v>137203986.18095243</v>
      </c>
      <c r="D45" s="42">
        <f>_xlfn.FORECAST.LINEAR($A45,D$13:D44,A$13:A44)</f>
        <v>3123669.342857141</v>
      </c>
      <c r="E45" s="42">
        <f>_xlfn.FORECAST.LINEAR($A45,$E$13:E44,$A$13:$A44)</f>
        <v>271144519.81904745</v>
      </c>
      <c r="F45" s="42">
        <f>_xlfn.FORECAST.LINEAR($A45,F$13:F44,$A$13:A44)</f>
        <v>1057415180.7238092</v>
      </c>
      <c r="G45" s="39"/>
      <c r="H45" s="39"/>
      <c r="I45" s="39"/>
      <c r="J45" s="39"/>
      <c r="K45" s="39"/>
    </row>
    <row r="46" spans="1:11" s="16" customFormat="1" ht="18" x14ac:dyDescent="0.45">
      <c r="A46" s="60">
        <v>2042</v>
      </c>
      <c r="B46" s="42">
        <f>_xlfn.FORECAST.LINEAR($A46,B$13:B45,$A$13:$A45)</f>
        <v>1474442065.2273808</v>
      </c>
      <c r="C46" s="42">
        <f>_xlfn.FORECAST.LINEAR($A46,C$13:C45,$A$13:$A45)</f>
        <v>137781258.20238101</v>
      </c>
      <c r="D46" s="42">
        <f>_xlfn.FORECAST.LINEAR($A46,D$13:D45,A$13:A45)</f>
        <v>3130029.7571428549</v>
      </c>
      <c r="E46" s="42">
        <f>_xlfn.FORECAST.LINEAR($A46,$E$13:E45,$A$13:$A45)</f>
        <v>271824152.72261906</v>
      </c>
      <c r="F46" s="42">
        <f>_xlfn.FORECAST.LINEAR($A46,F$13:F45,$A$13:A45)</f>
        <v>1061706624.0095253</v>
      </c>
      <c r="G46" s="39"/>
      <c r="H46" s="39"/>
      <c r="I46" s="39"/>
      <c r="J46" s="39"/>
      <c r="K46" s="39"/>
    </row>
    <row r="47" spans="1:11" s="16" customFormat="1" ht="18" x14ac:dyDescent="0.45">
      <c r="A47" s="60">
        <v>2043</v>
      </c>
      <c r="B47" s="42">
        <f>_xlfn.FORECAST.LINEAR($A47,B$13:B46,$A$13:$A46)</f>
        <v>1479996773.8738098</v>
      </c>
      <c r="C47" s="42">
        <f>_xlfn.FORECAST.LINEAR($A47,C$13:C46,$A$13:$A46)</f>
        <v>138358530.2238096</v>
      </c>
      <c r="D47" s="42">
        <f>_xlfn.FORECAST.LINEAR($A47,D$13:D46,A$13:A46)</f>
        <v>3136390.1714285687</v>
      </c>
      <c r="E47" s="42">
        <f>_xlfn.FORECAST.LINEAR($A47,$E$13:E46,$A$13:$A46)</f>
        <v>272503785.62619042</v>
      </c>
      <c r="F47" s="42">
        <f>_xlfn.FORECAST.LINEAR($A47,F$13:F46,$A$13:A46)</f>
        <v>1065998067.2952385</v>
      </c>
      <c r="G47" s="39"/>
      <c r="H47" s="39"/>
      <c r="I47" s="39"/>
      <c r="J47" s="39"/>
      <c r="K47" s="39"/>
    </row>
    <row r="48" spans="1:11" s="16" customFormat="1" ht="18" x14ac:dyDescent="0.45">
      <c r="A48" s="60">
        <v>2044</v>
      </c>
      <c r="B48" s="42">
        <f>_xlfn.FORECAST.LINEAR($A48,B$13:B47,$A$13:$A47)</f>
        <v>1485551482.5202389</v>
      </c>
      <c r="C48" s="42">
        <f>_xlfn.FORECAST.LINEAR($A48,C$13:C47,$A$13:$A47)</f>
        <v>138935802.24523818</v>
      </c>
      <c r="D48" s="42">
        <f>_xlfn.FORECAST.LINEAR($A48,D$13:D47,A$13:A47)</f>
        <v>3142750.5857142825</v>
      </c>
      <c r="E48" s="42">
        <f>_xlfn.FORECAST.LINEAR($A48,$E$13:E47,$A$13:$A47)</f>
        <v>273183418.52976179</v>
      </c>
      <c r="F48" s="42">
        <f>_xlfn.FORECAST.LINEAR($A48,F$13:F47,$A$13:A47)</f>
        <v>1070289510.5809546</v>
      </c>
      <c r="G48" s="39"/>
      <c r="H48" s="39"/>
      <c r="I48" s="39"/>
      <c r="J48" s="39"/>
      <c r="K48" s="39"/>
    </row>
    <row r="49" spans="1:11" s="16" customFormat="1" ht="18" x14ac:dyDescent="0.45">
      <c r="A49" s="60">
        <v>2045</v>
      </c>
      <c r="B49" s="42">
        <f>_xlfn.FORECAST.LINEAR($A49,B$13:B48,$A$13:$A48)</f>
        <v>1491106191.1666679</v>
      </c>
      <c r="C49" s="42">
        <f>_xlfn.FORECAST.LINEAR($A49,C$13:C48,$A$13:$A48)</f>
        <v>139513074.26666677</v>
      </c>
      <c r="D49" s="42">
        <f>_xlfn.FORECAST.LINEAR($A49,D$13:D48,A$13:A48)</f>
        <v>3149110.9999999963</v>
      </c>
      <c r="E49" s="42">
        <f>_xlfn.FORECAST.LINEAR($A49,$E$13:E48,$A$13:$A48)</f>
        <v>273863051.43333316</v>
      </c>
      <c r="F49" s="42">
        <f>_xlfn.FORECAST.LINEAR($A49,F$13:F48,$A$13:A48)</f>
        <v>1074580953.8666658</v>
      </c>
      <c r="G49" s="39"/>
      <c r="H49" s="39"/>
      <c r="I49" s="39"/>
      <c r="J49" s="39"/>
      <c r="K49" s="39"/>
    </row>
    <row r="50" spans="1:11" s="16" customFormat="1" ht="18" x14ac:dyDescent="0.45">
      <c r="A50" s="60">
        <v>2046</v>
      </c>
      <c r="B50" s="42">
        <f>_xlfn.FORECAST.LINEAR($A50,B$13:B49,$A$13:$A49)</f>
        <v>1496660899.8130932</v>
      </c>
      <c r="C50" s="42">
        <f>_xlfn.FORECAST.LINEAR($A50,C$13:C49,$A$13:$A49)</f>
        <v>140090346.28809524</v>
      </c>
      <c r="D50" s="42">
        <f>_xlfn.FORECAST.LINEAR($A50,D$13:D49,A$13:A49)</f>
        <v>3155471.4142857119</v>
      </c>
      <c r="E50" s="42">
        <f>_xlfn.FORECAST.LINEAR($A50,$E$13:E49,$A$13:$A49)</f>
        <v>274542684.33690453</v>
      </c>
      <c r="F50" s="42">
        <f>_xlfn.FORECAST.LINEAR($A50,F$13:F49,$A$13:A49)</f>
        <v>1078872397.1523819</v>
      </c>
      <c r="G50" s="39"/>
      <c r="H50" s="39"/>
      <c r="I50" s="39"/>
      <c r="J50" s="39"/>
      <c r="K50" s="39"/>
    </row>
    <row r="51" spans="1:11" s="16" customFormat="1" ht="18" x14ac:dyDescent="0.45">
      <c r="A51" s="60">
        <v>2047</v>
      </c>
      <c r="B51" s="42">
        <f>_xlfn.FORECAST.LINEAR($A51,B$13:B50,$A$13:$A50)</f>
        <v>1502215608.4595242</v>
      </c>
      <c r="C51" s="42">
        <f>_xlfn.FORECAST.LINEAR($A51,C$13:C50,$A$13:$A50)</f>
        <v>140667618.30952382</v>
      </c>
      <c r="D51" s="42">
        <f>_xlfn.FORECAST.LINEAR($A51,D$13:D50,A$13:A50)</f>
        <v>3161831.8285714258</v>
      </c>
      <c r="E51" s="42">
        <f>_xlfn.FORECAST.LINEAR($A51,$E$13:E50,$A$13:$A50)</f>
        <v>275222317.24047613</v>
      </c>
      <c r="F51" s="42">
        <f>_xlfn.FORECAST.LINEAR($A51,F$13:F50,$A$13:A50)</f>
        <v>1083163840.438096</v>
      </c>
      <c r="G51" s="39"/>
      <c r="H51" s="39"/>
      <c r="I51" s="39"/>
      <c r="J51" s="39"/>
      <c r="K51" s="39"/>
    </row>
    <row r="52" spans="1:11" s="16" customFormat="1" ht="18" x14ac:dyDescent="0.45">
      <c r="A52" s="60">
        <v>2048</v>
      </c>
      <c r="B52" s="42">
        <f>_xlfn.FORECAST.LINEAR($A52,B$13:B51,$A$13:$A51)</f>
        <v>1507770317.1059532</v>
      </c>
      <c r="C52" s="42">
        <f>_xlfn.FORECAST.LINEAR($A52,C$13:C51,$A$13:$A51)</f>
        <v>141244890.33095241</v>
      </c>
      <c r="D52" s="42">
        <f>_xlfn.FORECAST.LINEAR($A52,D$13:D51,A$13:A51)</f>
        <v>3168192.2428571396</v>
      </c>
      <c r="E52" s="42">
        <f>_xlfn.FORECAST.LINEAR($A52,$E$13:E51,$A$13:$A51)</f>
        <v>275901950.1440475</v>
      </c>
      <c r="F52" s="42">
        <f>_xlfn.FORECAST.LINEAR($A52,F$13:F51,$A$13:A51)</f>
        <v>1087455283.7238092</v>
      </c>
      <c r="G52" s="39"/>
      <c r="H52" s="39"/>
      <c r="I52" s="39"/>
      <c r="J52" s="39"/>
      <c r="K52" s="39"/>
    </row>
    <row r="53" spans="1:11" s="16" customFormat="1" ht="18" x14ac:dyDescent="0.45">
      <c r="A53" s="60">
        <v>2049</v>
      </c>
      <c r="B53" s="42">
        <f>_xlfn.FORECAST.LINEAR($A53,B$13:B52,$A$13:$A52)</f>
        <v>1513325025.7523823</v>
      </c>
      <c r="C53" s="42">
        <f>_xlfn.FORECAST.LINEAR($A53,C$13:C52,$A$13:$A52)</f>
        <v>141822162.35238099</v>
      </c>
      <c r="D53" s="42">
        <f>_xlfn.FORECAST.LINEAR($A53,D$13:D52,A$13:A52)</f>
        <v>3174552.6571428534</v>
      </c>
      <c r="E53" s="42">
        <f>_xlfn.FORECAST.LINEAR($A53,$E$13:E52,$A$13:$A52)</f>
        <v>276581583.04761887</v>
      </c>
      <c r="F53" s="42">
        <f>_xlfn.FORECAST.LINEAR($A53,F$13:F52,$A$13:A52)</f>
        <v>1091746727.0095253</v>
      </c>
      <c r="G53" s="39"/>
      <c r="H53" s="39"/>
      <c r="I53" s="39"/>
      <c r="J53" s="39"/>
      <c r="K53" s="39"/>
    </row>
    <row r="54" spans="1:11" s="16" customFormat="1" ht="18" x14ac:dyDescent="0.45">
      <c r="A54" s="60">
        <v>2050</v>
      </c>
      <c r="B54" s="42">
        <f>_xlfn.FORECAST.LINEAR($A54,B$13:B53,$A$13:$A53)</f>
        <v>1518879734.3988113</v>
      </c>
      <c r="C54" s="42">
        <f>_xlfn.FORECAST.LINEAR($A54,C$13:C53,$A$13:$A53)</f>
        <v>142399434.37380958</v>
      </c>
      <c r="D54" s="42">
        <f>_xlfn.FORECAST.LINEAR($A54,D$13:D53,A$13:A53)</f>
        <v>3180913.0714285672</v>
      </c>
      <c r="E54" s="42">
        <f>_xlfn.FORECAST.LINEAR($A54,$E$13:E53,$A$13:$A53)</f>
        <v>277261215.95119023</v>
      </c>
      <c r="F54" s="42">
        <f>_xlfn.FORECAST.LINEAR($A54,F$13:F53,$A$13:A53)</f>
        <v>1096038170.2952385</v>
      </c>
      <c r="G54" s="39"/>
      <c r="H54" s="39"/>
      <c r="I54" s="39"/>
      <c r="J54" s="39"/>
      <c r="K54" s="39"/>
    </row>
    <row r="55" spans="1:11" s="16" customFormat="1" ht="18" x14ac:dyDescent="0.45">
      <c r="A55" s="60">
        <v>2051</v>
      </c>
      <c r="B55" s="42">
        <f>_xlfn.FORECAST.LINEAR($A55,B$13:B54,$A$13:$A54)</f>
        <v>1524434443.0452385</v>
      </c>
      <c r="C55" s="42">
        <f>_xlfn.FORECAST.LINEAR($A55,C$13:C54,$A$13:$A54)</f>
        <v>142976706.39523816</v>
      </c>
      <c r="D55" s="42">
        <f>_xlfn.FORECAST.LINEAR($A55,D$13:D54,A$13:A54)</f>
        <v>3187273.4857142828</v>
      </c>
      <c r="E55" s="42">
        <f>_xlfn.FORECAST.LINEAR($A55,$E$13:E54,$A$13:$A54)</f>
        <v>277940848.85476184</v>
      </c>
      <c r="F55" s="42">
        <f>_xlfn.FORECAST.LINEAR($A55,F$13:F54,$A$13:A54)</f>
        <v>1100329613.5809526</v>
      </c>
      <c r="G55" s="39"/>
      <c r="H55" s="39"/>
      <c r="I55" s="39"/>
      <c r="J55" s="39"/>
      <c r="K55" s="39"/>
    </row>
    <row r="56" spans="1:11" s="16" customFormat="1" ht="18" x14ac:dyDescent="0.45">
      <c r="A56" s="60">
        <v>2052</v>
      </c>
      <c r="B56" s="42">
        <f>_xlfn.FORECAST.LINEAR($A56,B$13:B55,$A$13:$A55)</f>
        <v>1529989151.6916676</v>
      </c>
      <c r="C56" s="42">
        <f>_xlfn.FORECAST.LINEAR($A56,C$13:C55,$A$13:$A55)</f>
        <v>143553978.41666675</v>
      </c>
      <c r="D56" s="42">
        <f>_xlfn.FORECAST.LINEAR($A56,D$13:D55,A$13:A55)</f>
        <v>3193633.8999999966</v>
      </c>
      <c r="E56" s="42">
        <f>_xlfn.FORECAST.LINEAR($A56,$E$13:E55,$A$13:$A55)</f>
        <v>278620481.75833321</v>
      </c>
      <c r="F56" s="42">
        <f>_xlfn.FORECAST.LINEAR($A56,F$13:F55,$A$13:A55)</f>
        <v>1104621056.8666668</v>
      </c>
      <c r="G56" s="39"/>
      <c r="H56" s="39"/>
      <c r="I56" s="39"/>
      <c r="J56" s="39"/>
      <c r="K56" s="39"/>
    </row>
    <row r="57" spans="1:11" s="16" customFormat="1" ht="18" x14ac:dyDescent="0.45">
      <c r="A57" s="60">
        <v>2053</v>
      </c>
      <c r="B57" s="42">
        <f>_xlfn.FORECAST.LINEAR($A57,B$13:B56,$A$13:$A56)</f>
        <v>1535543860.3380966</v>
      </c>
      <c r="C57" s="42">
        <f>_xlfn.FORECAST.LINEAR($A57,C$13:C56,$A$13:$A56)</f>
        <v>144131250.43809533</v>
      </c>
      <c r="D57" s="42">
        <f>_xlfn.FORECAST.LINEAR($A57,D$13:D56,A$13:A56)</f>
        <v>3199994.3142857086</v>
      </c>
      <c r="E57" s="42">
        <f>_xlfn.FORECAST.LINEAR($A57,$E$13:E56,$A$13:$A56)</f>
        <v>279300114.66190457</v>
      </c>
      <c r="F57" s="42">
        <f>_xlfn.FORECAST.LINEAR($A57,F$13:F56,$A$13:A56)</f>
        <v>1108912500.1523819</v>
      </c>
      <c r="G57" s="39"/>
      <c r="H57" s="39"/>
      <c r="I57" s="39"/>
      <c r="J57" s="39"/>
      <c r="K57" s="39"/>
    </row>
    <row r="58" spans="1:11" s="16" customFormat="1" ht="18" x14ac:dyDescent="0.45">
      <c r="A58" s="60">
        <v>2054</v>
      </c>
      <c r="B58" s="42">
        <f>_xlfn.FORECAST.LINEAR($A58,B$13:B57,$A$13:$A57)</f>
        <v>1541098568.9845238</v>
      </c>
      <c r="C58" s="42">
        <f>_xlfn.FORECAST.LINEAR($A58,C$13:C57,$A$13:$A57)</f>
        <v>144708522.45952392</v>
      </c>
      <c r="D58" s="42">
        <f>_xlfn.FORECAST.LINEAR($A58,D$13:D57,A$13:A57)</f>
        <v>3206354.7285714243</v>
      </c>
      <c r="E58" s="42">
        <f>_xlfn.FORECAST.LINEAR($A58,$E$13:E57,$A$13:$A57)</f>
        <v>279979747.5654757</v>
      </c>
      <c r="F58" s="42">
        <f>_xlfn.FORECAST.LINEAR($A58,F$13:F57,$A$13:A57)</f>
        <v>1113203943.438096</v>
      </c>
      <c r="G58" s="39"/>
      <c r="H58" s="39"/>
      <c r="I58" s="39"/>
      <c r="J58" s="39"/>
      <c r="K58" s="39"/>
    </row>
    <row r="59" spans="1:11" s="16" customFormat="1" x14ac:dyDescent="0.45"/>
    <row r="60" spans="1:11" s="16" customFormat="1" x14ac:dyDescent="0.45"/>
    <row r="61" spans="1:11" s="16" customFormat="1" x14ac:dyDescent="0.45"/>
    <row r="62" spans="1:11" s="16" customFormat="1" ht="23.25" x14ac:dyDescent="0.45">
      <c r="A62" s="17" t="s">
        <v>374</v>
      </c>
    </row>
    <row r="63" spans="1:11" s="16" customFormat="1" ht="23.65" thickBot="1" x14ac:dyDescent="0.5">
      <c r="A63" s="18" t="s">
        <v>375</v>
      </c>
      <c r="G63" s="17" t="s">
        <v>376</v>
      </c>
    </row>
    <row r="64" spans="1:11" s="16" customFormat="1" ht="42.75" customHeight="1" thickTop="1" thickBot="1" x14ac:dyDescent="0.5">
      <c r="A64" s="28"/>
      <c r="B64" s="430" t="s">
        <v>377</v>
      </c>
      <c r="C64" s="431"/>
      <c r="D64" s="431"/>
      <c r="E64" s="431"/>
      <c r="F64" s="438"/>
      <c r="G64" s="300" t="s">
        <v>377</v>
      </c>
      <c r="H64" s="301"/>
      <c r="I64" s="301"/>
      <c r="J64" s="301"/>
      <c r="K64" s="302"/>
    </row>
    <row r="65" spans="1:11" s="16" customFormat="1" ht="18.399999999999999" thickBot="1" x14ac:dyDescent="0.5">
      <c r="A65" s="157" t="s">
        <v>365</v>
      </c>
      <c r="B65" s="158" t="s">
        <v>355</v>
      </c>
      <c r="C65" s="158" t="s">
        <v>378</v>
      </c>
      <c r="D65" s="158" t="s">
        <v>379</v>
      </c>
      <c r="E65" s="158" t="s">
        <v>380</v>
      </c>
      <c r="F65" s="159" t="s">
        <v>359</v>
      </c>
      <c r="G65" s="181" t="s">
        <v>355</v>
      </c>
      <c r="H65" s="182" t="s">
        <v>378</v>
      </c>
      <c r="I65" s="182" t="s">
        <v>379</v>
      </c>
      <c r="J65" s="182" t="s">
        <v>380</v>
      </c>
      <c r="K65" s="183" t="s">
        <v>359</v>
      </c>
    </row>
    <row r="66" spans="1:11" s="16" customFormat="1" ht="18" x14ac:dyDescent="0.45">
      <c r="A66" s="194">
        <v>2003</v>
      </c>
      <c r="B66" s="244">
        <v>0.70499999999999996</v>
      </c>
      <c r="C66" s="245">
        <v>1.8080000000000001</v>
      </c>
      <c r="D66" s="245">
        <v>22.841999999999999</v>
      </c>
      <c r="E66" s="245">
        <v>2.718</v>
      </c>
      <c r="F66" s="313">
        <v>1.1339999999999999</v>
      </c>
      <c r="G66" s="303"/>
      <c r="H66" s="304"/>
      <c r="I66" s="304"/>
      <c r="J66" s="304"/>
      <c r="K66" s="305"/>
    </row>
    <row r="67" spans="1:11" s="16" customFormat="1" ht="18" x14ac:dyDescent="0.45">
      <c r="A67" s="194">
        <v>2004</v>
      </c>
      <c r="B67" s="232">
        <v>0.63300000000000001</v>
      </c>
      <c r="C67" s="147">
        <v>1.583</v>
      </c>
      <c r="D67" s="147">
        <v>21.515000000000001</v>
      </c>
      <c r="E67" s="147">
        <v>2.4590000000000001</v>
      </c>
      <c r="F67" s="311">
        <v>1.0169999999999999</v>
      </c>
      <c r="G67" s="290">
        <f>IF(ABS(B7 - B6) &gt; SQRT(G7^2 + G6^2), 1, 0)</f>
        <v>0</v>
      </c>
      <c r="H67" s="286">
        <f>IF(ABS(C7 - C6) &gt; SQRT(H7^2 + H6^2), 1, 0)</f>
        <v>0</v>
      </c>
      <c r="I67" s="286">
        <f>IF(ABS(D7 - D6) &gt; SQRT(I7^2 + I6^2), 1, 0)</f>
        <v>0</v>
      </c>
      <c r="J67" s="286">
        <f>IF(ABS(E7 - E6) &gt; SQRT(J7^2 + J6^2), 1, 0)</f>
        <v>0</v>
      </c>
      <c r="K67" s="291">
        <f>IF(ABS(F7 - F6) &gt; SQRT(K7^2 + K6^2), 1, 0)</f>
        <v>0</v>
      </c>
    </row>
    <row r="68" spans="1:11" s="16" customFormat="1" ht="18" x14ac:dyDescent="0.45">
      <c r="A68" s="194">
        <v>2005</v>
      </c>
      <c r="B68" s="232">
        <v>0.63300000000000001</v>
      </c>
      <c r="C68" s="147">
        <v>1.5940000000000001</v>
      </c>
      <c r="D68" s="147">
        <v>22.225000000000001</v>
      </c>
      <c r="E68" s="147">
        <v>2.4390000000000001</v>
      </c>
      <c r="F68" s="311">
        <v>1.018</v>
      </c>
      <c r="G68" s="290">
        <f t="shared" ref="G68:G87" si="2">IF(ABS(B8 - B7) &gt; SQRT(G8^2 + G7^2), 1, 0)</f>
        <v>0</v>
      </c>
      <c r="H68" s="286">
        <f t="shared" ref="H68:H87" si="3">IF(ABS(C8 - C7) &gt; SQRT(H8^2 + H7^2), 1, 0)</f>
        <v>0</v>
      </c>
      <c r="I68" s="286">
        <f t="shared" ref="I68:I87" si="4">IF(ABS(D8 - D7) &gt; SQRT(I8^2 + I7^2), 1, 0)</f>
        <v>0</v>
      </c>
      <c r="J68" s="286">
        <f t="shared" ref="J68:J87" si="5">IF(ABS(E8 - E7) &gt; SQRT(J8^2 + J7^2), 1, 0)</f>
        <v>0</v>
      </c>
      <c r="K68" s="291">
        <f t="shared" ref="K68:K87" si="6">IF(ABS(F8 - F7) &gt; SQRT(K8^2 + K7^2), 1, 0)</f>
        <v>0</v>
      </c>
    </row>
    <row r="69" spans="1:11" s="16" customFormat="1" ht="18" x14ac:dyDescent="0.45">
      <c r="A69" s="194">
        <v>2006</v>
      </c>
      <c r="B69" s="232">
        <v>0.55000000000000004</v>
      </c>
      <c r="C69" s="147">
        <v>1.484</v>
      </c>
      <c r="D69" s="147">
        <v>23.716999999999999</v>
      </c>
      <c r="E69" s="147">
        <v>2.4369999999999998</v>
      </c>
      <c r="F69" s="311">
        <v>0.93</v>
      </c>
      <c r="G69" s="290">
        <f t="shared" si="2"/>
        <v>0</v>
      </c>
      <c r="H69" s="286">
        <f t="shared" si="3"/>
        <v>0</v>
      </c>
      <c r="I69" s="286">
        <f t="shared" si="4"/>
        <v>0</v>
      </c>
      <c r="J69" s="286">
        <f t="shared" si="5"/>
        <v>0</v>
      </c>
      <c r="K69" s="291">
        <f t="shared" si="6"/>
        <v>0</v>
      </c>
    </row>
    <row r="70" spans="1:11" s="16" customFormat="1" ht="18" x14ac:dyDescent="0.45">
      <c r="A70" s="194">
        <v>2007</v>
      </c>
      <c r="B70" s="234">
        <v>0.54600000000000004</v>
      </c>
      <c r="C70" s="71">
        <v>1.4330000000000001</v>
      </c>
      <c r="D70" s="71">
        <v>19.675000000000001</v>
      </c>
      <c r="E70" s="71">
        <v>1.6659999999999999</v>
      </c>
      <c r="F70" s="295">
        <v>0.74399999999999999</v>
      </c>
      <c r="G70" s="290">
        <f t="shared" si="2"/>
        <v>0</v>
      </c>
      <c r="H70" s="286">
        <f t="shared" si="3"/>
        <v>0</v>
      </c>
      <c r="I70" s="286">
        <f t="shared" si="4"/>
        <v>0</v>
      </c>
      <c r="J70" s="286">
        <f t="shared" si="5"/>
        <v>1</v>
      </c>
      <c r="K70" s="291">
        <f t="shared" si="6"/>
        <v>1</v>
      </c>
    </row>
    <row r="71" spans="1:11" s="16" customFormat="1" ht="18" x14ac:dyDescent="0.45">
      <c r="A71" s="194">
        <v>2008</v>
      </c>
      <c r="B71" s="234">
        <v>0.55900000000000005</v>
      </c>
      <c r="C71" s="71">
        <v>1.4790000000000001</v>
      </c>
      <c r="D71" s="71">
        <v>18.210999999999999</v>
      </c>
      <c r="E71" s="71">
        <v>1.657</v>
      </c>
      <c r="F71" s="295">
        <v>0.73399999999999999</v>
      </c>
      <c r="G71" s="290">
        <f t="shared" si="2"/>
        <v>1</v>
      </c>
      <c r="H71" s="286">
        <f t="shared" si="3"/>
        <v>0</v>
      </c>
      <c r="I71" s="286">
        <f t="shared" si="4"/>
        <v>0</v>
      </c>
      <c r="J71" s="286">
        <f t="shared" si="5"/>
        <v>0</v>
      </c>
      <c r="K71" s="291">
        <f t="shared" si="6"/>
        <v>1</v>
      </c>
    </row>
    <row r="72" spans="1:11" s="16" customFormat="1" ht="18" x14ac:dyDescent="0.45">
      <c r="A72" s="194">
        <v>2009</v>
      </c>
      <c r="B72" s="234">
        <v>0.55100000000000005</v>
      </c>
      <c r="C72" s="71">
        <v>1.452</v>
      </c>
      <c r="D72" s="71">
        <v>25.25</v>
      </c>
      <c r="E72" s="71">
        <v>1.5940000000000001</v>
      </c>
      <c r="F72" s="295">
        <v>0.72399999999999998</v>
      </c>
      <c r="G72" s="290">
        <f t="shared" si="2"/>
        <v>0</v>
      </c>
      <c r="H72" s="286">
        <f t="shared" si="3"/>
        <v>0</v>
      </c>
      <c r="I72" s="286">
        <f t="shared" si="4"/>
        <v>0</v>
      </c>
      <c r="J72" s="286">
        <f t="shared" si="5"/>
        <v>0</v>
      </c>
      <c r="K72" s="291">
        <f t="shared" si="6"/>
        <v>0</v>
      </c>
    </row>
    <row r="73" spans="1:11" s="16" customFormat="1" ht="18" x14ac:dyDescent="0.45">
      <c r="A73" s="194">
        <v>2010</v>
      </c>
      <c r="B73" s="234">
        <v>0.54900000000000004</v>
      </c>
      <c r="C73" s="71">
        <v>1.42</v>
      </c>
      <c r="D73" s="71">
        <v>25.204000000000001</v>
      </c>
      <c r="E73" s="71">
        <v>1.5720000000000001</v>
      </c>
      <c r="F73" s="295">
        <v>0.72</v>
      </c>
      <c r="G73" s="290">
        <f t="shared" si="2"/>
        <v>0</v>
      </c>
      <c r="H73" s="286">
        <f t="shared" si="3"/>
        <v>0</v>
      </c>
      <c r="I73" s="286">
        <f t="shared" si="4"/>
        <v>0</v>
      </c>
      <c r="J73" s="286">
        <f t="shared" si="5"/>
        <v>0</v>
      </c>
      <c r="K73" s="291">
        <f t="shared" si="6"/>
        <v>0</v>
      </c>
    </row>
    <row r="74" spans="1:11" s="16" customFormat="1" ht="18" x14ac:dyDescent="0.45">
      <c r="A74" s="194">
        <v>2011</v>
      </c>
      <c r="B74" s="234">
        <v>0.55000000000000004</v>
      </c>
      <c r="C74" s="71">
        <v>1.446</v>
      </c>
      <c r="D74" s="71">
        <v>25.065999999999999</v>
      </c>
      <c r="E74" s="71">
        <v>1.5509999999999999</v>
      </c>
      <c r="F74" s="295">
        <v>0.72099999999999997</v>
      </c>
      <c r="G74" s="290">
        <f t="shared" si="2"/>
        <v>0</v>
      </c>
      <c r="H74" s="286">
        <f t="shared" si="3"/>
        <v>0</v>
      </c>
      <c r="I74" s="286">
        <f t="shared" si="4"/>
        <v>0</v>
      </c>
      <c r="J74" s="286">
        <f t="shared" si="5"/>
        <v>0</v>
      </c>
      <c r="K74" s="291">
        <f t="shared" si="6"/>
        <v>0</v>
      </c>
    </row>
    <row r="75" spans="1:11" s="16" customFormat="1" ht="18" x14ac:dyDescent="0.45">
      <c r="A75" s="194">
        <v>2012</v>
      </c>
      <c r="B75" s="234">
        <v>0.54900000000000004</v>
      </c>
      <c r="C75" s="71">
        <v>1.45</v>
      </c>
      <c r="D75" s="71">
        <v>24.965</v>
      </c>
      <c r="E75" s="71">
        <v>1.552</v>
      </c>
      <c r="F75" s="295">
        <v>0.72099999999999997</v>
      </c>
      <c r="G75" s="290">
        <f t="shared" si="2"/>
        <v>0</v>
      </c>
      <c r="H75" s="286">
        <f t="shared" si="3"/>
        <v>0</v>
      </c>
      <c r="I75" s="286">
        <f t="shared" si="4"/>
        <v>0</v>
      </c>
      <c r="J75" s="286">
        <f t="shared" si="5"/>
        <v>0</v>
      </c>
      <c r="K75" s="291">
        <f t="shared" si="6"/>
        <v>0</v>
      </c>
    </row>
    <row r="76" spans="1:11" s="16" customFormat="1" ht="18" x14ac:dyDescent="0.45">
      <c r="A76" s="194">
        <v>2013</v>
      </c>
      <c r="B76" s="234">
        <v>0.55200000000000005</v>
      </c>
      <c r="C76" s="71">
        <v>1.448</v>
      </c>
      <c r="D76" s="71">
        <v>24.972999999999999</v>
      </c>
      <c r="E76" s="71">
        <v>1.5489999999999999</v>
      </c>
      <c r="F76" s="295">
        <v>0.72299999999999998</v>
      </c>
      <c r="G76" s="290">
        <f t="shared" si="2"/>
        <v>0</v>
      </c>
      <c r="H76" s="286">
        <f t="shared" si="3"/>
        <v>0</v>
      </c>
      <c r="I76" s="286">
        <f t="shared" si="4"/>
        <v>0</v>
      </c>
      <c r="J76" s="286">
        <f t="shared" si="5"/>
        <v>0</v>
      </c>
      <c r="K76" s="291">
        <f t="shared" si="6"/>
        <v>0</v>
      </c>
    </row>
    <row r="77" spans="1:11" s="16" customFormat="1" ht="18" x14ac:dyDescent="0.45">
      <c r="A77" s="194">
        <v>2014</v>
      </c>
      <c r="B77" s="234">
        <v>0.49299999999999999</v>
      </c>
      <c r="C77" s="71">
        <v>1.401</v>
      </c>
      <c r="D77" s="71">
        <v>25.393000000000001</v>
      </c>
      <c r="E77" s="71">
        <v>1.526</v>
      </c>
      <c r="F77" s="295">
        <v>0.65300000000000002</v>
      </c>
      <c r="G77" s="290">
        <f t="shared" si="2"/>
        <v>0</v>
      </c>
      <c r="H77" s="286">
        <f t="shared" si="3"/>
        <v>0</v>
      </c>
      <c r="I77" s="286">
        <f t="shared" si="4"/>
        <v>0</v>
      </c>
      <c r="J77" s="286">
        <f t="shared" si="5"/>
        <v>0</v>
      </c>
      <c r="K77" s="291">
        <f t="shared" si="6"/>
        <v>0</v>
      </c>
    </row>
    <row r="78" spans="1:11" s="16" customFormat="1" ht="18" x14ac:dyDescent="0.45">
      <c r="A78" s="194">
        <v>2015</v>
      </c>
      <c r="B78" s="234">
        <v>0.49299999999999999</v>
      </c>
      <c r="C78" s="71">
        <v>1.3680000000000001</v>
      </c>
      <c r="D78" s="71">
        <v>25.31</v>
      </c>
      <c r="E78" s="71">
        <v>1.5289999999999999</v>
      </c>
      <c r="F78" s="295">
        <v>0.65300000000000002</v>
      </c>
      <c r="G78" s="290">
        <f t="shared" si="2"/>
        <v>0</v>
      </c>
      <c r="H78" s="286">
        <f t="shared" si="3"/>
        <v>0</v>
      </c>
      <c r="I78" s="286">
        <f t="shared" si="4"/>
        <v>0</v>
      </c>
      <c r="J78" s="286">
        <f t="shared" si="5"/>
        <v>0</v>
      </c>
      <c r="K78" s="291">
        <f t="shared" si="6"/>
        <v>0</v>
      </c>
    </row>
    <row r="79" spans="1:11" s="16" customFormat="1" ht="18" x14ac:dyDescent="0.45">
      <c r="A79" s="194">
        <v>2016</v>
      </c>
      <c r="B79" s="234">
        <v>0.49399999999999999</v>
      </c>
      <c r="C79" s="71">
        <v>1.3680000000000001</v>
      </c>
      <c r="D79" s="71">
        <v>25.321999999999999</v>
      </c>
      <c r="E79" s="71">
        <v>1.5209999999999999</v>
      </c>
      <c r="F79" s="295">
        <v>0.65600000000000003</v>
      </c>
      <c r="G79" s="290">
        <f t="shared" si="2"/>
        <v>0</v>
      </c>
      <c r="H79" s="286">
        <f t="shared" si="3"/>
        <v>0</v>
      </c>
      <c r="I79" s="286">
        <f t="shared" si="4"/>
        <v>0</v>
      </c>
      <c r="J79" s="286">
        <f t="shared" si="5"/>
        <v>0</v>
      </c>
      <c r="K79" s="291">
        <f t="shared" si="6"/>
        <v>0</v>
      </c>
    </row>
    <row r="80" spans="1:11" s="16" customFormat="1" ht="18" x14ac:dyDescent="0.45">
      <c r="A80" s="194">
        <v>2017</v>
      </c>
      <c r="B80" s="234">
        <v>0.498</v>
      </c>
      <c r="C80" s="71">
        <v>1.3560000000000001</v>
      </c>
      <c r="D80" s="71">
        <v>25.263000000000002</v>
      </c>
      <c r="E80" s="71">
        <v>1.5249999999999999</v>
      </c>
      <c r="F80" s="295">
        <v>0.66300000000000003</v>
      </c>
      <c r="G80" s="290">
        <f t="shared" si="2"/>
        <v>0</v>
      </c>
      <c r="H80" s="286">
        <f t="shared" si="3"/>
        <v>0</v>
      </c>
      <c r="I80" s="286">
        <f t="shared" si="4"/>
        <v>0</v>
      </c>
      <c r="J80" s="286">
        <f t="shared" si="5"/>
        <v>0</v>
      </c>
      <c r="K80" s="291">
        <f t="shared" si="6"/>
        <v>0</v>
      </c>
    </row>
    <row r="81" spans="1:41" s="16" customFormat="1" ht="18" x14ac:dyDescent="0.45">
      <c r="A81" s="194">
        <v>2018</v>
      </c>
      <c r="B81" s="234">
        <v>0.501</v>
      </c>
      <c r="C81" s="71">
        <v>1.379</v>
      </c>
      <c r="D81" s="71">
        <v>25.16</v>
      </c>
      <c r="E81" s="71">
        <v>1.5409999999999999</v>
      </c>
      <c r="F81" s="295">
        <v>0.66600000000000004</v>
      </c>
      <c r="G81" s="290">
        <f t="shared" si="2"/>
        <v>0</v>
      </c>
      <c r="H81" s="286">
        <f t="shared" si="3"/>
        <v>0</v>
      </c>
      <c r="I81" s="286">
        <f t="shared" si="4"/>
        <v>0</v>
      </c>
      <c r="J81" s="286">
        <f t="shared" si="5"/>
        <v>0</v>
      </c>
      <c r="K81" s="291">
        <f t="shared" si="6"/>
        <v>0</v>
      </c>
    </row>
    <row r="82" spans="1:41" s="16" customFormat="1" ht="18" x14ac:dyDescent="0.45">
      <c r="A82" s="194">
        <v>2019</v>
      </c>
      <c r="B82" s="234">
        <v>0.53200000000000003</v>
      </c>
      <c r="C82" s="71">
        <v>1.4790000000000001</v>
      </c>
      <c r="D82" s="71">
        <v>24.82</v>
      </c>
      <c r="E82" s="71">
        <v>1.5720000000000001</v>
      </c>
      <c r="F82" s="295">
        <v>0.70499999999999996</v>
      </c>
      <c r="G82" s="290">
        <f t="shared" si="2"/>
        <v>0</v>
      </c>
      <c r="H82" s="286">
        <f t="shared" si="3"/>
        <v>0</v>
      </c>
      <c r="I82" s="286">
        <f t="shared" si="4"/>
        <v>0</v>
      </c>
      <c r="J82" s="286">
        <f t="shared" si="5"/>
        <v>0</v>
      </c>
      <c r="K82" s="291">
        <f t="shared" si="6"/>
        <v>0</v>
      </c>
    </row>
    <row r="83" spans="1:41" s="16" customFormat="1" ht="18" x14ac:dyDescent="0.45">
      <c r="A83" s="194">
        <v>2020</v>
      </c>
      <c r="B83" s="234">
        <v>0.53300000000000003</v>
      </c>
      <c r="C83" s="71">
        <v>1.49</v>
      </c>
      <c r="D83" s="71">
        <v>24.867000000000001</v>
      </c>
      <c r="E83" s="71">
        <v>1.508</v>
      </c>
      <c r="F83" s="295">
        <v>0.69</v>
      </c>
      <c r="G83" s="290">
        <f t="shared" si="2"/>
        <v>0</v>
      </c>
      <c r="H83" s="286">
        <f t="shared" si="3"/>
        <v>0</v>
      </c>
      <c r="I83" s="286">
        <f t="shared" si="4"/>
        <v>0</v>
      </c>
      <c r="J83" s="286">
        <f t="shared" si="5"/>
        <v>0</v>
      </c>
      <c r="K83" s="291">
        <f t="shared" si="6"/>
        <v>0</v>
      </c>
    </row>
    <row r="84" spans="1:41" s="16" customFormat="1" ht="18" x14ac:dyDescent="0.45">
      <c r="A84" s="194">
        <v>2021</v>
      </c>
      <c r="B84" s="234">
        <v>0.53300000000000003</v>
      </c>
      <c r="C84" s="71">
        <v>1.478</v>
      </c>
      <c r="D84" s="71">
        <v>24.966999999999999</v>
      </c>
      <c r="E84" s="71">
        <v>1.5029999999999999</v>
      </c>
      <c r="F84" s="295">
        <v>0.69199999999999995</v>
      </c>
      <c r="G84" s="290">
        <f t="shared" si="2"/>
        <v>0</v>
      </c>
      <c r="H84" s="286">
        <f t="shared" si="3"/>
        <v>0</v>
      </c>
      <c r="I84" s="286">
        <f t="shared" si="4"/>
        <v>0</v>
      </c>
      <c r="J84" s="286">
        <f t="shared" si="5"/>
        <v>0</v>
      </c>
      <c r="K84" s="291">
        <f t="shared" si="6"/>
        <v>0</v>
      </c>
    </row>
    <row r="85" spans="1:41" s="16" customFormat="1" ht="18" x14ac:dyDescent="0.45">
      <c r="A85" s="194">
        <v>2022</v>
      </c>
      <c r="B85" s="234">
        <v>0.53100000000000003</v>
      </c>
      <c r="C85" s="71">
        <v>1.3879999999999999</v>
      </c>
      <c r="D85" s="71">
        <v>24.829000000000001</v>
      </c>
      <c r="E85" s="71">
        <v>1.5509999999999999</v>
      </c>
      <c r="F85" s="295">
        <v>0.68</v>
      </c>
      <c r="G85" s="290">
        <f t="shared" si="2"/>
        <v>0</v>
      </c>
      <c r="H85" s="286">
        <f t="shared" si="3"/>
        <v>0</v>
      </c>
      <c r="I85" s="286">
        <f t="shared" si="4"/>
        <v>0</v>
      </c>
      <c r="J85" s="286">
        <f t="shared" si="5"/>
        <v>0</v>
      </c>
      <c r="K85" s="291">
        <f t="shared" si="6"/>
        <v>0</v>
      </c>
    </row>
    <row r="86" spans="1:41" s="16" customFormat="1" ht="18" x14ac:dyDescent="0.45">
      <c r="A86" s="194">
        <v>2023</v>
      </c>
      <c r="B86" s="234">
        <v>0.53200000000000003</v>
      </c>
      <c r="C86" s="71">
        <v>1.3879999999999999</v>
      </c>
      <c r="D86" s="71">
        <v>24.57</v>
      </c>
      <c r="E86" s="71">
        <v>1.546</v>
      </c>
      <c r="F86" s="295">
        <v>0.68400000000000005</v>
      </c>
      <c r="G86" s="290">
        <f t="shared" si="2"/>
        <v>0</v>
      </c>
      <c r="H86" s="286">
        <f t="shared" si="3"/>
        <v>0</v>
      </c>
      <c r="I86" s="286">
        <f t="shared" si="4"/>
        <v>0</v>
      </c>
      <c r="J86" s="286">
        <f t="shared" si="5"/>
        <v>0</v>
      </c>
      <c r="K86" s="291">
        <f t="shared" si="6"/>
        <v>0</v>
      </c>
    </row>
    <row r="87" spans="1:41" s="16" customFormat="1" ht="18.399999999999999" thickBot="1" x14ac:dyDescent="0.5">
      <c r="A87" s="194">
        <v>2024</v>
      </c>
      <c r="B87" s="236">
        <v>0.53400000000000003</v>
      </c>
      <c r="C87" s="238">
        <v>1.381</v>
      </c>
      <c r="D87" s="238">
        <v>24.55</v>
      </c>
      <c r="E87" s="238">
        <v>1.544</v>
      </c>
      <c r="F87" s="314">
        <v>0.68899999999999995</v>
      </c>
      <c r="G87" s="290">
        <f t="shared" si="2"/>
        <v>0</v>
      </c>
      <c r="H87" s="286">
        <f t="shared" si="3"/>
        <v>0</v>
      </c>
      <c r="I87" s="286">
        <f t="shared" si="4"/>
        <v>0</v>
      </c>
      <c r="J87" s="286">
        <f t="shared" si="5"/>
        <v>0</v>
      </c>
      <c r="K87" s="291">
        <f t="shared" si="6"/>
        <v>0</v>
      </c>
    </row>
    <row r="88" spans="1:41" s="16" customFormat="1" x14ac:dyDescent="0.45"/>
    <row r="89" spans="1:41" s="16" customFormat="1" x14ac:dyDescent="0.45"/>
    <row r="90" spans="1:41" s="16" customFormat="1" x14ac:dyDescent="0.45"/>
    <row r="91" spans="1:41" s="16" customFormat="1" ht="14.65" thickBot="1" x14ac:dyDescent="0.5">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row>
    <row r="92" spans="1:41" s="16" customFormat="1" ht="27.4" thickTop="1" thickBot="1" x14ac:dyDescent="0.9">
      <c r="B92" s="432" t="s">
        <v>484</v>
      </c>
      <c r="C92" s="433"/>
      <c r="D92" s="433"/>
      <c r="E92" s="433"/>
      <c r="F92" s="433"/>
      <c r="G92" s="433"/>
      <c r="H92" s="434"/>
    </row>
    <row r="93" spans="1:41" s="43" customFormat="1" ht="21.4" thickBot="1" x14ac:dyDescent="0.7">
      <c r="A93" s="16"/>
      <c r="B93" s="141"/>
      <c r="C93" s="142"/>
      <c r="D93" s="142"/>
      <c r="E93" s="142"/>
      <c r="F93" s="143"/>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row>
    <row r="94" spans="1:41" s="16" customFormat="1" ht="57.75" customHeight="1" thickBot="1" x14ac:dyDescent="0.7">
      <c r="A94" s="44"/>
      <c r="B94" s="168" t="s">
        <v>1</v>
      </c>
      <c r="C94" s="169"/>
      <c r="D94" s="169"/>
      <c r="E94" s="169"/>
      <c r="F94" s="170"/>
      <c r="G94" s="171" t="s">
        <v>2</v>
      </c>
      <c r="H94" s="169"/>
      <c r="I94" s="169"/>
      <c r="J94" s="169"/>
      <c r="K94" s="170"/>
      <c r="L94" s="168" t="s">
        <v>3</v>
      </c>
      <c r="M94" s="169"/>
      <c r="N94" s="169"/>
      <c r="O94" s="169"/>
      <c r="P94" s="170"/>
      <c r="Q94" s="168" t="s">
        <v>4</v>
      </c>
      <c r="R94" s="169"/>
      <c r="S94" s="169"/>
      <c r="T94" s="169"/>
      <c r="U94" s="170"/>
      <c r="V94" s="168" t="s">
        <v>5</v>
      </c>
      <c r="W94" s="169"/>
      <c r="X94" s="169"/>
      <c r="Y94" s="169"/>
      <c r="Z94" s="170"/>
      <c r="AA94" s="43"/>
      <c r="AB94" s="43"/>
      <c r="AC94" s="43"/>
      <c r="AD94" s="43"/>
      <c r="AE94" s="43"/>
      <c r="AF94" s="43"/>
      <c r="AG94" s="43"/>
      <c r="AH94" s="43"/>
      <c r="AI94" s="43"/>
      <c r="AJ94" s="43"/>
      <c r="AK94" s="43"/>
      <c r="AL94" s="43"/>
      <c r="AM94" s="43"/>
      <c r="AN94" s="43"/>
      <c r="AO94" s="43"/>
    </row>
    <row r="95" spans="1:41" s="16" customFormat="1" ht="18.399999999999999" thickBot="1" x14ac:dyDescent="0.5">
      <c r="A95" s="172" t="s">
        <v>382</v>
      </c>
      <c r="B95" s="181" t="s">
        <v>355</v>
      </c>
      <c r="C95" s="182" t="s">
        <v>378</v>
      </c>
      <c r="D95" s="182" t="s">
        <v>379</v>
      </c>
      <c r="E95" s="182" t="s">
        <v>380</v>
      </c>
      <c r="F95" s="183" t="s">
        <v>359</v>
      </c>
      <c r="G95" s="181" t="s">
        <v>355</v>
      </c>
      <c r="H95" s="182" t="s">
        <v>378</v>
      </c>
      <c r="I95" s="182" t="s">
        <v>379</v>
      </c>
      <c r="J95" s="182" t="s">
        <v>380</v>
      </c>
      <c r="K95" s="183" t="s">
        <v>359</v>
      </c>
      <c r="L95" s="190" t="s">
        <v>355</v>
      </c>
      <c r="M95" s="187" t="s">
        <v>378</v>
      </c>
      <c r="N95" s="187" t="s">
        <v>379</v>
      </c>
      <c r="O95" s="187" t="s">
        <v>380</v>
      </c>
      <c r="P95" s="188" t="s">
        <v>359</v>
      </c>
      <c r="Q95" s="181" t="s">
        <v>355</v>
      </c>
      <c r="R95" s="182" t="s">
        <v>378</v>
      </c>
      <c r="S95" s="182" t="s">
        <v>379</v>
      </c>
      <c r="T95" s="182" t="s">
        <v>380</v>
      </c>
      <c r="U95" s="183" t="s">
        <v>359</v>
      </c>
      <c r="V95" s="173" t="s">
        <v>355</v>
      </c>
      <c r="W95" s="174" t="s">
        <v>378</v>
      </c>
      <c r="X95" s="174" t="s">
        <v>379</v>
      </c>
      <c r="Y95" s="174" t="s">
        <v>380</v>
      </c>
      <c r="Z95" s="175" t="s">
        <v>359</v>
      </c>
    </row>
    <row r="96" spans="1:41" s="16" customFormat="1" ht="18" x14ac:dyDescent="0.45">
      <c r="A96" s="194">
        <v>2003</v>
      </c>
      <c r="B96" s="208">
        <v>318024073</v>
      </c>
      <c r="C96" s="209">
        <v>32939574</v>
      </c>
      <c r="D96" s="209">
        <v>1198842</v>
      </c>
      <c r="E96" s="209">
        <v>61184731</v>
      </c>
      <c r="F96" s="210">
        <v>222700926</v>
      </c>
      <c r="G96" s="120">
        <v>57900164</v>
      </c>
      <c r="H96" s="80">
        <v>6130270</v>
      </c>
      <c r="I96" s="80">
        <v>213753</v>
      </c>
      <c r="J96" s="80">
        <v>11208571</v>
      </c>
      <c r="K96" s="81">
        <v>40347570</v>
      </c>
      <c r="L96" s="79">
        <v>75834158</v>
      </c>
      <c r="M96" s="80">
        <v>7790205</v>
      </c>
      <c r="N96" s="80">
        <v>288031</v>
      </c>
      <c r="O96" s="80">
        <v>15015478</v>
      </c>
      <c r="P96" s="81">
        <v>52740443</v>
      </c>
      <c r="Q96" s="79">
        <v>57546139</v>
      </c>
      <c r="R96" s="80">
        <v>6156767</v>
      </c>
      <c r="S96" s="80">
        <v>200650</v>
      </c>
      <c r="T96" s="80">
        <v>12460691</v>
      </c>
      <c r="U96" s="81">
        <v>38728030</v>
      </c>
      <c r="V96" s="79">
        <v>705815845</v>
      </c>
      <c r="W96" s="80">
        <v>64714255</v>
      </c>
      <c r="X96" s="80">
        <v>2628646</v>
      </c>
      <c r="Y96" s="80">
        <v>151171902</v>
      </c>
      <c r="Z96" s="81">
        <v>487301042</v>
      </c>
    </row>
    <row r="97" spans="1:26" s="16" customFormat="1" ht="18" x14ac:dyDescent="0.45">
      <c r="A97" s="194">
        <v>2004</v>
      </c>
      <c r="B97" s="211">
        <v>319103189</v>
      </c>
      <c r="C97" s="80">
        <v>32987990</v>
      </c>
      <c r="D97" s="80">
        <v>1079587</v>
      </c>
      <c r="E97" s="80">
        <v>60736341</v>
      </c>
      <c r="F97" s="212">
        <v>224299271</v>
      </c>
      <c r="G97" s="120">
        <v>58089448</v>
      </c>
      <c r="H97" s="80">
        <v>6132553</v>
      </c>
      <c r="I97" s="80">
        <v>190377</v>
      </c>
      <c r="J97" s="80">
        <v>11131874</v>
      </c>
      <c r="K97" s="81">
        <v>40634645</v>
      </c>
      <c r="L97" s="79">
        <v>76148536</v>
      </c>
      <c r="M97" s="80">
        <v>7803185</v>
      </c>
      <c r="N97" s="80">
        <v>260924</v>
      </c>
      <c r="O97" s="80">
        <v>14996755</v>
      </c>
      <c r="P97" s="81">
        <v>53087673</v>
      </c>
      <c r="Q97" s="79">
        <v>57858187</v>
      </c>
      <c r="R97" s="80">
        <v>6163955</v>
      </c>
      <c r="S97" s="80">
        <v>184087</v>
      </c>
      <c r="T97" s="80">
        <v>12438573</v>
      </c>
      <c r="U97" s="81">
        <v>39071571</v>
      </c>
      <c r="V97" s="79">
        <v>710465761</v>
      </c>
      <c r="W97" s="80">
        <v>64837733</v>
      </c>
      <c r="X97" s="80">
        <v>2390893</v>
      </c>
      <c r="Y97" s="80">
        <v>150674716</v>
      </c>
      <c r="Z97" s="81">
        <v>492562419</v>
      </c>
    </row>
    <row r="98" spans="1:26" s="16" customFormat="1" ht="18" x14ac:dyDescent="0.45">
      <c r="A98" s="194">
        <v>2005</v>
      </c>
      <c r="B98" s="211">
        <v>320415049</v>
      </c>
      <c r="C98" s="80">
        <v>33452629</v>
      </c>
      <c r="D98" s="80">
        <v>898926</v>
      </c>
      <c r="E98" s="80">
        <v>61773014</v>
      </c>
      <c r="F98" s="212">
        <v>224290479</v>
      </c>
      <c r="G98" s="120">
        <v>58338637</v>
      </c>
      <c r="H98" s="80">
        <v>6223894</v>
      </c>
      <c r="I98" s="80">
        <v>153174</v>
      </c>
      <c r="J98" s="80">
        <v>11336806</v>
      </c>
      <c r="K98" s="81">
        <v>40624763</v>
      </c>
      <c r="L98" s="79">
        <v>76358765</v>
      </c>
      <c r="M98" s="80">
        <v>7903112</v>
      </c>
      <c r="N98" s="80">
        <v>214092</v>
      </c>
      <c r="O98" s="80">
        <v>15233814</v>
      </c>
      <c r="P98" s="81">
        <v>53007747</v>
      </c>
      <c r="Q98" s="79">
        <v>58036497</v>
      </c>
      <c r="R98" s="80">
        <v>6174538</v>
      </c>
      <c r="S98" s="80">
        <v>165436</v>
      </c>
      <c r="T98" s="80">
        <v>12634463</v>
      </c>
      <c r="U98" s="81">
        <v>39062059</v>
      </c>
      <c r="V98" s="79">
        <v>714112509</v>
      </c>
      <c r="W98" s="80">
        <v>64711453</v>
      </c>
      <c r="X98" s="80">
        <v>2164212</v>
      </c>
      <c r="Y98" s="80">
        <v>153358609</v>
      </c>
      <c r="Z98" s="81">
        <v>493878235</v>
      </c>
    </row>
    <row r="99" spans="1:26" s="16" customFormat="1" ht="18" x14ac:dyDescent="0.45">
      <c r="A99" s="194">
        <v>2006</v>
      </c>
      <c r="B99" s="211">
        <v>321931342</v>
      </c>
      <c r="C99" s="80">
        <v>31939681</v>
      </c>
      <c r="D99" s="80">
        <v>708615</v>
      </c>
      <c r="E99" s="80">
        <v>62234747</v>
      </c>
      <c r="F99" s="212">
        <v>227048299</v>
      </c>
      <c r="G99" s="120">
        <v>58604006</v>
      </c>
      <c r="H99" s="80">
        <v>5938063</v>
      </c>
      <c r="I99" s="80">
        <v>119618</v>
      </c>
      <c r="J99" s="80">
        <v>11417430</v>
      </c>
      <c r="K99" s="81">
        <v>41128896</v>
      </c>
      <c r="L99" s="79">
        <v>77272805</v>
      </c>
      <c r="M99" s="80">
        <v>7605356</v>
      </c>
      <c r="N99" s="80">
        <v>183380</v>
      </c>
      <c r="O99" s="80">
        <v>15414709</v>
      </c>
      <c r="P99" s="81">
        <v>54069361</v>
      </c>
      <c r="Q99" s="79">
        <v>58386173</v>
      </c>
      <c r="R99" s="80">
        <v>6026917</v>
      </c>
      <c r="S99" s="80">
        <v>133843</v>
      </c>
      <c r="T99" s="80">
        <v>12748360</v>
      </c>
      <c r="U99" s="81">
        <v>39477053</v>
      </c>
      <c r="V99" s="79">
        <v>721203269</v>
      </c>
      <c r="W99" s="80">
        <v>63597345</v>
      </c>
      <c r="X99" s="80">
        <v>1837151</v>
      </c>
      <c r="Y99" s="80">
        <v>155372016</v>
      </c>
      <c r="Z99" s="81">
        <v>500396757</v>
      </c>
    </row>
    <row r="100" spans="1:26" s="16" customFormat="1" ht="18" x14ac:dyDescent="0.45">
      <c r="A100" s="194">
        <v>2007</v>
      </c>
      <c r="B100" s="211">
        <v>325648884</v>
      </c>
      <c r="C100" s="80">
        <v>32244453</v>
      </c>
      <c r="D100" s="80">
        <v>666756</v>
      </c>
      <c r="E100" s="80">
        <v>57775076</v>
      </c>
      <c r="F100" s="212">
        <v>234962599</v>
      </c>
      <c r="G100" s="120">
        <v>59283757</v>
      </c>
      <c r="H100" s="80">
        <v>6002028</v>
      </c>
      <c r="I100" s="80">
        <v>113019</v>
      </c>
      <c r="J100" s="80">
        <v>10595642</v>
      </c>
      <c r="K100" s="81">
        <v>42573067</v>
      </c>
      <c r="L100" s="79">
        <v>78548709</v>
      </c>
      <c r="M100" s="80">
        <v>7712028</v>
      </c>
      <c r="N100" s="80">
        <v>173618</v>
      </c>
      <c r="O100" s="80">
        <v>14336280</v>
      </c>
      <c r="P100" s="81">
        <v>56326783</v>
      </c>
      <c r="Q100" s="79">
        <v>58761876</v>
      </c>
      <c r="R100" s="80">
        <v>6049324</v>
      </c>
      <c r="S100" s="80">
        <v>128036</v>
      </c>
      <c r="T100" s="80">
        <v>11911738</v>
      </c>
      <c r="U100" s="81">
        <v>40672778</v>
      </c>
      <c r="V100" s="79">
        <v>726379905</v>
      </c>
      <c r="W100" s="80">
        <v>64040562</v>
      </c>
      <c r="X100" s="80">
        <v>1762418</v>
      </c>
      <c r="Y100" s="80">
        <v>145112310</v>
      </c>
      <c r="Z100" s="81">
        <v>515464615</v>
      </c>
    </row>
    <row r="101" spans="1:26" s="16" customFormat="1" ht="18" x14ac:dyDescent="0.45">
      <c r="A101" s="194">
        <v>2008</v>
      </c>
      <c r="B101" s="211">
        <v>331378957</v>
      </c>
      <c r="C101" s="80">
        <v>33055193</v>
      </c>
      <c r="D101" s="80">
        <v>819213</v>
      </c>
      <c r="E101" s="80">
        <v>57682940</v>
      </c>
      <c r="F101" s="212">
        <v>239821611</v>
      </c>
      <c r="G101" s="120">
        <v>60365062</v>
      </c>
      <c r="H101" s="80">
        <v>6152565</v>
      </c>
      <c r="I101" s="80">
        <v>140504</v>
      </c>
      <c r="J101" s="80">
        <v>10602956</v>
      </c>
      <c r="K101" s="81">
        <v>43469037</v>
      </c>
      <c r="L101" s="79">
        <v>80528716</v>
      </c>
      <c r="M101" s="80">
        <v>7885194</v>
      </c>
      <c r="N101" s="80">
        <v>227504</v>
      </c>
      <c r="O101" s="80">
        <v>14382551</v>
      </c>
      <c r="P101" s="81">
        <v>58033466</v>
      </c>
      <c r="Q101" s="79">
        <v>59792027</v>
      </c>
      <c r="R101" s="80">
        <v>6139633</v>
      </c>
      <c r="S101" s="80">
        <v>149094</v>
      </c>
      <c r="T101" s="80">
        <v>11858591</v>
      </c>
      <c r="U101" s="81">
        <v>41644710</v>
      </c>
      <c r="V101" s="79">
        <v>740152656</v>
      </c>
      <c r="W101" s="80">
        <v>64700786</v>
      </c>
      <c r="X101" s="80">
        <v>2012003</v>
      </c>
      <c r="Y101" s="80">
        <v>144730865</v>
      </c>
      <c r="Z101" s="81">
        <v>528709003</v>
      </c>
    </row>
    <row r="102" spans="1:26" s="16" customFormat="1" ht="18" x14ac:dyDescent="0.45">
      <c r="A102" s="194">
        <v>2009</v>
      </c>
      <c r="B102" s="211">
        <v>334118666</v>
      </c>
      <c r="C102" s="80">
        <v>33428479</v>
      </c>
      <c r="D102" s="80">
        <v>687670</v>
      </c>
      <c r="E102" s="80">
        <v>59189905</v>
      </c>
      <c r="F102" s="212">
        <v>240812611</v>
      </c>
      <c r="G102" s="120">
        <v>60891749</v>
      </c>
      <c r="H102" s="80">
        <v>6231820</v>
      </c>
      <c r="I102" s="80">
        <v>117710</v>
      </c>
      <c r="J102" s="80">
        <v>10878211</v>
      </c>
      <c r="K102" s="81">
        <v>43664007</v>
      </c>
      <c r="L102" s="79">
        <v>81703234</v>
      </c>
      <c r="M102" s="80">
        <v>7982394</v>
      </c>
      <c r="N102" s="80">
        <v>184801</v>
      </c>
      <c r="O102" s="80">
        <v>14736742</v>
      </c>
      <c r="P102" s="81">
        <v>58799296</v>
      </c>
      <c r="Q102" s="79">
        <v>60063470</v>
      </c>
      <c r="R102" s="80">
        <v>6156244</v>
      </c>
      <c r="S102" s="80">
        <v>130601</v>
      </c>
      <c r="T102" s="80">
        <v>12079631</v>
      </c>
      <c r="U102" s="81">
        <v>41696994</v>
      </c>
      <c r="V102" s="79">
        <v>741627487</v>
      </c>
      <c r="W102" s="80">
        <v>64667309</v>
      </c>
      <c r="X102" s="80">
        <v>1794374</v>
      </c>
      <c r="Y102" s="80">
        <v>148012884</v>
      </c>
      <c r="Z102" s="81">
        <v>527152919</v>
      </c>
    </row>
    <row r="103" spans="1:26" s="16" customFormat="1" ht="18" x14ac:dyDescent="0.45">
      <c r="A103" s="194">
        <v>2010</v>
      </c>
      <c r="B103" s="211">
        <v>338183628</v>
      </c>
      <c r="C103" s="80">
        <v>34178295</v>
      </c>
      <c r="D103" s="80">
        <v>667664</v>
      </c>
      <c r="E103" s="80">
        <v>60028037</v>
      </c>
      <c r="F103" s="212">
        <v>243309633</v>
      </c>
      <c r="G103" s="120">
        <v>61655470</v>
      </c>
      <c r="H103" s="80">
        <v>6385682</v>
      </c>
      <c r="I103" s="80">
        <v>115571</v>
      </c>
      <c r="J103" s="80">
        <v>11038176</v>
      </c>
      <c r="K103" s="81">
        <v>44116041</v>
      </c>
      <c r="L103" s="79">
        <v>82926879</v>
      </c>
      <c r="M103" s="80">
        <v>8140816</v>
      </c>
      <c r="N103" s="80">
        <v>193047</v>
      </c>
      <c r="O103" s="80">
        <v>14915368</v>
      </c>
      <c r="P103" s="81">
        <v>59677648</v>
      </c>
      <c r="Q103" s="79">
        <v>60501852</v>
      </c>
      <c r="R103" s="80">
        <v>6195308</v>
      </c>
      <c r="S103" s="80">
        <v>132785</v>
      </c>
      <c r="T103" s="80">
        <v>12168068</v>
      </c>
      <c r="U103" s="81">
        <v>42005692</v>
      </c>
      <c r="V103" s="79">
        <v>747214231</v>
      </c>
      <c r="W103" s="80">
        <v>64780228</v>
      </c>
      <c r="X103" s="80">
        <v>1805656</v>
      </c>
      <c r="Y103" s="80">
        <v>149494503</v>
      </c>
      <c r="Z103" s="81">
        <v>531133844</v>
      </c>
    </row>
    <row r="104" spans="1:26" s="16" customFormat="1" ht="18" x14ac:dyDescent="0.45">
      <c r="A104" s="194">
        <v>2011</v>
      </c>
      <c r="B104" s="211">
        <v>342294173</v>
      </c>
      <c r="C104" s="80">
        <v>34431564</v>
      </c>
      <c r="D104" s="80">
        <v>705494</v>
      </c>
      <c r="E104" s="80">
        <v>61099555</v>
      </c>
      <c r="F104" s="212">
        <v>246057560</v>
      </c>
      <c r="G104" s="120">
        <v>62384205</v>
      </c>
      <c r="H104" s="80">
        <v>6436303</v>
      </c>
      <c r="I104" s="80">
        <v>123149</v>
      </c>
      <c r="J104" s="80">
        <v>11243074</v>
      </c>
      <c r="K104" s="81">
        <v>44581679</v>
      </c>
      <c r="L104" s="79">
        <v>83405719</v>
      </c>
      <c r="M104" s="80">
        <v>8184056</v>
      </c>
      <c r="N104" s="80">
        <v>192817</v>
      </c>
      <c r="O104" s="80">
        <v>15037170</v>
      </c>
      <c r="P104" s="81">
        <v>59991676</v>
      </c>
      <c r="Q104" s="79">
        <v>60844361</v>
      </c>
      <c r="R104" s="80">
        <v>6199032</v>
      </c>
      <c r="S104" s="80">
        <v>132580</v>
      </c>
      <c r="T104" s="80">
        <v>12290552</v>
      </c>
      <c r="U104" s="81">
        <v>42222197</v>
      </c>
      <c r="V104" s="79">
        <v>751799915</v>
      </c>
      <c r="W104" s="80">
        <v>64723871</v>
      </c>
      <c r="X104" s="80">
        <v>1816894</v>
      </c>
      <c r="Y104" s="80">
        <v>150978642</v>
      </c>
      <c r="Z104" s="81">
        <v>534280508</v>
      </c>
    </row>
    <row r="105" spans="1:26" s="16" customFormat="1" ht="18" x14ac:dyDescent="0.45">
      <c r="A105" s="194">
        <v>2012</v>
      </c>
      <c r="B105" s="211">
        <v>346820659</v>
      </c>
      <c r="C105" s="80">
        <v>34872255</v>
      </c>
      <c r="D105" s="80">
        <v>730317</v>
      </c>
      <c r="E105" s="80">
        <v>61975513</v>
      </c>
      <c r="F105" s="212">
        <v>249242574</v>
      </c>
      <c r="G105" s="120">
        <v>63238401</v>
      </c>
      <c r="H105" s="80">
        <v>6524386</v>
      </c>
      <c r="I105" s="80">
        <v>128487</v>
      </c>
      <c r="J105" s="80">
        <v>11404229</v>
      </c>
      <c r="K105" s="81">
        <v>45181300</v>
      </c>
      <c r="L105" s="79">
        <v>84226265</v>
      </c>
      <c r="M105" s="80">
        <v>8331618</v>
      </c>
      <c r="N105" s="80">
        <v>198533</v>
      </c>
      <c r="O105" s="80">
        <v>15310274</v>
      </c>
      <c r="P105" s="81">
        <v>60385841</v>
      </c>
      <c r="Q105" s="79">
        <v>61239403</v>
      </c>
      <c r="R105" s="80">
        <v>6239453</v>
      </c>
      <c r="S105" s="80">
        <v>132544</v>
      </c>
      <c r="T105" s="80">
        <v>12405243</v>
      </c>
      <c r="U105" s="81">
        <v>42462163</v>
      </c>
      <c r="V105" s="79">
        <v>755952268</v>
      </c>
      <c r="W105" s="80">
        <v>64724563</v>
      </c>
      <c r="X105" s="80">
        <v>1836830</v>
      </c>
      <c r="Y105" s="80">
        <v>152158439</v>
      </c>
      <c r="Z105" s="81">
        <v>537232436</v>
      </c>
    </row>
    <row r="106" spans="1:26" s="16" customFormat="1" ht="18" x14ac:dyDescent="0.45">
      <c r="A106" s="194">
        <v>2013</v>
      </c>
      <c r="B106" s="211">
        <v>351077862</v>
      </c>
      <c r="C106" s="80">
        <v>35162722</v>
      </c>
      <c r="D106" s="80">
        <v>740531</v>
      </c>
      <c r="E106" s="80">
        <v>62034145</v>
      </c>
      <c r="F106" s="212">
        <v>253140464</v>
      </c>
      <c r="G106" s="120">
        <v>64052655</v>
      </c>
      <c r="H106" s="80">
        <v>6576366</v>
      </c>
      <c r="I106" s="80">
        <v>130131</v>
      </c>
      <c r="J106" s="80">
        <v>11417718</v>
      </c>
      <c r="K106" s="81">
        <v>45928440</v>
      </c>
      <c r="L106" s="79">
        <v>84958673</v>
      </c>
      <c r="M106" s="80">
        <v>8362126</v>
      </c>
      <c r="N106" s="80">
        <v>196909</v>
      </c>
      <c r="O106" s="80">
        <v>15349886</v>
      </c>
      <c r="P106" s="81">
        <v>61049752</v>
      </c>
      <c r="Q106" s="79">
        <v>61432380</v>
      </c>
      <c r="R106" s="80">
        <v>6237976</v>
      </c>
      <c r="S106" s="80">
        <v>132515</v>
      </c>
      <c r="T106" s="80">
        <v>12393587</v>
      </c>
      <c r="U106" s="81">
        <v>42668302</v>
      </c>
      <c r="V106" s="79">
        <v>757195817</v>
      </c>
      <c r="W106" s="80">
        <v>64771605</v>
      </c>
      <c r="X106" s="80">
        <v>1833669</v>
      </c>
      <c r="Y106" s="80">
        <v>152130211</v>
      </c>
      <c r="Z106" s="81">
        <v>538460332</v>
      </c>
    </row>
    <row r="107" spans="1:26" s="16" customFormat="1" ht="18" x14ac:dyDescent="0.45">
      <c r="A107" s="194">
        <v>2014</v>
      </c>
      <c r="B107" s="211">
        <v>355818072</v>
      </c>
      <c r="C107" s="80">
        <v>35481705</v>
      </c>
      <c r="D107" s="80">
        <v>716049</v>
      </c>
      <c r="E107" s="80">
        <v>62449708</v>
      </c>
      <c r="F107" s="212">
        <v>257170610</v>
      </c>
      <c r="G107" s="120">
        <v>64955580</v>
      </c>
      <c r="H107" s="80">
        <v>6626600</v>
      </c>
      <c r="I107" s="80">
        <v>125360</v>
      </c>
      <c r="J107" s="80">
        <v>11510091</v>
      </c>
      <c r="K107" s="81">
        <v>46693529</v>
      </c>
      <c r="L107" s="79">
        <v>85597223</v>
      </c>
      <c r="M107" s="80">
        <v>8381836</v>
      </c>
      <c r="N107" s="80">
        <v>188354</v>
      </c>
      <c r="O107" s="80">
        <v>15417763</v>
      </c>
      <c r="P107" s="81">
        <v>61609270</v>
      </c>
      <c r="Q107" s="79">
        <v>61457612</v>
      </c>
      <c r="R107" s="80">
        <v>6205074</v>
      </c>
      <c r="S107" s="80">
        <v>126656</v>
      </c>
      <c r="T107" s="80">
        <v>12389785</v>
      </c>
      <c r="U107" s="81">
        <v>42736097</v>
      </c>
      <c r="V107" s="79">
        <v>755763552</v>
      </c>
      <c r="W107" s="80">
        <v>64257082</v>
      </c>
      <c r="X107" s="80">
        <v>1704784</v>
      </c>
      <c r="Y107" s="80">
        <v>151849981</v>
      </c>
      <c r="Z107" s="81">
        <v>537951704</v>
      </c>
    </row>
    <row r="108" spans="1:26" s="16" customFormat="1" ht="18" x14ac:dyDescent="0.45">
      <c r="A108" s="194">
        <v>2015</v>
      </c>
      <c r="B108" s="211">
        <v>358650219</v>
      </c>
      <c r="C108" s="80">
        <v>35815461</v>
      </c>
      <c r="D108" s="80">
        <v>688570</v>
      </c>
      <c r="E108" s="80">
        <v>62927173</v>
      </c>
      <c r="F108" s="212">
        <v>259219014</v>
      </c>
      <c r="G108" s="120">
        <v>65498424</v>
      </c>
      <c r="H108" s="80">
        <v>6684756</v>
      </c>
      <c r="I108" s="80">
        <v>121059</v>
      </c>
      <c r="J108" s="80">
        <v>11596359</v>
      </c>
      <c r="K108" s="81">
        <v>47096251</v>
      </c>
      <c r="L108" s="79">
        <v>85926846</v>
      </c>
      <c r="M108" s="80">
        <v>8430250</v>
      </c>
      <c r="N108" s="80">
        <v>183597</v>
      </c>
      <c r="O108" s="80">
        <v>15462624</v>
      </c>
      <c r="P108" s="81">
        <v>61850375</v>
      </c>
      <c r="Q108" s="79">
        <v>61527509</v>
      </c>
      <c r="R108" s="80">
        <v>6200629</v>
      </c>
      <c r="S108" s="80">
        <v>124127</v>
      </c>
      <c r="T108" s="80">
        <v>12417610</v>
      </c>
      <c r="U108" s="81">
        <v>42785142</v>
      </c>
      <c r="V108" s="79">
        <v>755022998</v>
      </c>
      <c r="W108" s="80">
        <v>64117367</v>
      </c>
      <c r="X108" s="80">
        <v>1713616</v>
      </c>
      <c r="Y108" s="80">
        <v>151657958</v>
      </c>
      <c r="Z108" s="81">
        <v>537534057</v>
      </c>
    </row>
    <row r="109" spans="1:26" s="16" customFormat="1" ht="18" x14ac:dyDescent="0.45">
      <c r="A109" s="194">
        <v>2016</v>
      </c>
      <c r="B109" s="211">
        <v>361646480</v>
      </c>
      <c r="C109" s="80">
        <v>36412984</v>
      </c>
      <c r="D109" s="80">
        <v>721908</v>
      </c>
      <c r="E109" s="80">
        <v>63037378</v>
      </c>
      <c r="F109" s="212">
        <v>261474211</v>
      </c>
      <c r="G109" s="120">
        <v>66019866</v>
      </c>
      <c r="H109" s="80">
        <v>6788723</v>
      </c>
      <c r="I109" s="80">
        <v>127104</v>
      </c>
      <c r="J109" s="80">
        <v>11607093</v>
      </c>
      <c r="K109" s="81">
        <v>47496946</v>
      </c>
      <c r="L109" s="79">
        <v>86824728</v>
      </c>
      <c r="M109" s="80">
        <v>8594470</v>
      </c>
      <c r="N109" s="80">
        <v>186902</v>
      </c>
      <c r="O109" s="80">
        <v>15687500</v>
      </c>
      <c r="P109" s="81">
        <v>62355856</v>
      </c>
      <c r="Q109" s="79">
        <v>61565337</v>
      </c>
      <c r="R109" s="80">
        <v>6250752</v>
      </c>
      <c r="S109" s="80">
        <v>125242</v>
      </c>
      <c r="T109" s="80">
        <v>12500561</v>
      </c>
      <c r="U109" s="81">
        <v>42688783</v>
      </c>
      <c r="V109" s="79">
        <v>754110210</v>
      </c>
      <c r="W109" s="80">
        <v>64169116</v>
      </c>
      <c r="X109" s="80">
        <v>1721947</v>
      </c>
      <c r="Y109" s="80">
        <v>152282965</v>
      </c>
      <c r="Z109" s="81">
        <v>535936182</v>
      </c>
    </row>
    <row r="110" spans="1:26" s="16" customFormat="1" ht="18" x14ac:dyDescent="0.45">
      <c r="A110" s="194">
        <v>2017</v>
      </c>
      <c r="B110" s="211">
        <v>365281325</v>
      </c>
      <c r="C110" s="80">
        <v>36771549</v>
      </c>
      <c r="D110" s="80">
        <v>731099</v>
      </c>
      <c r="E110" s="80">
        <v>63573181</v>
      </c>
      <c r="F110" s="212">
        <v>264205496</v>
      </c>
      <c r="G110" s="120">
        <v>66656300</v>
      </c>
      <c r="H110" s="80">
        <v>6847332</v>
      </c>
      <c r="I110" s="80">
        <v>129253</v>
      </c>
      <c r="J110" s="80">
        <v>11693758</v>
      </c>
      <c r="K110" s="81">
        <v>47985958</v>
      </c>
      <c r="L110" s="79">
        <v>87821359</v>
      </c>
      <c r="M110" s="80">
        <v>8671312</v>
      </c>
      <c r="N110" s="80">
        <v>191929</v>
      </c>
      <c r="O110" s="80">
        <v>15911765</v>
      </c>
      <c r="P110" s="81">
        <v>63046353</v>
      </c>
      <c r="Q110" s="79">
        <v>61565675</v>
      </c>
      <c r="R110" s="80">
        <v>6252000</v>
      </c>
      <c r="S110" s="80">
        <v>126037</v>
      </c>
      <c r="T110" s="80">
        <v>12490877</v>
      </c>
      <c r="U110" s="81">
        <v>42696761</v>
      </c>
      <c r="V110" s="79">
        <v>752289622</v>
      </c>
      <c r="W110" s="80">
        <v>64033673</v>
      </c>
      <c r="X110" s="80">
        <v>1732808</v>
      </c>
      <c r="Y110" s="80">
        <v>151800755</v>
      </c>
      <c r="Z110" s="81">
        <v>534722386</v>
      </c>
    </row>
    <row r="111" spans="1:26" s="16" customFormat="1" ht="18" x14ac:dyDescent="0.45">
      <c r="A111" s="194">
        <v>2018</v>
      </c>
      <c r="B111" s="211">
        <v>369581982</v>
      </c>
      <c r="C111" s="80">
        <v>37619921</v>
      </c>
      <c r="D111" s="80">
        <v>742552</v>
      </c>
      <c r="E111" s="80">
        <v>63826127</v>
      </c>
      <c r="F111" s="212">
        <v>267393382</v>
      </c>
      <c r="G111" s="120">
        <v>67425985</v>
      </c>
      <c r="H111" s="80">
        <v>6997576</v>
      </c>
      <c r="I111" s="80">
        <v>131804</v>
      </c>
      <c r="J111" s="80">
        <v>11735426</v>
      </c>
      <c r="K111" s="81">
        <v>48561179</v>
      </c>
      <c r="L111" s="79">
        <v>88801414</v>
      </c>
      <c r="M111" s="80">
        <v>8827190</v>
      </c>
      <c r="N111" s="80">
        <v>193657</v>
      </c>
      <c r="O111" s="80">
        <v>16024874</v>
      </c>
      <c r="P111" s="81">
        <v>63755692</v>
      </c>
      <c r="Q111" s="79">
        <v>61718534</v>
      </c>
      <c r="R111" s="80">
        <v>6335451</v>
      </c>
      <c r="S111" s="80">
        <v>127302</v>
      </c>
      <c r="T111" s="80">
        <v>12445252</v>
      </c>
      <c r="U111" s="81">
        <v>42810529</v>
      </c>
      <c r="V111" s="79">
        <v>751300174</v>
      </c>
      <c r="W111" s="80">
        <v>64557424</v>
      </c>
      <c r="X111" s="80">
        <v>1742362</v>
      </c>
      <c r="Y111" s="80">
        <v>150643183</v>
      </c>
      <c r="Z111" s="81">
        <v>534357205</v>
      </c>
    </row>
    <row r="112" spans="1:26" s="16" customFormat="1" ht="18" x14ac:dyDescent="0.45">
      <c r="A112" s="194">
        <v>2019</v>
      </c>
      <c r="B112" s="211">
        <v>374203066</v>
      </c>
      <c r="C112" s="80">
        <v>38651989</v>
      </c>
      <c r="D112" s="80">
        <v>759194</v>
      </c>
      <c r="E112" s="80">
        <v>63970158</v>
      </c>
      <c r="F112" s="212">
        <v>270821725</v>
      </c>
      <c r="G112" s="120">
        <v>68249039</v>
      </c>
      <c r="H112" s="80">
        <v>7189756</v>
      </c>
      <c r="I112" s="80">
        <v>135582</v>
      </c>
      <c r="J112" s="80">
        <v>11745130</v>
      </c>
      <c r="K112" s="81">
        <v>49178571</v>
      </c>
      <c r="L112" s="79">
        <v>89788089</v>
      </c>
      <c r="M112" s="80">
        <v>8995348</v>
      </c>
      <c r="N112" s="80">
        <v>195894</v>
      </c>
      <c r="O112" s="80">
        <v>15991901</v>
      </c>
      <c r="P112" s="81">
        <v>64604946</v>
      </c>
      <c r="Q112" s="79">
        <v>61689912</v>
      </c>
      <c r="R112" s="80">
        <v>6414456</v>
      </c>
      <c r="S112" s="80">
        <v>129531</v>
      </c>
      <c r="T112" s="80">
        <v>12359266</v>
      </c>
      <c r="U112" s="81">
        <v>42786659</v>
      </c>
      <c r="V112" s="79">
        <v>747871155</v>
      </c>
      <c r="W112" s="80">
        <v>65011815</v>
      </c>
      <c r="X112" s="80">
        <v>1818380</v>
      </c>
      <c r="Y112" s="80">
        <v>149146410</v>
      </c>
      <c r="Z112" s="81">
        <v>531894550</v>
      </c>
    </row>
    <row r="113" spans="1:26" s="16" customFormat="1" ht="18" x14ac:dyDescent="0.45">
      <c r="A113" s="194">
        <v>2020</v>
      </c>
      <c r="B113" s="211">
        <v>378585880</v>
      </c>
      <c r="C113" s="80">
        <v>38768874</v>
      </c>
      <c r="D113" s="80">
        <v>800271</v>
      </c>
      <c r="E113" s="80">
        <v>65383068</v>
      </c>
      <c r="F113" s="212">
        <v>273633667</v>
      </c>
      <c r="G113" s="120">
        <v>69056330</v>
      </c>
      <c r="H113" s="80">
        <v>7212204</v>
      </c>
      <c r="I113" s="80">
        <v>142315</v>
      </c>
      <c r="J113" s="80">
        <v>11998015</v>
      </c>
      <c r="K113" s="81">
        <v>49703795</v>
      </c>
      <c r="L113" s="79">
        <v>91245261</v>
      </c>
      <c r="M113" s="80">
        <v>9067341</v>
      </c>
      <c r="N113" s="80">
        <v>197404</v>
      </c>
      <c r="O113" s="80">
        <v>16390181</v>
      </c>
      <c r="P113" s="81">
        <v>65590335</v>
      </c>
      <c r="Q113" s="79">
        <v>61827975</v>
      </c>
      <c r="R113" s="80">
        <v>6377455</v>
      </c>
      <c r="S113" s="80">
        <v>132131</v>
      </c>
      <c r="T113" s="80">
        <v>12432056</v>
      </c>
      <c r="U113" s="81">
        <v>42886333</v>
      </c>
      <c r="V113" s="79">
        <v>747081311</v>
      </c>
      <c r="W113" s="80">
        <v>64413182</v>
      </c>
      <c r="X113" s="80">
        <v>1833948</v>
      </c>
      <c r="Y113" s="80">
        <v>149128520</v>
      </c>
      <c r="Z113" s="81">
        <v>531705662</v>
      </c>
    </row>
    <row r="114" spans="1:26" s="16" customFormat="1" ht="18" x14ac:dyDescent="0.45">
      <c r="A114" s="194">
        <v>2021</v>
      </c>
      <c r="B114" s="211">
        <v>383820739</v>
      </c>
      <c r="C114" s="80">
        <v>39292842</v>
      </c>
      <c r="D114" s="80">
        <v>791247</v>
      </c>
      <c r="E114" s="80">
        <v>66640211</v>
      </c>
      <c r="F114" s="212">
        <v>277096440</v>
      </c>
      <c r="G114" s="120">
        <v>70012286</v>
      </c>
      <c r="H114" s="80">
        <v>7302661</v>
      </c>
      <c r="I114" s="80">
        <v>141251</v>
      </c>
      <c r="J114" s="80">
        <v>12243561</v>
      </c>
      <c r="K114" s="81">
        <v>50324813</v>
      </c>
      <c r="L114" s="79">
        <v>93196243</v>
      </c>
      <c r="M114" s="80">
        <v>9238976</v>
      </c>
      <c r="N114" s="80">
        <v>197047</v>
      </c>
      <c r="O114" s="80">
        <v>16769767</v>
      </c>
      <c r="P114" s="81">
        <v>66990454</v>
      </c>
      <c r="Q114" s="79">
        <v>62020929</v>
      </c>
      <c r="R114" s="80">
        <v>6401094</v>
      </c>
      <c r="S114" s="80">
        <v>130760</v>
      </c>
      <c r="T114" s="80">
        <v>12497640</v>
      </c>
      <c r="U114" s="81">
        <v>42991435</v>
      </c>
      <c r="V114" s="79">
        <v>746805503</v>
      </c>
      <c r="W114" s="80">
        <v>64267252</v>
      </c>
      <c r="X114" s="80">
        <v>1828089</v>
      </c>
      <c r="Y114" s="80">
        <v>149164525</v>
      </c>
      <c r="Z114" s="81">
        <v>531545637</v>
      </c>
    </row>
    <row r="115" spans="1:26" s="16" customFormat="1" ht="18" x14ac:dyDescent="0.45">
      <c r="A115" s="194">
        <v>2022</v>
      </c>
      <c r="B115" s="211">
        <v>389889781</v>
      </c>
      <c r="C115" s="80">
        <v>39221829</v>
      </c>
      <c r="D115" s="80">
        <v>762964</v>
      </c>
      <c r="E115" s="80">
        <v>67364075</v>
      </c>
      <c r="F115" s="212">
        <v>282540912</v>
      </c>
      <c r="G115" s="120">
        <v>71167136</v>
      </c>
      <c r="H115" s="80">
        <v>7299405</v>
      </c>
      <c r="I115" s="80">
        <v>137006</v>
      </c>
      <c r="J115" s="80">
        <v>12394143</v>
      </c>
      <c r="K115" s="81">
        <v>51336582</v>
      </c>
      <c r="L115" s="79">
        <v>95195097</v>
      </c>
      <c r="M115" s="80">
        <v>9322257</v>
      </c>
      <c r="N115" s="80">
        <v>201386</v>
      </c>
      <c r="O115" s="80">
        <v>17073915</v>
      </c>
      <c r="P115" s="81">
        <v>68597538</v>
      </c>
      <c r="Q115" s="79">
        <v>62362590</v>
      </c>
      <c r="R115" s="80">
        <v>6315321</v>
      </c>
      <c r="S115" s="80">
        <v>129600</v>
      </c>
      <c r="T115" s="80">
        <v>12549130</v>
      </c>
      <c r="U115" s="81">
        <v>43368538</v>
      </c>
      <c r="V115" s="79">
        <v>749450413</v>
      </c>
      <c r="W115" s="80">
        <v>63534038</v>
      </c>
      <c r="X115" s="80">
        <v>1806894</v>
      </c>
      <c r="Y115" s="80">
        <v>149153305</v>
      </c>
      <c r="Z115" s="81">
        <v>534956177</v>
      </c>
    </row>
    <row r="116" spans="1:26" s="16" customFormat="1" ht="18" x14ac:dyDescent="0.45">
      <c r="A116" s="194">
        <v>2023</v>
      </c>
      <c r="B116" s="211">
        <v>392522706</v>
      </c>
      <c r="C116" s="80">
        <v>39633304</v>
      </c>
      <c r="D116" s="80">
        <v>672928</v>
      </c>
      <c r="E116" s="80">
        <v>67860517</v>
      </c>
      <c r="F116" s="212">
        <v>284355956</v>
      </c>
      <c r="G116" s="120">
        <v>71720087</v>
      </c>
      <c r="H116" s="80">
        <v>7376390</v>
      </c>
      <c r="I116" s="80">
        <v>121125</v>
      </c>
      <c r="J116" s="80">
        <v>12506144</v>
      </c>
      <c r="K116" s="81">
        <v>51716429</v>
      </c>
      <c r="L116" s="79">
        <v>96440009</v>
      </c>
      <c r="M116" s="80">
        <v>9409117</v>
      </c>
      <c r="N116" s="80">
        <v>186263</v>
      </c>
      <c r="O116" s="80">
        <v>17448139</v>
      </c>
      <c r="P116" s="81">
        <v>69396489</v>
      </c>
      <c r="Q116" s="79">
        <v>62410145</v>
      </c>
      <c r="R116" s="80">
        <v>6307001</v>
      </c>
      <c r="S116" s="80">
        <v>125895</v>
      </c>
      <c r="T116" s="80">
        <v>12600619</v>
      </c>
      <c r="U116" s="81">
        <v>43376630</v>
      </c>
      <c r="V116" s="79">
        <v>748016100</v>
      </c>
      <c r="W116" s="80">
        <v>63496535</v>
      </c>
      <c r="X116" s="80">
        <v>1832205</v>
      </c>
      <c r="Y116" s="80">
        <v>149304416</v>
      </c>
      <c r="Z116" s="81">
        <v>533382943</v>
      </c>
    </row>
    <row r="117" spans="1:26" s="16" customFormat="1" ht="18.399999999999999" thickBot="1" x14ac:dyDescent="0.5">
      <c r="A117" s="194">
        <v>2024</v>
      </c>
      <c r="B117" s="213">
        <v>395548035</v>
      </c>
      <c r="C117" s="214">
        <v>40113631</v>
      </c>
      <c r="D117" s="214">
        <v>693683</v>
      </c>
      <c r="E117" s="214">
        <v>68132771</v>
      </c>
      <c r="F117" s="215">
        <v>286607948</v>
      </c>
      <c r="G117" s="121">
        <v>72339763</v>
      </c>
      <c r="H117" s="83">
        <v>7470897</v>
      </c>
      <c r="I117" s="83">
        <v>125492</v>
      </c>
      <c r="J117" s="83">
        <v>12568002</v>
      </c>
      <c r="K117" s="84">
        <v>52175372</v>
      </c>
      <c r="L117" s="82">
        <v>98201203</v>
      </c>
      <c r="M117" s="83">
        <v>9530354</v>
      </c>
      <c r="N117" s="83">
        <v>190107</v>
      </c>
      <c r="O117" s="83">
        <v>17591634</v>
      </c>
      <c r="P117" s="84">
        <v>70889108</v>
      </c>
      <c r="Q117" s="82">
        <v>62427808</v>
      </c>
      <c r="R117" s="83">
        <v>6320866</v>
      </c>
      <c r="S117" s="83">
        <v>128410</v>
      </c>
      <c r="T117" s="83">
        <v>12658590</v>
      </c>
      <c r="U117" s="84">
        <v>43319942</v>
      </c>
      <c r="V117" s="82">
        <v>746238803</v>
      </c>
      <c r="W117" s="83">
        <v>63497216</v>
      </c>
      <c r="X117" s="83">
        <v>1848084</v>
      </c>
      <c r="Y117" s="83">
        <v>149622012</v>
      </c>
      <c r="Z117" s="84">
        <v>531271492</v>
      </c>
    </row>
    <row r="118" spans="1:26" s="16" customFormat="1" x14ac:dyDescent="0.45"/>
    <row r="119" spans="1:26" s="16" customFormat="1" x14ac:dyDescent="0.45"/>
    <row r="120" spans="1:26" s="16" customFormat="1" x14ac:dyDescent="0.45"/>
    <row r="121" spans="1:26" s="16" customFormat="1" x14ac:dyDescent="0.45"/>
    <row r="122" spans="1:26" s="16" customFormat="1" x14ac:dyDescent="0.45"/>
    <row r="123" spans="1:26" s="16" customFormat="1" x14ac:dyDescent="0.45"/>
    <row r="124" spans="1:26" s="16" customFormat="1" x14ac:dyDescent="0.45"/>
    <row r="125" spans="1:26" s="16" customFormat="1" x14ac:dyDescent="0.45"/>
    <row r="126" spans="1:26" s="16" customFormat="1" x14ac:dyDescent="0.45"/>
    <row r="127" spans="1:26" s="16" customFormat="1" x14ac:dyDescent="0.45"/>
    <row r="128" spans="1:26"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pans="1:41" s="16" customFormat="1" x14ac:dyDescent="0.45"/>
    <row r="178" spans="1:41" s="16" customFormat="1" x14ac:dyDescent="0.45"/>
    <row r="179" spans="1:41" s="16" customFormat="1" x14ac:dyDescent="0.45"/>
    <row r="180" spans="1:41" s="16" customFormat="1" x14ac:dyDescent="0.45"/>
    <row r="181" spans="1:41" s="16" customFormat="1" x14ac:dyDescent="0.45"/>
    <row r="182" spans="1:41" s="16" customFormat="1" x14ac:dyDescent="0.45"/>
    <row r="183" spans="1:41" s="16" customFormat="1" x14ac:dyDescent="0.45"/>
    <row r="184" spans="1:41" x14ac:dyDescent="0.4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row>
  </sheetData>
  <sheetProtection algorithmName="SHA-512" hashValue="Jmllu3ZQf4ndVBpvNdqannFnG/q/X5vxsQfBtzsjvLDJMRFqTAKWJKWhCdGmjQhPK2nNxV0udk6EpzpvfI/gkQ==" saltValue="DC5PduJShNaUDas0iky/FQ==" spinCount="100000" sheet="1" objects="1" scenarios="1"/>
  <mergeCells count="5">
    <mergeCell ref="A1:K1"/>
    <mergeCell ref="A3:F3"/>
    <mergeCell ref="G3:K3"/>
    <mergeCell ref="B64:F64"/>
    <mergeCell ref="B92:H92"/>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9E57-5040-4BB0-8A16-DC6A6600E2DE}">
  <dimension ref="A1:AO160"/>
  <sheetViews>
    <sheetView topLeftCell="F1" zoomScaleNormal="100" workbookViewId="0">
      <selection activeCell="L55" sqref="L55"/>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485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108">
        <v>2012</v>
      </c>
      <c r="B6" s="202">
        <v>492486977</v>
      </c>
      <c r="C6" s="145">
        <v>342494908</v>
      </c>
      <c r="D6" s="145">
        <v>43696263</v>
      </c>
      <c r="E6" s="145">
        <v>20407424</v>
      </c>
      <c r="F6" s="219">
        <v>85888381</v>
      </c>
      <c r="G6" s="92">
        <f t="shared" ref="G6:K16" si="0">B6*2*B57/100</f>
        <v>49268397.179080002</v>
      </c>
      <c r="H6" s="52">
        <f t="shared" si="0"/>
        <v>45229877.550479993</v>
      </c>
      <c r="I6" s="52">
        <f t="shared" si="0"/>
        <v>17306341.923780002</v>
      </c>
      <c r="J6" s="52">
        <f t="shared" si="0"/>
        <v>11618762.780160001</v>
      </c>
      <c r="K6" s="53">
        <f t="shared" si="0"/>
        <v>24631069.903179999</v>
      </c>
    </row>
    <row r="7" spans="1:11" s="16" customFormat="1" ht="18" x14ac:dyDescent="0.55000000000000004">
      <c r="A7" s="102">
        <v>2013</v>
      </c>
      <c r="B7" s="79">
        <v>500023446</v>
      </c>
      <c r="C7" s="80">
        <v>347389388</v>
      </c>
      <c r="D7" s="80">
        <v>44686434</v>
      </c>
      <c r="E7" s="80">
        <v>24615333</v>
      </c>
      <c r="F7" s="212">
        <v>83332291</v>
      </c>
      <c r="G7" s="92">
        <f t="shared" si="0"/>
        <v>39261840.97992</v>
      </c>
      <c r="H7" s="52">
        <f t="shared" si="0"/>
        <v>36739901.674880005</v>
      </c>
      <c r="I7" s="52">
        <f t="shared" si="0"/>
        <v>14811765.41364</v>
      </c>
      <c r="J7" s="52">
        <f t="shared" si="0"/>
        <v>10846500.33312</v>
      </c>
      <c r="K7" s="53">
        <f t="shared" si="0"/>
        <v>19529755.718759999</v>
      </c>
    </row>
    <row r="8" spans="1:11" s="16" customFormat="1" ht="18" x14ac:dyDescent="0.55000000000000004">
      <c r="A8" s="108">
        <v>2014</v>
      </c>
      <c r="B8" s="79">
        <v>474332756</v>
      </c>
      <c r="C8" s="80">
        <v>328433503</v>
      </c>
      <c r="D8" s="80">
        <v>41755944</v>
      </c>
      <c r="E8" s="80">
        <v>23632382</v>
      </c>
      <c r="F8" s="212">
        <v>80510928</v>
      </c>
      <c r="G8" s="92">
        <f t="shared" si="0"/>
        <v>32890233.301040001</v>
      </c>
      <c r="H8" s="52">
        <f t="shared" si="0"/>
        <v>30958141.99278</v>
      </c>
      <c r="I8" s="52">
        <f t="shared" si="0"/>
        <v>12092521.3824</v>
      </c>
      <c r="J8" s="52">
        <f t="shared" si="0"/>
        <v>9053092.8965600003</v>
      </c>
      <c r="K8" s="53">
        <f t="shared" si="0"/>
        <v>16830004.389119998</v>
      </c>
    </row>
    <row r="9" spans="1:11" s="16" customFormat="1" ht="18" x14ac:dyDescent="0.55000000000000004">
      <c r="A9" s="102">
        <v>2015</v>
      </c>
      <c r="B9" s="79">
        <v>473414670</v>
      </c>
      <c r="C9" s="80">
        <v>333334774</v>
      </c>
      <c r="D9" s="80">
        <v>39194939</v>
      </c>
      <c r="E9" s="80">
        <v>21820773</v>
      </c>
      <c r="F9" s="212">
        <v>79064184</v>
      </c>
      <c r="G9" s="92">
        <f t="shared" si="0"/>
        <v>29039255.857800003</v>
      </c>
      <c r="H9" s="52">
        <f t="shared" si="0"/>
        <v>27466785.377600003</v>
      </c>
      <c r="I9" s="52">
        <f t="shared" si="0"/>
        <v>10562252.16172</v>
      </c>
      <c r="J9" s="52">
        <f t="shared" si="0"/>
        <v>7803108.4247999992</v>
      </c>
      <c r="K9" s="53">
        <f t="shared" si="0"/>
        <v>14576272.962239999</v>
      </c>
    </row>
    <row r="10" spans="1:11" s="16" customFormat="1" ht="18" x14ac:dyDescent="0.55000000000000004">
      <c r="A10" s="108">
        <v>2016</v>
      </c>
      <c r="B10" s="79">
        <v>473210621</v>
      </c>
      <c r="C10" s="80">
        <v>339987231</v>
      </c>
      <c r="D10" s="80">
        <v>39094558</v>
      </c>
      <c r="E10" s="80">
        <v>20426738</v>
      </c>
      <c r="F10" s="212">
        <v>73702093</v>
      </c>
      <c r="G10" s="92">
        <f t="shared" si="0"/>
        <v>25894085.181120001</v>
      </c>
      <c r="H10" s="52">
        <f t="shared" si="0"/>
        <v>24921064.032299999</v>
      </c>
      <c r="I10" s="52">
        <f t="shared" si="0"/>
        <v>9689977.1458800007</v>
      </c>
      <c r="J10" s="52">
        <f t="shared" si="0"/>
        <v>6812317.1230000006</v>
      </c>
      <c r="K10" s="53">
        <f t="shared" si="0"/>
        <v>12692974.456460001</v>
      </c>
    </row>
    <row r="11" spans="1:11" s="16" customFormat="1" ht="18" x14ac:dyDescent="0.55000000000000004">
      <c r="A11" s="102">
        <v>2017</v>
      </c>
      <c r="B11" s="79">
        <v>472352521</v>
      </c>
      <c r="C11" s="80">
        <v>338213981</v>
      </c>
      <c r="D11" s="80">
        <v>39641299</v>
      </c>
      <c r="E11" s="80">
        <v>19317344</v>
      </c>
      <c r="F11" s="212">
        <v>75179897</v>
      </c>
      <c r="G11" s="92">
        <f t="shared" si="0"/>
        <v>24004955.117219999</v>
      </c>
      <c r="H11" s="52">
        <f t="shared" si="0"/>
        <v>22497994.016120002</v>
      </c>
      <c r="I11" s="52">
        <f t="shared" si="0"/>
        <v>9027116.6082799993</v>
      </c>
      <c r="J11" s="52">
        <f t="shared" si="0"/>
        <v>6086122.4006399997</v>
      </c>
      <c r="K11" s="53">
        <f t="shared" si="0"/>
        <v>11770164.674320001</v>
      </c>
    </row>
    <row r="12" spans="1:11" s="16" customFormat="1" ht="18" x14ac:dyDescent="0.55000000000000004">
      <c r="A12" s="108">
        <v>2018</v>
      </c>
      <c r="B12" s="257">
        <v>474489285</v>
      </c>
      <c r="C12" s="117">
        <v>336291673</v>
      </c>
      <c r="D12" s="117">
        <v>39560638</v>
      </c>
      <c r="E12" s="117">
        <v>20987466</v>
      </c>
      <c r="F12" s="217">
        <v>77649507</v>
      </c>
      <c r="G12" s="92">
        <f t="shared" si="0"/>
        <v>22490792.109000001</v>
      </c>
      <c r="H12" s="52">
        <f t="shared" si="0"/>
        <v>21085487.897099998</v>
      </c>
      <c r="I12" s="52">
        <f t="shared" si="0"/>
        <v>8373404.6390800001</v>
      </c>
      <c r="J12" s="52">
        <f t="shared" si="0"/>
        <v>6288264.5629199995</v>
      </c>
      <c r="K12" s="53">
        <f t="shared" si="0"/>
        <v>11170658.077019999</v>
      </c>
    </row>
    <row r="13" spans="1:11" s="16" customFormat="1" ht="18" x14ac:dyDescent="0.55000000000000004">
      <c r="A13" s="102">
        <v>2019</v>
      </c>
      <c r="B13" s="257">
        <v>483281263</v>
      </c>
      <c r="C13" s="117">
        <v>325763402</v>
      </c>
      <c r="D13" s="117">
        <v>41484257</v>
      </c>
      <c r="E13" s="117">
        <v>20978410</v>
      </c>
      <c r="F13" s="217">
        <v>95055194</v>
      </c>
      <c r="G13" s="92">
        <f t="shared" si="0"/>
        <v>19601888.027279999</v>
      </c>
      <c r="H13" s="52">
        <f t="shared" si="0"/>
        <v>18262296.316119999</v>
      </c>
      <c r="I13" s="52">
        <f t="shared" si="0"/>
        <v>7887816.6259799991</v>
      </c>
      <c r="J13" s="52">
        <f t="shared" si="0"/>
        <v>5862626.4586000005</v>
      </c>
      <c r="K13" s="53">
        <f t="shared" si="0"/>
        <v>9969388.7467199992</v>
      </c>
    </row>
    <row r="14" spans="1:11" s="16" customFormat="1" ht="18" x14ac:dyDescent="0.55000000000000004">
      <c r="A14" s="108">
        <v>2020</v>
      </c>
      <c r="B14" s="257">
        <v>483877208</v>
      </c>
      <c r="C14" s="117">
        <v>326806004</v>
      </c>
      <c r="D14" s="117">
        <v>40002313</v>
      </c>
      <c r="E14" s="117">
        <v>20541991</v>
      </c>
      <c r="F14" s="217">
        <v>96526901</v>
      </c>
      <c r="G14" s="92">
        <f t="shared" si="0"/>
        <v>18629272.508000001</v>
      </c>
      <c r="H14" s="52">
        <f t="shared" si="0"/>
        <v>17457976.733679999</v>
      </c>
      <c r="I14" s="52">
        <f t="shared" si="0"/>
        <v>7280420.966</v>
      </c>
      <c r="J14" s="52">
        <f t="shared" si="0"/>
        <v>5416512.1868799999</v>
      </c>
      <c r="K14" s="53">
        <f t="shared" si="0"/>
        <v>9227971.7356000002</v>
      </c>
    </row>
    <row r="15" spans="1:11" s="16" customFormat="1" ht="18" x14ac:dyDescent="0.55000000000000004">
      <c r="A15" s="102">
        <v>2021</v>
      </c>
      <c r="B15" s="257">
        <v>482260360</v>
      </c>
      <c r="C15" s="117">
        <v>327836375</v>
      </c>
      <c r="D15" s="117">
        <v>39415979</v>
      </c>
      <c r="E15" s="117">
        <v>21993844</v>
      </c>
      <c r="F15" s="217">
        <v>93014162</v>
      </c>
      <c r="G15" s="92">
        <f t="shared" si="0"/>
        <v>18595959.481599998</v>
      </c>
      <c r="H15" s="52">
        <f t="shared" si="0"/>
        <v>17499905.697500002</v>
      </c>
      <c r="I15" s="52">
        <f t="shared" si="0"/>
        <v>7254116.7751600007</v>
      </c>
      <c r="J15" s="52">
        <f t="shared" si="0"/>
        <v>5626905.0489600003</v>
      </c>
      <c r="K15" s="53">
        <f t="shared" si="0"/>
        <v>9143292.1246000007</v>
      </c>
    </row>
    <row r="16" spans="1:11" s="16" customFormat="1" ht="18.399999999999999" thickBot="1" x14ac:dyDescent="0.6">
      <c r="A16" s="108">
        <v>2022</v>
      </c>
      <c r="B16" s="221">
        <v>481329397</v>
      </c>
      <c r="C16" s="214">
        <v>327952847</v>
      </c>
      <c r="D16" s="214">
        <v>38086739</v>
      </c>
      <c r="E16" s="214">
        <v>22663164</v>
      </c>
      <c r="F16" s="215">
        <v>92626646</v>
      </c>
      <c r="G16" s="92">
        <f t="shared" si="0"/>
        <v>18579314.724199999</v>
      </c>
      <c r="H16" s="52">
        <f t="shared" si="0"/>
        <v>17506122.972860001</v>
      </c>
      <c r="I16" s="52">
        <f t="shared" si="0"/>
        <v>7090989.067019999</v>
      </c>
      <c r="J16" s="52">
        <f t="shared" si="0"/>
        <v>5791344.9285599999</v>
      </c>
      <c r="K16" s="53">
        <f t="shared" si="0"/>
        <v>8836582.0283999983</v>
      </c>
    </row>
    <row r="17" spans="1:11" s="16" customFormat="1" ht="24.75" customHeight="1" thickBot="1" x14ac:dyDescent="0.6">
      <c r="A17" s="96" t="s">
        <v>373</v>
      </c>
      <c r="B17" s="97"/>
      <c r="C17" s="97"/>
      <c r="D17" s="97"/>
      <c r="E17" s="97"/>
      <c r="F17" s="98"/>
      <c r="G17" s="57"/>
      <c r="H17" s="57"/>
      <c r="I17" s="57"/>
      <c r="J17" s="57"/>
      <c r="K17" s="57"/>
    </row>
    <row r="18" spans="1:11" s="16" customFormat="1" ht="18" x14ac:dyDescent="0.45">
      <c r="A18" s="60">
        <v>2023</v>
      </c>
      <c r="B18" s="42">
        <f>_xlfn.FORECAST.LINEAR($A18,B$9:B17,$A$9:$A17)</f>
        <v>485742156.14285707</v>
      </c>
      <c r="C18" s="42">
        <f>_xlfn.FORECAST.LINEAR($A18,C$9:C17,$A$9:$A17)</f>
        <v>324352930.28571415</v>
      </c>
      <c r="D18" s="42">
        <f>_xlfn.FORECAST.LINEAR($A18,D$9:D17,$A$9:$A17)</f>
        <v>39391681.285714284</v>
      </c>
      <c r="E18" s="42">
        <f>_xlfn.FORECAST.LINEAR($A18,E$9:E17,$A$9:$A17)</f>
        <v>22023206.535714269</v>
      </c>
      <c r="F18" s="42">
        <f>_xlfn.FORECAST.LINEAR($A18,F$9:F17,$A$9:$A17)</f>
        <v>99974337.892857552</v>
      </c>
      <c r="G18" s="39"/>
      <c r="H18" s="39"/>
      <c r="I18" s="39"/>
      <c r="J18" s="39"/>
      <c r="K18" s="39"/>
    </row>
    <row r="19" spans="1:11" s="16" customFormat="1" ht="18" x14ac:dyDescent="0.45">
      <c r="A19" s="60">
        <v>2024</v>
      </c>
      <c r="B19" s="42">
        <f>_xlfn.FORECAST.LINEAR($A19,B$9:B18,$A$9:$A18)</f>
        <v>487456654.03571415</v>
      </c>
      <c r="C19" s="42">
        <f>_xlfn.FORECAST.LINEAR($A19,C$9:C18,$A$9:$A18)</f>
        <v>322648406.82142878</v>
      </c>
      <c r="D19" s="42">
        <f>_xlfn.FORECAST.LINEAR($A19,D$9:D18,$A$9:$A18)</f>
        <v>39354257.071428567</v>
      </c>
      <c r="E19" s="42">
        <f>_xlfn.FORECAST.LINEAR($A19,E$9:E18,$A$9:$A18)</f>
        <v>22230315.488095224</v>
      </c>
      <c r="F19" s="42">
        <f>_xlfn.FORECAST.LINEAR($A19,F$9:F18,$A$9:$A18)</f>
        <v>103223674.53571415</v>
      </c>
      <c r="G19" s="39"/>
      <c r="H19" s="39"/>
      <c r="I19" s="39"/>
      <c r="J19" s="39"/>
      <c r="K19" s="39"/>
    </row>
    <row r="20" spans="1:11" s="16" customFormat="1" ht="18" x14ac:dyDescent="0.45">
      <c r="A20" s="60">
        <v>2025</v>
      </c>
      <c r="B20" s="42">
        <f>_xlfn.FORECAST.LINEAR($A20,B$9:B19,$A$9:$A19)</f>
        <v>489171151.92857122</v>
      </c>
      <c r="C20" s="42">
        <f>_xlfn.FORECAST.LINEAR($A20,C$9:C19,$A$9:$A19)</f>
        <v>320943883.35714245</v>
      </c>
      <c r="D20" s="42">
        <f>_xlfn.FORECAST.LINEAR($A20,D$9:D19,$A$9:$A19)</f>
        <v>39316832.857142851</v>
      </c>
      <c r="E20" s="42">
        <f>_xlfn.FORECAST.LINEAR($A20,E$9:E19,$A$9:$A19)</f>
        <v>22437424.440476179</v>
      </c>
      <c r="F20" s="42">
        <f>_xlfn.FORECAST.LINEAR($A20,F$9:F19,$A$9:$A19)</f>
        <v>106473011.17857265</v>
      </c>
      <c r="G20" s="39"/>
      <c r="H20" s="39"/>
      <c r="I20" s="39"/>
      <c r="J20" s="39"/>
      <c r="K20" s="39"/>
    </row>
    <row r="21" spans="1:11" s="16" customFormat="1" ht="18" x14ac:dyDescent="0.45">
      <c r="A21" s="60">
        <v>2026</v>
      </c>
      <c r="B21" s="42">
        <f>_xlfn.FORECAST.LINEAR($A21,B$9:B20,$A$9:$A20)</f>
        <v>490885649.82142878</v>
      </c>
      <c r="C21" s="42">
        <f>_xlfn.FORECAST.LINEAR($A21,C$9:C20,$A$9:$A20)</f>
        <v>319239359.8928566</v>
      </c>
      <c r="D21" s="42">
        <f>_xlfn.FORECAST.LINEAR($A21,D$9:D20,$A$9:$A20)</f>
        <v>39279408.642857149</v>
      </c>
      <c r="E21" s="42">
        <f>_xlfn.FORECAST.LINEAR($A21,E$9:E20,$A$9:$A20)</f>
        <v>22644533.392857134</v>
      </c>
      <c r="F21" s="42">
        <f>_xlfn.FORECAST.LINEAR($A21,F$9:F20,$A$9:$A20)</f>
        <v>109722347.82142925</v>
      </c>
      <c r="G21" s="39"/>
      <c r="H21" s="39"/>
      <c r="I21" s="39"/>
      <c r="J21" s="39"/>
      <c r="K21" s="39"/>
    </row>
    <row r="22" spans="1:11" s="16" customFormat="1" ht="18" x14ac:dyDescent="0.45">
      <c r="A22" s="60">
        <v>2027</v>
      </c>
      <c r="B22" s="42">
        <f>_xlfn.FORECAST.LINEAR($A22,B$9:B21,$A$9:$A21)</f>
        <v>492600147.71428537</v>
      </c>
      <c r="C22" s="42">
        <f>_xlfn.FORECAST.LINEAR($A22,C$9:C21,$A$9:$A21)</f>
        <v>317534836.42857075</v>
      </c>
      <c r="D22" s="42">
        <f>_xlfn.FORECAST.LINEAR($A22,D$9:D21,$A$9:$A21)</f>
        <v>39241984.428571418</v>
      </c>
      <c r="E22" s="42">
        <f>_xlfn.FORECAST.LINEAR($A22,E$9:E21,$A$9:$A21)</f>
        <v>22851642.34523809</v>
      </c>
      <c r="F22" s="42">
        <f>_xlfn.FORECAST.LINEAR($A22,F$9:F21,$A$9:$A21)</f>
        <v>112971684.46428585</v>
      </c>
      <c r="G22" s="39"/>
      <c r="H22" s="39"/>
      <c r="I22" s="39"/>
      <c r="J22" s="39"/>
      <c r="K22" s="39"/>
    </row>
    <row r="23" spans="1:11" s="16" customFormat="1" ht="18" x14ac:dyDescent="0.45">
      <c r="A23" s="60">
        <v>2028</v>
      </c>
      <c r="B23" s="42">
        <f>_xlfn.FORECAST.LINEAR($A23,B$9:B22,$A$9:$A22)</f>
        <v>494314645.60714245</v>
      </c>
      <c r="C23" s="42">
        <f>_xlfn.FORECAST.LINEAR($A23,C$9:C22,$A$9:$A22)</f>
        <v>315830312.9642849</v>
      </c>
      <c r="D23" s="42">
        <f>_xlfn.FORECAST.LINEAR($A23,D$9:D22,$A$9:$A22)</f>
        <v>39204560.214285702</v>
      </c>
      <c r="E23" s="42">
        <f>_xlfn.FORECAST.LINEAR($A23,E$9:E22,$A$9:$A22)</f>
        <v>23058751.297618985</v>
      </c>
      <c r="F23" s="42">
        <f>_xlfn.FORECAST.LINEAR($A23,F$9:F22,$A$9:$A22)</f>
        <v>116221021.1071434</v>
      </c>
      <c r="G23" s="39"/>
      <c r="H23" s="39"/>
      <c r="I23" s="39"/>
      <c r="J23" s="39"/>
      <c r="K23" s="39"/>
    </row>
    <row r="24" spans="1:11" s="16" customFormat="1" ht="18" x14ac:dyDescent="0.45">
      <c r="A24" s="60">
        <v>2029</v>
      </c>
      <c r="B24" s="42">
        <f>_xlfn.FORECAST.LINEAR($A24,B$9:B23,$A$9:$A23)</f>
        <v>496029143.49999952</v>
      </c>
      <c r="C24" s="42">
        <f>_xlfn.FORECAST.LINEAR($A24,C$9:C23,$A$9:$A23)</f>
        <v>314125789.49999952</v>
      </c>
      <c r="D24" s="42">
        <f>_xlfn.FORECAST.LINEAR($A24,D$9:D23,$A$9:$A23)</f>
        <v>39167135.999999985</v>
      </c>
      <c r="E24" s="42">
        <f>_xlfn.FORECAST.LINEAR($A24,E$9:E23,$A$9:$A23)</f>
        <v>23265860.25</v>
      </c>
      <c r="F24" s="42">
        <f>_xlfn.FORECAST.LINEAR($A24,F$9:F23,$A$9:$A23)</f>
        <v>119470357.75000095</v>
      </c>
      <c r="G24" s="39"/>
      <c r="H24" s="39"/>
      <c r="I24" s="39"/>
      <c r="J24" s="39"/>
      <c r="K24" s="39"/>
    </row>
    <row r="25" spans="1:11" s="16" customFormat="1" ht="18" x14ac:dyDescent="0.45">
      <c r="A25" s="60">
        <v>2030</v>
      </c>
      <c r="B25" s="42">
        <f>_xlfn.FORECAST.LINEAR($A25,B$9:B24,$A$9:$A24)</f>
        <v>497743641.3928566</v>
      </c>
      <c r="C25" s="42">
        <f>_xlfn.FORECAST.LINEAR($A25,C$9:C24,$A$9:$A24)</f>
        <v>312421266.03571415</v>
      </c>
      <c r="D25" s="42">
        <f>_xlfn.FORECAST.LINEAR($A25,D$9:D24,$A$9:$A24)</f>
        <v>39129711.785714269</v>
      </c>
      <c r="E25" s="42">
        <f>_xlfn.FORECAST.LINEAR($A25,E$9:E24,$A$9:$A24)</f>
        <v>23472969.202380896</v>
      </c>
      <c r="F25" s="42">
        <f>_xlfn.FORECAST.LINEAR($A25,F$9:F24,$A$9:$A24)</f>
        <v>122719694.39285851</v>
      </c>
      <c r="G25" s="39"/>
      <c r="H25" s="39"/>
      <c r="I25" s="39"/>
      <c r="J25" s="39"/>
      <c r="K25" s="39"/>
    </row>
    <row r="26" spans="1:11" s="16" customFormat="1" ht="18" x14ac:dyDescent="0.45">
      <c r="A26" s="60">
        <v>2031</v>
      </c>
      <c r="B26" s="42">
        <f>_xlfn.FORECAST.LINEAR($A26,B$9:B25,$A$9:$A25)</f>
        <v>499458139.28571367</v>
      </c>
      <c r="C26" s="42">
        <f>_xlfn.FORECAST.LINEAR($A26,C$9:C25,$A$9:$A25)</f>
        <v>310716742.5714283</v>
      </c>
      <c r="D26" s="42">
        <f>_xlfn.FORECAST.LINEAR($A26,D$9:D25,$A$9:$A25)</f>
        <v>39092287.571428552</v>
      </c>
      <c r="E26" s="42">
        <f>_xlfn.FORECAST.LINEAR($A26,E$9:E25,$A$9:$A25)</f>
        <v>23680078.15476191</v>
      </c>
      <c r="F26" s="42">
        <f>_xlfn.FORECAST.LINEAR($A26,F$9:F25,$A$9:$A25)</f>
        <v>125969031.03571606</v>
      </c>
      <c r="G26" s="39"/>
      <c r="H26" s="39"/>
      <c r="I26" s="39"/>
      <c r="J26" s="39"/>
      <c r="K26" s="39"/>
    </row>
    <row r="27" spans="1:11" s="16" customFormat="1" ht="18" x14ac:dyDescent="0.45">
      <c r="A27" s="60">
        <v>2032</v>
      </c>
      <c r="B27" s="42">
        <f>_xlfn.FORECAST.LINEAR($A27,B$9:B26,$A$9:$A26)</f>
        <v>501172637.17857122</v>
      </c>
      <c r="C27" s="42">
        <f>_xlfn.FORECAST.LINEAR($A27,C$9:C26,$A$9:$A26)</f>
        <v>309012219.10714245</v>
      </c>
      <c r="D27" s="42">
        <f>_xlfn.FORECAST.LINEAR($A27,D$9:D26,$A$9:$A26)</f>
        <v>39054863.357142851</v>
      </c>
      <c r="E27" s="42">
        <f>_xlfn.FORECAST.LINEAR($A27,E$9:E26,$A$9:$A26)</f>
        <v>23887187.107142806</v>
      </c>
      <c r="F27" s="42">
        <f>_xlfn.FORECAST.LINEAR($A27,F$9:F26,$A$9:$A26)</f>
        <v>129218367.67857265</v>
      </c>
      <c r="G27" s="39"/>
      <c r="H27" s="39"/>
      <c r="I27" s="39"/>
      <c r="J27" s="39"/>
      <c r="K27" s="39"/>
    </row>
    <row r="28" spans="1:11" s="16" customFormat="1" ht="18" x14ac:dyDescent="0.45">
      <c r="A28" s="60">
        <v>2033</v>
      </c>
      <c r="B28" s="42">
        <f>_xlfn.FORECAST.LINEAR($A28,B$9:B27,$A$9:$A27)</f>
        <v>502887135.07142782</v>
      </c>
      <c r="C28" s="42">
        <f>_xlfn.FORECAST.LINEAR($A28,C$9:C27,$A$9:$A27)</f>
        <v>307307695.6428566</v>
      </c>
      <c r="D28" s="42">
        <f>_xlfn.FORECAST.LINEAR($A28,D$9:D27,$A$9:$A27)</f>
        <v>39017439.142857119</v>
      </c>
      <c r="E28" s="42">
        <f>_xlfn.FORECAST.LINEAR($A28,E$9:E27,$A$9:$A27)</f>
        <v>24094296.059523761</v>
      </c>
      <c r="F28" s="42">
        <f>_xlfn.FORECAST.LINEAR($A28,F$9:F27,$A$9:$A27)</f>
        <v>132467704.32142925</v>
      </c>
      <c r="G28" s="39"/>
      <c r="H28" s="39"/>
      <c r="I28" s="39"/>
      <c r="J28" s="39"/>
      <c r="K28" s="39"/>
    </row>
    <row r="29" spans="1:11" s="16" customFormat="1" ht="18" x14ac:dyDescent="0.45">
      <c r="A29" s="60">
        <v>2034</v>
      </c>
      <c r="B29" s="42">
        <f>_xlfn.FORECAST.LINEAR($A29,B$9:B28,$A$9:$A28)</f>
        <v>504601632.96428537</v>
      </c>
      <c r="C29" s="42">
        <f>_xlfn.FORECAST.LINEAR($A29,C$9:C28,$A$9:$A28)</f>
        <v>305603172.17857075</v>
      </c>
      <c r="D29" s="42">
        <f>_xlfn.FORECAST.LINEAR($A29,D$9:D28,$A$9:$A28)</f>
        <v>38980014.928571403</v>
      </c>
      <c r="E29" s="42">
        <f>_xlfn.FORECAST.LINEAR($A29,E$9:E28,$A$9:$A28)</f>
        <v>24301405.011904716</v>
      </c>
      <c r="F29" s="42">
        <f>_xlfn.FORECAST.LINEAR($A29,F$9:F28,$A$9:$A28)</f>
        <v>135717040.96428776</v>
      </c>
      <c r="G29" s="39"/>
      <c r="H29" s="39"/>
      <c r="I29" s="39"/>
      <c r="J29" s="39"/>
      <c r="K29" s="39"/>
    </row>
    <row r="30" spans="1:11" s="16" customFormat="1" ht="18" x14ac:dyDescent="0.45">
      <c r="A30" s="60">
        <v>2035</v>
      </c>
      <c r="B30" s="42">
        <f>_xlfn.FORECAST.LINEAR($A30,B$9:B29,$A$9:$A29)</f>
        <v>506316130.85714197</v>
      </c>
      <c r="C30" s="42">
        <f>_xlfn.FORECAST.LINEAR($A30,C$9:C29,$A$9:$A29)</f>
        <v>303898648.7142849</v>
      </c>
      <c r="D30" s="42">
        <f>_xlfn.FORECAST.LINEAR($A30,D$9:D29,$A$9:$A29)</f>
        <v>38942590.714285672</v>
      </c>
      <c r="E30" s="42">
        <f>_xlfn.FORECAST.LINEAR($A30,E$9:E29,$A$9:$A29)</f>
        <v>24508513.964285612</v>
      </c>
      <c r="F30" s="42">
        <f>_xlfn.FORECAST.LINEAR($A30,F$9:F29,$A$9:$A29)</f>
        <v>138966377.60714436</v>
      </c>
      <c r="G30" s="39"/>
      <c r="H30" s="39"/>
      <c r="I30" s="39"/>
      <c r="J30" s="39"/>
      <c r="K30" s="39"/>
    </row>
    <row r="31" spans="1:11" s="16" customFormat="1" ht="18" x14ac:dyDescent="0.45">
      <c r="A31" s="60">
        <v>2036</v>
      </c>
      <c r="B31" s="42">
        <f>_xlfn.FORECAST.LINEAR($A31,B$9:B30,$A$9:$A30)</f>
        <v>508030628.74999905</v>
      </c>
      <c r="C31" s="42">
        <f>_xlfn.FORECAST.LINEAR($A31,C$9:C30,$A$9:$A30)</f>
        <v>302194125.24999952</v>
      </c>
      <c r="D31" s="42">
        <f>_xlfn.FORECAST.LINEAR($A31,D$9:D30,$A$9:$A30)</f>
        <v>38905166.49999997</v>
      </c>
      <c r="E31" s="42">
        <f>_xlfn.FORECAST.LINEAR($A31,E$9:E30,$A$9:$A30)</f>
        <v>24715622.916666627</v>
      </c>
      <c r="F31" s="42">
        <f>_xlfn.FORECAST.LINEAR($A31,F$9:F30,$A$9:$A30)</f>
        <v>142215714.25000095</v>
      </c>
      <c r="G31" s="39"/>
      <c r="H31" s="39"/>
      <c r="I31" s="39"/>
      <c r="J31" s="39"/>
      <c r="K31" s="39"/>
    </row>
    <row r="32" spans="1:11" s="16" customFormat="1" ht="18" x14ac:dyDescent="0.45">
      <c r="A32" s="60">
        <v>2037</v>
      </c>
      <c r="B32" s="42">
        <f>_xlfn.FORECAST.LINEAR($A32,B$9:B31,$A$9:$A31)</f>
        <v>509745126.64285612</v>
      </c>
      <c r="C32" s="42">
        <f>_xlfn.FORECAST.LINEAR($A32,C$9:C31,$A$9:$A31)</f>
        <v>300489601.78571415</v>
      </c>
      <c r="D32" s="42">
        <f>_xlfn.FORECAST.LINEAR($A32,D$9:D31,$A$9:$A31)</f>
        <v>38867742.285714239</v>
      </c>
      <c r="E32" s="42">
        <f>_xlfn.FORECAST.LINEAR($A32,E$9:E31,$A$9:$A31)</f>
        <v>24922731.869047523</v>
      </c>
      <c r="F32" s="42">
        <f>_xlfn.FORECAST.LINEAR($A32,F$9:F31,$A$9:$A31)</f>
        <v>145465050.89285946</v>
      </c>
      <c r="G32" s="39"/>
      <c r="H32" s="39"/>
      <c r="I32" s="39"/>
      <c r="J32" s="39"/>
      <c r="K32" s="39"/>
    </row>
    <row r="33" spans="1:11" s="16" customFormat="1" ht="18" x14ac:dyDescent="0.45">
      <c r="A33" s="60">
        <v>2038</v>
      </c>
      <c r="B33" s="42">
        <f>_xlfn.FORECAST.LINEAR($A33,B$9:B32,$A$9:$A32)</f>
        <v>511459624.53571367</v>
      </c>
      <c r="C33" s="42">
        <f>_xlfn.FORECAST.LINEAR($A33,C$9:C32,$A$9:$A32)</f>
        <v>298785078.3214283</v>
      </c>
      <c r="D33" s="42">
        <f>_xlfn.FORECAST.LINEAR($A33,D$9:D32,$A$9:$A32)</f>
        <v>38830318.071428522</v>
      </c>
      <c r="E33" s="42">
        <f>_xlfn.FORECAST.LINEAR($A33,E$9:E32,$A$9:$A32)</f>
        <v>25129840.821428537</v>
      </c>
      <c r="F33" s="42">
        <f>_xlfn.FORECAST.LINEAR($A33,F$9:F32,$A$9:$A32)</f>
        <v>148714387.53571606</v>
      </c>
      <c r="G33" s="39"/>
      <c r="H33" s="39"/>
      <c r="I33" s="39"/>
      <c r="J33" s="39"/>
      <c r="K33" s="39"/>
    </row>
    <row r="34" spans="1:11" s="16" customFormat="1" ht="18" x14ac:dyDescent="0.45">
      <c r="A34" s="60">
        <v>2039</v>
      </c>
      <c r="B34" s="42">
        <f>_xlfn.FORECAST.LINEAR($A34,B$9:B33,$A$9:$A33)</f>
        <v>513174122.42857075</v>
      </c>
      <c r="C34" s="42">
        <f>_xlfn.FORECAST.LINEAR($A34,C$9:C33,$A$9:$A33)</f>
        <v>297080554.85714245</v>
      </c>
      <c r="D34" s="42">
        <f>_xlfn.FORECAST.LINEAR($A34,D$9:D33,$A$9:$A33)</f>
        <v>38792893.857142806</v>
      </c>
      <c r="E34" s="42">
        <f>_xlfn.FORECAST.LINEAR($A34,E$9:E33,$A$9:$A33)</f>
        <v>25336949.773809433</v>
      </c>
      <c r="F34" s="42">
        <f>_xlfn.FORECAST.LINEAR($A34,F$9:F33,$A$9:$A33)</f>
        <v>151963724.17857265</v>
      </c>
      <c r="G34" s="39"/>
      <c r="H34" s="39"/>
      <c r="I34" s="39"/>
      <c r="J34" s="39"/>
      <c r="K34" s="39"/>
    </row>
    <row r="35" spans="1:11" s="16" customFormat="1" ht="18" x14ac:dyDescent="0.45">
      <c r="A35" s="60">
        <v>2040</v>
      </c>
      <c r="B35" s="42">
        <f>_xlfn.FORECAST.LINEAR($A35,B$9:B34,$A$9:$A34)</f>
        <v>514888620.32142782</v>
      </c>
      <c r="C35" s="42">
        <f>_xlfn.FORECAST.LINEAR($A35,C$9:C34,$A$9:$A34)</f>
        <v>295376031.3928566</v>
      </c>
      <c r="D35" s="42">
        <f>_xlfn.FORECAST.LINEAR($A35,D$9:D34,$A$9:$A34)</f>
        <v>38755469.64285709</v>
      </c>
      <c r="E35" s="42">
        <f>_xlfn.FORECAST.LINEAR($A35,E$9:E34,$A$9:$A34)</f>
        <v>25544058.726190448</v>
      </c>
      <c r="F35" s="42">
        <f>_xlfn.FORECAST.LINEAR($A35,F$9:F34,$A$9:$A34)</f>
        <v>155213060.82143116</v>
      </c>
      <c r="G35" s="39"/>
      <c r="H35" s="39"/>
      <c r="I35" s="39"/>
      <c r="J35" s="39"/>
      <c r="K35" s="39"/>
    </row>
    <row r="36" spans="1:11" s="16" customFormat="1" ht="18" x14ac:dyDescent="0.45">
      <c r="A36" s="60">
        <v>2041</v>
      </c>
      <c r="B36" s="42">
        <f>_xlfn.FORECAST.LINEAR($A36,B$9:B35,$A$9:$A35)</f>
        <v>516603118.2142849</v>
      </c>
      <c r="C36" s="42">
        <f>_xlfn.FORECAST.LINEAR($A36,C$9:C35,$A$9:$A35)</f>
        <v>293671507.92857075</v>
      </c>
      <c r="D36" s="42">
        <f>_xlfn.FORECAST.LINEAR($A36,D$9:D35,$A$9:$A35)</f>
        <v>38718045.428571373</v>
      </c>
      <c r="E36" s="42">
        <f>_xlfn.FORECAST.LINEAR($A36,E$9:E35,$A$9:$A35)</f>
        <v>25751167.678571343</v>
      </c>
      <c r="F36" s="42">
        <f>_xlfn.FORECAST.LINEAR($A36,F$9:F35,$A$9:$A35)</f>
        <v>158462397.46428776</v>
      </c>
      <c r="G36" s="39"/>
      <c r="H36" s="39"/>
      <c r="I36" s="39"/>
      <c r="J36" s="39"/>
      <c r="K36" s="39"/>
    </row>
    <row r="37" spans="1:11" s="16" customFormat="1" ht="18" x14ac:dyDescent="0.45">
      <c r="A37" s="60">
        <v>2042</v>
      </c>
      <c r="B37" s="42">
        <f>_xlfn.FORECAST.LINEAR($A37,B$9:B36,$A$9:$A36)</f>
        <v>518317616.10714197</v>
      </c>
      <c r="C37" s="42">
        <f>_xlfn.FORECAST.LINEAR($A37,C$9:C36,$A$9:$A36)</f>
        <v>291966984.46428537</v>
      </c>
      <c r="D37" s="42">
        <f>_xlfn.FORECAST.LINEAR($A37,D$9:D36,$A$9:$A36)</f>
        <v>38680621.214285657</v>
      </c>
      <c r="E37" s="42">
        <f>_xlfn.FORECAST.LINEAR($A37,E$9:E36,$A$9:$A36)</f>
        <v>25958276.630952299</v>
      </c>
      <c r="F37" s="42">
        <f>_xlfn.FORECAST.LINEAR($A37,F$9:F36,$A$9:$A36)</f>
        <v>161711734.10714436</v>
      </c>
      <c r="G37" s="39"/>
      <c r="H37" s="39"/>
      <c r="I37" s="39"/>
      <c r="J37" s="39"/>
      <c r="K37" s="39"/>
    </row>
    <row r="38" spans="1:11" s="16" customFormat="1" ht="18" x14ac:dyDescent="0.45">
      <c r="A38" s="60">
        <v>2043</v>
      </c>
      <c r="B38" s="42">
        <f>_xlfn.FORECAST.LINEAR($A38,B$9:B37,$A$9:$A37)</f>
        <v>520032113.99999905</v>
      </c>
      <c r="C38" s="42">
        <f>_xlfn.FORECAST.LINEAR($A38,C$9:C37,$A$9:$A37)</f>
        <v>290262460.99999952</v>
      </c>
      <c r="D38" s="42">
        <f>_xlfn.FORECAST.LINEAR($A38,D$9:D37,$A$9:$A37)</f>
        <v>38643196.99999994</v>
      </c>
      <c r="E38" s="42">
        <f>_xlfn.FORECAST.LINEAR($A38,E$9:E37,$A$9:$A37)</f>
        <v>26165385.583333254</v>
      </c>
      <c r="F38" s="42">
        <f>_xlfn.FORECAST.LINEAR($A38,F$9:F37,$A$9:$A37)</f>
        <v>164961070.75000286</v>
      </c>
      <c r="G38" s="39"/>
      <c r="H38" s="39"/>
      <c r="I38" s="39"/>
      <c r="J38" s="39"/>
      <c r="K38" s="39"/>
    </row>
    <row r="39" spans="1:11" s="16" customFormat="1" ht="18" x14ac:dyDescent="0.45">
      <c r="A39" s="60">
        <v>2044</v>
      </c>
      <c r="B39" s="42">
        <f>_xlfn.FORECAST.LINEAR($A39,B$9:B38,$A$9:$A38)</f>
        <v>521746611.89285612</v>
      </c>
      <c r="C39" s="42">
        <f>_xlfn.FORECAST.LINEAR($A39,C$9:C38,$A$9:$A38)</f>
        <v>288557937.53571415</v>
      </c>
      <c r="D39" s="42">
        <f>_xlfn.FORECAST.LINEAR($A39,D$9:D38,$A$9:$A38)</f>
        <v>38605772.785714224</v>
      </c>
      <c r="E39" s="42">
        <f>_xlfn.FORECAST.LINEAR($A39,E$9:E38,$A$9:$A38)</f>
        <v>26372494.535714149</v>
      </c>
      <c r="F39" s="42">
        <f>_xlfn.FORECAST.LINEAR($A39,F$9:F38,$A$9:$A38)</f>
        <v>168210407.39285946</v>
      </c>
      <c r="G39" s="39"/>
      <c r="H39" s="39"/>
      <c r="I39" s="39"/>
      <c r="J39" s="39"/>
      <c r="K39" s="39"/>
    </row>
    <row r="40" spans="1:11" s="16" customFormat="1" ht="18" x14ac:dyDescent="0.45">
      <c r="A40" s="60">
        <v>2045</v>
      </c>
      <c r="B40" s="42">
        <f>_xlfn.FORECAST.LINEAR($A40,B$9:B39,$A$9:$A39)</f>
        <v>523461109.78571367</v>
      </c>
      <c r="C40" s="42">
        <f>_xlfn.FORECAST.LINEAR($A40,C$9:C39,$A$9:$A39)</f>
        <v>286853414.0714283</v>
      </c>
      <c r="D40" s="42">
        <f>_xlfn.FORECAST.LINEAR($A40,D$9:D39,$A$9:$A39)</f>
        <v>38568348.571428508</v>
      </c>
      <c r="E40" s="42">
        <f>_xlfn.FORECAST.LINEAR($A40,E$9:E39,$A$9:$A39)</f>
        <v>26579603.488095105</v>
      </c>
      <c r="F40" s="42">
        <f>_xlfn.FORECAST.LINEAR($A40,F$9:F39,$A$9:$A39)</f>
        <v>171459744.03571606</v>
      </c>
      <c r="G40" s="39"/>
      <c r="H40" s="39"/>
      <c r="I40" s="39"/>
      <c r="J40" s="39"/>
      <c r="K40" s="39"/>
    </row>
    <row r="41" spans="1:11" s="16" customFormat="1" ht="18" x14ac:dyDescent="0.45">
      <c r="A41" s="60">
        <v>2046</v>
      </c>
      <c r="B41" s="42">
        <f>_xlfn.FORECAST.LINEAR($A41,B$9:B40,$A$9:$A40)</f>
        <v>525175607.67857027</v>
      </c>
      <c r="C41" s="42">
        <f>_xlfn.FORECAST.LINEAR($A41,C$9:C40,$A$9:$A40)</f>
        <v>285148890.60714245</v>
      </c>
      <c r="D41" s="42">
        <f>_xlfn.FORECAST.LINEAR($A41,D$9:D40,$A$9:$A40)</f>
        <v>38530924.357142791</v>
      </c>
      <c r="E41" s="42">
        <f>_xlfn.FORECAST.LINEAR($A41,E$9:E40,$A$9:$A40)</f>
        <v>26786712.44047606</v>
      </c>
      <c r="F41" s="42">
        <f>_xlfn.FORECAST.LINEAR($A41,F$9:F40,$A$9:$A40)</f>
        <v>174709080.67857456</v>
      </c>
      <c r="G41" s="39"/>
      <c r="H41" s="39"/>
      <c r="I41" s="39"/>
      <c r="J41" s="39"/>
      <c r="K41" s="39"/>
    </row>
    <row r="42" spans="1:11" s="16" customFormat="1" ht="18" x14ac:dyDescent="0.45">
      <c r="A42" s="60">
        <v>2047</v>
      </c>
      <c r="B42" s="42">
        <f>_xlfn.FORECAST.LINEAR($A42,B$9:B41,$A$9:$A41)</f>
        <v>526890105.57142735</v>
      </c>
      <c r="C42" s="42">
        <f>_xlfn.FORECAST.LINEAR($A42,C$9:C41,$A$9:$A41)</f>
        <v>283444367.1428566</v>
      </c>
      <c r="D42" s="42">
        <f>_xlfn.FORECAST.LINEAR($A42,D$9:D41,$A$9:$A41)</f>
        <v>38493500.14285706</v>
      </c>
      <c r="E42" s="42">
        <f>_xlfn.FORECAST.LINEAR($A42,E$9:E41,$A$9:$A41)</f>
        <v>26993821.392857015</v>
      </c>
      <c r="F42" s="42">
        <f>_xlfn.FORECAST.LINEAR($A42,F$9:F41,$A$9:$A41)</f>
        <v>177958417.32143116</v>
      </c>
      <c r="G42" s="39"/>
      <c r="H42" s="39"/>
      <c r="I42" s="39"/>
      <c r="J42" s="39"/>
      <c r="K42" s="39"/>
    </row>
    <row r="43" spans="1:11" s="16" customFormat="1" ht="18" x14ac:dyDescent="0.45">
      <c r="A43" s="60">
        <v>2048</v>
      </c>
      <c r="B43" s="42">
        <f>_xlfn.FORECAST.LINEAR($A43,B$9:B42,$A$9:$A42)</f>
        <v>528604603.46428442</v>
      </c>
      <c r="C43" s="42">
        <f>_xlfn.FORECAST.LINEAR($A43,C$9:C42,$A$9:$A42)</f>
        <v>281739843.67857075</v>
      </c>
      <c r="D43" s="42">
        <f>_xlfn.FORECAST.LINEAR($A43,D$9:D42,$A$9:$A42)</f>
        <v>38456075.928571343</v>
      </c>
      <c r="E43" s="42">
        <f>_xlfn.FORECAST.LINEAR($A43,E$9:E42,$A$9:$A42)</f>
        <v>27200930.34523797</v>
      </c>
      <c r="F43" s="42">
        <f>_xlfn.FORECAST.LINEAR($A43,F$9:F42,$A$9:$A42)</f>
        <v>181207753.96428776</v>
      </c>
      <c r="G43" s="39"/>
      <c r="H43" s="39"/>
      <c r="I43" s="39"/>
      <c r="J43" s="39"/>
      <c r="K43" s="39"/>
    </row>
    <row r="44" spans="1:11" s="16" customFormat="1" ht="18" x14ac:dyDescent="0.45">
      <c r="A44" s="60">
        <v>2049</v>
      </c>
      <c r="B44" s="42">
        <f>_xlfn.FORECAST.LINEAR($A44,B$9:B43,$A$9:$A43)</f>
        <v>530319101.35714149</v>
      </c>
      <c r="C44" s="42">
        <f>_xlfn.FORECAST.LINEAR($A44,C$9:C43,$A$9:$A43)</f>
        <v>280035320.2142849</v>
      </c>
      <c r="D44" s="42">
        <f>_xlfn.FORECAST.LINEAR($A44,D$9:D43,$A$9:$A43)</f>
        <v>38418651.714285627</v>
      </c>
      <c r="E44" s="42">
        <f>_xlfn.FORECAST.LINEAR($A44,E$9:E43,$A$9:$A43)</f>
        <v>27408039.297618926</v>
      </c>
      <c r="F44" s="42">
        <f>_xlfn.FORECAST.LINEAR($A44,F$9:F43,$A$9:$A43)</f>
        <v>184457090.60714626</v>
      </c>
      <c r="G44" s="39"/>
      <c r="H44" s="39"/>
      <c r="I44" s="39"/>
      <c r="J44" s="39"/>
      <c r="K44" s="39"/>
    </row>
    <row r="45" spans="1:11" s="16" customFormat="1" ht="18" x14ac:dyDescent="0.45">
      <c r="A45" s="60">
        <v>2050</v>
      </c>
      <c r="B45" s="42">
        <f>_xlfn.FORECAST.LINEAR($A45,B$9:B44,$A$9:$A44)</f>
        <v>532033599.24999857</v>
      </c>
      <c r="C45" s="42">
        <f>_xlfn.FORECAST.LINEAR($A45,C$9:C44,$A$9:$A44)</f>
        <v>278330796.74999952</v>
      </c>
      <c r="D45" s="42">
        <f>_xlfn.FORECAST.LINEAR($A45,D$9:D44,$A$9:$A44)</f>
        <v>38381227.499999911</v>
      </c>
      <c r="E45" s="42">
        <f>_xlfn.FORECAST.LINEAR($A45,E$9:E44,$A$9:$A44)</f>
        <v>27615148.249999881</v>
      </c>
      <c r="F45" s="42">
        <f>_xlfn.FORECAST.LINEAR($A45,F$9:F44,$A$9:$A44)</f>
        <v>187706427.25000286</v>
      </c>
      <c r="G45" s="39"/>
      <c r="H45" s="39"/>
      <c r="I45" s="39"/>
      <c r="J45" s="39"/>
      <c r="K45" s="39"/>
    </row>
    <row r="46" spans="1:11" s="16" customFormat="1" ht="18" x14ac:dyDescent="0.45">
      <c r="A46" s="60">
        <v>2051</v>
      </c>
      <c r="B46" s="42">
        <f>_xlfn.FORECAST.LINEAR($A46,B$9:B45,$A$9:$A45)</f>
        <v>533748097.14285564</v>
      </c>
      <c r="C46" s="42">
        <f>_xlfn.FORECAST.LINEAR($A46,C$9:C45,$A$9:$A45)</f>
        <v>276626273.28571367</v>
      </c>
      <c r="D46" s="42">
        <f>_xlfn.FORECAST.LINEAR($A46,D$9:D45,$A$9:$A45)</f>
        <v>38343803.285714209</v>
      </c>
      <c r="E46" s="42">
        <f>_xlfn.FORECAST.LINEAR($A46,E$9:E45,$A$9:$A45)</f>
        <v>27822257.202380836</v>
      </c>
      <c r="F46" s="42">
        <f>_xlfn.FORECAST.LINEAR($A46,F$9:F45,$A$9:$A45)</f>
        <v>190955763.89285946</v>
      </c>
      <c r="G46" s="39"/>
      <c r="H46" s="39"/>
      <c r="I46" s="39"/>
      <c r="J46" s="39"/>
      <c r="K46" s="39"/>
    </row>
    <row r="47" spans="1:11" s="16" customFormat="1" ht="18" x14ac:dyDescent="0.45">
      <c r="A47" s="60">
        <v>2052</v>
      </c>
      <c r="B47" s="42">
        <f>_xlfn.FORECAST.LINEAR($A47,B$9:B46,$A$9:$A46)</f>
        <v>535462595.03571272</v>
      </c>
      <c r="C47" s="42">
        <f>_xlfn.FORECAST.LINEAR($A47,C$9:C46,$A$9:$A46)</f>
        <v>274921749.82142782</v>
      </c>
      <c r="D47" s="42">
        <f>_xlfn.FORECAST.LINEAR($A47,D$9:D46,$A$9:$A46)</f>
        <v>38306379.071428478</v>
      </c>
      <c r="E47" s="42">
        <f>_xlfn.FORECAST.LINEAR($A47,E$9:E46,$A$9:$A46)</f>
        <v>28029366.154761791</v>
      </c>
      <c r="F47" s="42">
        <f>_xlfn.FORECAST.LINEAR($A47,F$9:F46,$A$9:$A46)</f>
        <v>194205100.53571796</v>
      </c>
      <c r="G47" s="39"/>
      <c r="H47" s="39"/>
      <c r="I47" s="39"/>
      <c r="J47" s="39"/>
      <c r="K47" s="39"/>
    </row>
    <row r="48" spans="1:11" s="16" customFormat="1" ht="18" x14ac:dyDescent="0.45">
      <c r="A48" s="60">
        <v>2053</v>
      </c>
      <c r="B48" s="42">
        <f>_xlfn.FORECAST.LINEAR($A48,B$9:B47,$A$9:$A47)</f>
        <v>537177092.92856979</v>
      </c>
      <c r="C48" s="42">
        <f>_xlfn.FORECAST.LINEAR($A48,C$9:C47,$A$9:$A47)</f>
        <v>273217226.35714245</v>
      </c>
      <c r="D48" s="42">
        <f>_xlfn.FORECAST.LINEAR($A48,D$9:D47,$A$9:$A47)</f>
        <v>38268954.857142776</v>
      </c>
      <c r="E48" s="42">
        <f>_xlfn.FORECAST.LINEAR($A48,E$9:E47,$A$9:$A47)</f>
        <v>28236475.107142687</v>
      </c>
      <c r="F48" s="42">
        <f>_xlfn.FORECAST.LINEAR($A48,F$9:F47,$A$9:$A47)</f>
        <v>197454437.17857456</v>
      </c>
      <c r="G48" s="39"/>
      <c r="H48" s="39"/>
      <c r="I48" s="39"/>
      <c r="J48" s="39"/>
      <c r="K48" s="39"/>
    </row>
    <row r="49" spans="1:11" s="16" customFormat="1" ht="18" x14ac:dyDescent="0.45">
      <c r="A49" s="60">
        <v>2054</v>
      </c>
      <c r="B49" s="42">
        <f>_xlfn.FORECAST.LINEAR($A49,B$9:B48,$A$9:$A48)</f>
        <v>538891590.82142687</v>
      </c>
      <c r="C49" s="42">
        <f>_xlfn.FORECAST.LINEAR($A49,C$9:C48,$A$9:$A48)</f>
        <v>271512702.89285707</v>
      </c>
      <c r="D49" s="42">
        <f>_xlfn.FORECAST.LINEAR($A49,D$9:D48,$A$9:$A48)</f>
        <v>38231530.642857045</v>
      </c>
      <c r="E49" s="42">
        <f>_xlfn.FORECAST.LINEAR($A49,E$9:E48,$A$9:$A48)</f>
        <v>28443584.059523642</v>
      </c>
      <c r="F49" s="42">
        <f>_xlfn.FORECAST.LINEAR($A49,F$9:F48,$A$9:$A48)</f>
        <v>200703773.82143116</v>
      </c>
      <c r="G49" s="39"/>
      <c r="H49" s="39"/>
      <c r="I49" s="39"/>
      <c r="J49" s="39"/>
      <c r="K49" s="39"/>
    </row>
    <row r="50" spans="1:11" s="16" customFormat="1" x14ac:dyDescent="0.45"/>
    <row r="51" spans="1:11" s="16" customFormat="1" x14ac:dyDescent="0.45"/>
    <row r="52" spans="1:11" s="16" customFormat="1" x14ac:dyDescent="0.45"/>
    <row r="53" spans="1:11" s="16" customFormat="1" ht="23.25" x14ac:dyDescent="0.45">
      <c r="A53" s="17" t="s">
        <v>374</v>
      </c>
    </row>
    <row r="54" spans="1:11" s="16" customFormat="1" ht="23.65" thickBot="1" x14ac:dyDescent="0.5">
      <c r="A54" s="18" t="s">
        <v>375</v>
      </c>
      <c r="G54" s="17" t="s">
        <v>376</v>
      </c>
    </row>
    <row r="55" spans="1:11" s="16" customFormat="1" ht="18.75" thickTop="1" thickBot="1" x14ac:dyDescent="0.5">
      <c r="A55" s="28"/>
      <c r="B55" s="430" t="s">
        <v>377</v>
      </c>
      <c r="C55" s="431"/>
      <c r="D55" s="431"/>
      <c r="E55" s="431"/>
      <c r="F55" s="438"/>
      <c r="G55" s="300" t="s">
        <v>377</v>
      </c>
      <c r="H55" s="301"/>
      <c r="I55" s="301"/>
      <c r="J55" s="301"/>
      <c r="K55" s="302"/>
    </row>
    <row r="56" spans="1:11" s="16" customFormat="1" ht="42.75" customHeight="1" thickBot="1" x14ac:dyDescent="0.5">
      <c r="A56" s="19" t="s">
        <v>365</v>
      </c>
      <c r="B56" s="158" t="s">
        <v>355</v>
      </c>
      <c r="C56" s="158" t="s">
        <v>378</v>
      </c>
      <c r="D56" s="158" t="s">
        <v>379</v>
      </c>
      <c r="E56" s="158" t="s">
        <v>380</v>
      </c>
      <c r="F56" s="159" t="s">
        <v>359</v>
      </c>
      <c r="G56" s="181" t="s">
        <v>355</v>
      </c>
      <c r="H56" s="182" t="s">
        <v>378</v>
      </c>
      <c r="I56" s="182" t="s">
        <v>379</v>
      </c>
      <c r="J56" s="182" t="s">
        <v>380</v>
      </c>
      <c r="K56" s="183" t="s">
        <v>359</v>
      </c>
    </row>
    <row r="57" spans="1:11" s="16" customFormat="1" ht="18" x14ac:dyDescent="0.45">
      <c r="A57" s="40">
        <f>A6</f>
        <v>2012</v>
      </c>
      <c r="B57" s="244">
        <v>5.0019999999999998</v>
      </c>
      <c r="C57" s="245">
        <v>6.6029999999999998</v>
      </c>
      <c r="D57" s="245">
        <v>19.803000000000001</v>
      </c>
      <c r="E57" s="245">
        <v>28.466999999999999</v>
      </c>
      <c r="F57" s="313">
        <v>14.339</v>
      </c>
      <c r="G57" s="353"/>
      <c r="H57" s="351"/>
      <c r="I57" s="351"/>
      <c r="J57" s="351"/>
      <c r="K57" s="352"/>
    </row>
    <row r="58" spans="1:11" s="16" customFormat="1" ht="18" x14ac:dyDescent="0.45">
      <c r="A58" s="40">
        <f>A7</f>
        <v>2013</v>
      </c>
      <c r="B58" s="234">
        <v>3.9260000000000002</v>
      </c>
      <c r="C58" s="71">
        <v>5.2880000000000003</v>
      </c>
      <c r="D58" s="71">
        <v>16.573</v>
      </c>
      <c r="E58" s="71">
        <v>22.032</v>
      </c>
      <c r="F58" s="295">
        <v>11.718</v>
      </c>
      <c r="G58" s="336">
        <f>IF(ABS(B7-B6) &gt; SQRT(G7^2 +G6^ 2), 1, 0)</f>
        <v>0</v>
      </c>
      <c r="H58" s="337">
        <f>IF(ABS(C7-C6) &gt; SQRT(H7^2 +H6^ 2), 1, 0)</f>
        <v>0</v>
      </c>
      <c r="I58" s="337">
        <f>IF(ABS(D7-D6) &gt; SQRT(I7^2 +I6^ 2), 1, 0)</f>
        <v>0</v>
      </c>
      <c r="J58" s="337">
        <f>IF(ABS(E7-E6) &gt; SQRT(J7^2 +J6^ 2), 1, 0)</f>
        <v>0</v>
      </c>
      <c r="K58" s="338">
        <f>IF(ABS(F7-F6) &gt; SQRT(K7^2 +K6^ 2), 1, 0)</f>
        <v>0</v>
      </c>
    </row>
    <row r="59" spans="1:11" s="16" customFormat="1" ht="18" x14ac:dyDescent="0.45">
      <c r="A59" s="40">
        <f t="shared" ref="A59:A65" si="1">A8</f>
        <v>2014</v>
      </c>
      <c r="B59" s="234">
        <v>3.4670000000000001</v>
      </c>
      <c r="C59" s="71">
        <v>4.7130000000000001</v>
      </c>
      <c r="D59" s="71">
        <v>14.48</v>
      </c>
      <c r="E59" s="71">
        <v>19.154</v>
      </c>
      <c r="F59" s="295">
        <v>10.452</v>
      </c>
      <c r="G59" s="336">
        <f t="shared" ref="G59:G67" si="2">IF(ABS(B8-B7) &gt; SQRT(G8^2 +G7^ 2), 1, 0)</f>
        <v>0</v>
      </c>
      <c r="H59" s="337">
        <f t="shared" ref="H59:H67" si="3">IF(ABS(C8-C7) &gt; SQRT(H8^2 +H7^ 2), 1, 0)</f>
        <v>0</v>
      </c>
      <c r="I59" s="337">
        <f t="shared" ref="I59:I67" si="4">IF(ABS(D8-D7) &gt; SQRT(I8^2 +I7^ 2), 1, 0)</f>
        <v>0</v>
      </c>
      <c r="J59" s="337">
        <f t="shared" ref="J59:J67" si="5">IF(ABS(E8-E7) &gt; 1.96 * SQRT(J8^2 +J7^ 2), 1, 0)</f>
        <v>0</v>
      </c>
      <c r="K59" s="338">
        <f t="shared" ref="K59:K67" si="6">IF(ABS(F8-F7) &gt; SQRT(K8^2 +K7^ 2), 1, 0)</f>
        <v>0</v>
      </c>
    </row>
    <row r="60" spans="1:11" s="16" customFormat="1" ht="18" x14ac:dyDescent="0.45">
      <c r="A60" s="40">
        <f t="shared" si="1"/>
        <v>2015</v>
      </c>
      <c r="B60" s="234">
        <v>3.0670000000000002</v>
      </c>
      <c r="C60" s="71">
        <v>4.12</v>
      </c>
      <c r="D60" s="71">
        <v>13.474</v>
      </c>
      <c r="E60" s="71">
        <v>17.88</v>
      </c>
      <c r="F60" s="295">
        <v>9.218</v>
      </c>
      <c r="G60" s="336">
        <f t="shared" si="2"/>
        <v>0</v>
      </c>
      <c r="H60" s="337">
        <f t="shared" si="3"/>
        <v>0</v>
      </c>
      <c r="I60" s="337">
        <f t="shared" si="4"/>
        <v>0</v>
      </c>
      <c r="J60" s="337">
        <f t="shared" si="5"/>
        <v>0</v>
      </c>
      <c r="K60" s="338">
        <f t="shared" si="6"/>
        <v>0</v>
      </c>
    </row>
    <row r="61" spans="1:11" s="16" customFormat="1" ht="18" x14ac:dyDescent="0.45">
      <c r="A61" s="40">
        <f t="shared" si="1"/>
        <v>2016</v>
      </c>
      <c r="B61" s="234">
        <v>2.7360000000000002</v>
      </c>
      <c r="C61" s="71">
        <v>3.665</v>
      </c>
      <c r="D61" s="71">
        <v>12.393000000000001</v>
      </c>
      <c r="E61" s="71">
        <v>16.675000000000001</v>
      </c>
      <c r="F61" s="295">
        <v>8.6110000000000007</v>
      </c>
      <c r="G61" s="336">
        <f t="shared" si="2"/>
        <v>0</v>
      </c>
      <c r="H61" s="337">
        <f t="shared" si="3"/>
        <v>0</v>
      </c>
      <c r="I61" s="337">
        <f t="shared" si="4"/>
        <v>0</v>
      </c>
      <c r="J61" s="337">
        <f t="shared" si="5"/>
        <v>0</v>
      </c>
      <c r="K61" s="338">
        <f t="shared" si="6"/>
        <v>0</v>
      </c>
    </row>
    <row r="62" spans="1:11" s="16" customFormat="1" ht="18" x14ac:dyDescent="0.45">
      <c r="A62" s="40">
        <f t="shared" si="1"/>
        <v>2017</v>
      </c>
      <c r="B62" s="234">
        <v>2.5409999999999999</v>
      </c>
      <c r="C62" s="71">
        <v>3.3260000000000001</v>
      </c>
      <c r="D62" s="71">
        <v>11.385999999999999</v>
      </c>
      <c r="E62" s="71">
        <v>15.753</v>
      </c>
      <c r="F62" s="295">
        <v>7.8280000000000003</v>
      </c>
      <c r="G62" s="336">
        <f t="shared" si="2"/>
        <v>0</v>
      </c>
      <c r="H62" s="337">
        <f t="shared" si="3"/>
        <v>0</v>
      </c>
      <c r="I62" s="337">
        <f t="shared" si="4"/>
        <v>0</v>
      </c>
      <c r="J62" s="337">
        <f t="shared" si="5"/>
        <v>0</v>
      </c>
      <c r="K62" s="338">
        <f t="shared" si="6"/>
        <v>0</v>
      </c>
    </row>
    <row r="63" spans="1:11" s="16" customFormat="1" ht="18" x14ac:dyDescent="0.45">
      <c r="A63" s="40">
        <f t="shared" si="1"/>
        <v>2018</v>
      </c>
      <c r="B63" s="258">
        <v>2.37</v>
      </c>
      <c r="C63" s="259">
        <v>3.1349999999999998</v>
      </c>
      <c r="D63" s="259">
        <v>10.583</v>
      </c>
      <c r="E63" s="259">
        <v>14.981</v>
      </c>
      <c r="F63" s="316">
        <v>7.1929999999999996</v>
      </c>
      <c r="G63" s="336">
        <f t="shared" si="2"/>
        <v>0</v>
      </c>
      <c r="H63" s="337">
        <f t="shared" si="3"/>
        <v>0</v>
      </c>
      <c r="I63" s="337">
        <f t="shared" si="4"/>
        <v>0</v>
      </c>
      <c r="J63" s="337">
        <f t="shared" si="5"/>
        <v>0</v>
      </c>
      <c r="K63" s="338">
        <f t="shared" si="6"/>
        <v>0</v>
      </c>
    </row>
    <row r="64" spans="1:11" s="16" customFormat="1" ht="18" x14ac:dyDescent="0.45">
      <c r="A64" s="40">
        <f t="shared" si="1"/>
        <v>2019</v>
      </c>
      <c r="B64" s="258">
        <v>2.028</v>
      </c>
      <c r="C64" s="259">
        <v>2.8029999999999999</v>
      </c>
      <c r="D64" s="259">
        <v>9.5069999999999997</v>
      </c>
      <c r="E64" s="259">
        <v>13.973000000000001</v>
      </c>
      <c r="F64" s="316">
        <v>5.2439999999999998</v>
      </c>
      <c r="G64" s="336">
        <f t="shared" si="2"/>
        <v>0</v>
      </c>
      <c r="H64" s="337">
        <f t="shared" si="3"/>
        <v>0</v>
      </c>
      <c r="I64" s="337">
        <f t="shared" si="4"/>
        <v>0</v>
      </c>
      <c r="J64" s="337">
        <f t="shared" si="5"/>
        <v>0</v>
      </c>
      <c r="K64" s="338">
        <f t="shared" si="6"/>
        <v>1</v>
      </c>
    </row>
    <row r="65" spans="1:41" s="16" customFormat="1" ht="18" x14ac:dyDescent="0.45">
      <c r="A65" s="40">
        <f t="shared" si="1"/>
        <v>2020</v>
      </c>
      <c r="B65" s="258">
        <v>1.925</v>
      </c>
      <c r="C65" s="259">
        <v>2.6709999999999998</v>
      </c>
      <c r="D65" s="259">
        <v>9.1</v>
      </c>
      <c r="E65" s="259">
        <v>13.183999999999999</v>
      </c>
      <c r="F65" s="316">
        <v>4.78</v>
      </c>
      <c r="G65" s="336">
        <f t="shared" si="2"/>
        <v>0</v>
      </c>
      <c r="H65" s="337">
        <f t="shared" si="3"/>
        <v>0</v>
      </c>
      <c r="I65" s="337">
        <f t="shared" si="4"/>
        <v>0</v>
      </c>
      <c r="J65" s="337">
        <f t="shared" si="5"/>
        <v>0</v>
      </c>
      <c r="K65" s="338">
        <f t="shared" si="6"/>
        <v>0</v>
      </c>
    </row>
    <row r="66" spans="1:41" s="16" customFormat="1" ht="18" x14ac:dyDescent="0.45">
      <c r="A66" s="40">
        <v>2021</v>
      </c>
      <c r="B66" s="258">
        <v>1.9279999999999999</v>
      </c>
      <c r="C66" s="259">
        <v>2.669</v>
      </c>
      <c r="D66" s="259">
        <v>9.202</v>
      </c>
      <c r="E66" s="259">
        <v>12.792</v>
      </c>
      <c r="F66" s="316">
        <v>4.915</v>
      </c>
      <c r="G66" s="336">
        <f t="shared" si="2"/>
        <v>0</v>
      </c>
      <c r="H66" s="337">
        <f t="shared" si="3"/>
        <v>0</v>
      </c>
      <c r="I66" s="337">
        <f t="shared" si="4"/>
        <v>0</v>
      </c>
      <c r="J66" s="337">
        <f t="shared" si="5"/>
        <v>0</v>
      </c>
      <c r="K66" s="338">
        <f t="shared" si="6"/>
        <v>0</v>
      </c>
    </row>
    <row r="67" spans="1:41" s="16" customFormat="1" ht="18.399999999999999" thickBot="1" x14ac:dyDescent="0.5">
      <c r="A67" s="40">
        <v>2022</v>
      </c>
      <c r="B67" s="236">
        <v>1.93</v>
      </c>
      <c r="C67" s="238">
        <v>2.669</v>
      </c>
      <c r="D67" s="238">
        <v>9.3089999999999993</v>
      </c>
      <c r="E67" s="238">
        <v>12.776999999999999</v>
      </c>
      <c r="F67" s="314">
        <v>4.7699999999999996</v>
      </c>
      <c r="G67" s="336">
        <f t="shared" si="2"/>
        <v>0</v>
      </c>
      <c r="H67" s="337">
        <f t="shared" si="3"/>
        <v>0</v>
      </c>
      <c r="I67" s="337">
        <f t="shared" si="4"/>
        <v>0</v>
      </c>
      <c r="J67" s="354">
        <f t="shared" si="5"/>
        <v>0</v>
      </c>
      <c r="K67" s="338">
        <f t="shared" si="6"/>
        <v>0</v>
      </c>
    </row>
    <row r="68" spans="1:41" s="16" customFormat="1" x14ac:dyDescent="0.45"/>
    <row r="69" spans="1:41" s="16" customFormat="1" x14ac:dyDescent="0.45"/>
    <row r="70" spans="1:41" s="16" customFormat="1" x14ac:dyDescent="0.45"/>
    <row r="71" spans="1:41" s="16" customFormat="1" ht="14.65" thickBot="1" x14ac:dyDescent="0.5">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row>
    <row r="72" spans="1:41" s="16" customFormat="1" ht="27.4" thickTop="1" thickBot="1" x14ac:dyDescent="0.9">
      <c r="B72" s="432" t="s">
        <v>486</v>
      </c>
      <c r="C72" s="433"/>
      <c r="D72" s="433"/>
      <c r="E72" s="433"/>
      <c r="F72" s="433"/>
      <c r="G72" s="433"/>
      <c r="H72" s="434"/>
    </row>
    <row r="73" spans="1:41" s="16" customFormat="1" ht="14.65" thickBot="1" x14ac:dyDescent="0.5"/>
    <row r="74" spans="1:41" s="43" customFormat="1" ht="21.4" thickBot="1" x14ac:dyDescent="0.7">
      <c r="A74" s="44"/>
      <c r="B74" s="45" t="s">
        <v>1</v>
      </c>
      <c r="C74" s="46"/>
      <c r="D74" s="46"/>
      <c r="E74" s="46"/>
      <c r="F74" s="47"/>
      <c r="G74" s="45" t="s">
        <v>2</v>
      </c>
      <c r="H74" s="46"/>
      <c r="I74" s="46"/>
      <c r="J74" s="46"/>
      <c r="K74" s="47"/>
      <c r="L74" s="45" t="s">
        <v>3</v>
      </c>
      <c r="M74" s="46"/>
      <c r="N74" s="46"/>
      <c r="O74" s="46"/>
      <c r="P74" s="47"/>
      <c r="Q74" s="45" t="s">
        <v>4</v>
      </c>
      <c r="R74" s="46"/>
      <c r="S74" s="46"/>
      <c r="T74" s="46"/>
      <c r="U74" s="47"/>
      <c r="V74" s="45" t="s">
        <v>5</v>
      </c>
      <c r="W74" s="46"/>
      <c r="X74" s="46"/>
      <c r="Y74" s="46"/>
      <c r="Z74" s="47"/>
    </row>
    <row r="75" spans="1:41" s="16" customFormat="1" ht="18.399999999999999" thickBot="1" x14ac:dyDescent="0.5">
      <c r="A75" s="19" t="s">
        <v>382</v>
      </c>
      <c r="B75" s="94" t="s">
        <v>355</v>
      </c>
      <c r="C75" s="94" t="s">
        <v>378</v>
      </c>
      <c r="D75" s="94" t="s">
        <v>379</v>
      </c>
      <c r="E75" s="94" t="s">
        <v>380</v>
      </c>
      <c r="F75" s="126" t="s">
        <v>359</v>
      </c>
      <c r="G75" s="94" t="s">
        <v>355</v>
      </c>
      <c r="H75" s="94" t="s">
        <v>378</v>
      </c>
      <c r="I75" s="94" t="s">
        <v>379</v>
      </c>
      <c r="J75" s="94" t="s">
        <v>380</v>
      </c>
      <c r="K75" s="126" t="s">
        <v>359</v>
      </c>
      <c r="L75" s="94" t="s">
        <v>355</v>
      </c>
      <c r="M75" s="94" t="s">
        <v>378</v>
      </c>
      <c r="N75" s="94" t="s">
        <v>379</v>
      </c>
      <c r="O75" s="94" t="s">
        <v>380</v>
      </c>
      <c r="P75" s="126" t="s">
        <v>359</v>
      </c>
      <c r="Q75" s="94" t="s">
        <v>355</v>
      </c>
      <c r="R75" s="94" t="s">
        <v>378</v>
      </c>
      <c r="S75" s="94" t="s">
        <v>379</v>
      </c>
      <c r="T75" s="94" t="s">
        <v>380</v>
      </c>
      <c r="U75" s="126" t="s">
        <v>359</v>
      </c>
      <c r="V75" s="94" t="s">
        <v>355</v>
      </c>
      <c r="W75" s="94" t="s">
        <v>378</v>
      </c>
      <c r="X75" s="94" t="s">
        <v>379</v>
      </c>
      <c r="Y75" s="94" t="s">
        <v>380</v>
      </c>
      <c r="Z75" s="126" t="s">
        <v>359</v>
      </c>
    </row>
    <row r="76" spans="1:41" s="85" customFormat="1" ht="18" x14ac:dyDescent="0.55000000000000004">
      <c r="A76" s="40">
        <f>A57</f>
        <v>2012</v>
      </c>
      <c r="B76" s="208">
        <v>95464901</v>
      </c>
      <c r="C76" s="209">
        <v>71351370</v>
      </c>
      <c r="D76" s="209">
        <v>6409522</v>
      </c>
      <c r="E76" s="209">
        <v>3552257</v>
      </c>
      <c r="F76" s="210">
        <v>14151752</v>
      </c>
      <c r="G76" s="248">
        <v>17222571</v>
      </c>
      <c r="H76" s="209">
        <v>12980409</v>
      </c>
      <c r="I76" s="209">
        <v>1131195</v>
      </c>
      <c r="J76" s="209">
        <v>704028</v>
      </c>
      <c r="K76" s="249">
        <v>2406939</v>
      </c>
      <c r="L76" s="250">
        <v>62069463</v>
      </c>
      <c r="M76" s="209">
        <v>52179663</v>
      </c>
      <c r="N76" s="209">
        <v>3000641</v>
      </c>
      <c r="O76" s="209">
        <v>1038239</v>
      </c>
      <c r="P76" s="249">
        <v>5850919</v>
      </c>
      <c r="Q76" s="250">
        <v>32508063</v>
      </c>
      <c r="R76" s="209">
        <v>22979552</v>
      </c>
      <c r="S76" s="209">
        <v>2885061</v>
      </c>
      <c r="T76" s="209">
        <v>1135354</v>
      </c>
      <c r="U76" s="249">
        <v>5508096</v>
      </c>
      <c r="V76" s="250">
        <v>285221979</v>
      </c>
      <c r="W76" s="209">
        <v>183003914</v>
      </c>
      <c r="X76" s="209">
        <v>30269844</v>
      </c>
      <c r="Y76" s="209">
        <v>13977546</v>
      </c>
      <c r="Z76" s="210">
        <v>57970674</v>
      </c>
    </row>
    <row r="77" spans="1:41" s="85" customFormat="1" ht="18" x14ac:dyDescent="0.55000000000000004">
      <c r="A77" s="40">
        <f t="shared" ref="A77:A86" si="7">A58</f>
        <v>2013</v>
      </c>
      <c r="B77" s="211">
        <v>96805605</v>
      </c>
      <c r="C77" s="80">
        <v>71785229</v>
      </c>
      <c r="D77" s="80">
        <v>6505394</v>
      </c>
      <c r="E77" s="80">
        <v>4569274</v>
      </c>
      <c r="F77" s="212">
        <v>13945708</v>
      </c>
      <c r="G77" s="120">
        <v>17414081</v>
      </c>
      <c r="H77" s="80">
        <v>13044261</v>
      </c>
      <c r="I77" s="80">
        <v>1132311</v>
      </c>
      <c r="J77" s="80">
        <v>859961</v>
      </c>
      <c r="K77" s="81">
        <v>2377547</v>
      </c>
      <c r="L77" s="79">
        <v>64325733</v>
      </c>
      <c r="M77" s="80">
        <v>54058714</v>
      </c>
      <c r="N77" s="80">
        <v>2927912</v>
      </c>
      <c r="O77" s="80">
        <v>1503830</v>
      </c>
      <c r="P77" s="81">
        <v>5835276</v>
      </c>
      <c r="Q77" s="79">
        <v>32984963</v>
      </c>
      <c r="R77" s="80">
        <v>23358729</v>
      </c>
      <c r="S77" s="80">
        <v>2874702</v>
      </c>
      <c r="T77" s="80">
        <v>1493174</v>
      </c>
      <c r="U77" s="81">
        <v>5258358</v>
      </c>
      <c r="V77" s="79">
        <v>288493065</v>
      </c>
      <c r="W77" s="80">
        <v>185142455</v>
      </c>
      <c r="X77" s="80">
        <v>31246116</v>
      </c>
      <c r="Y77" s="80">
        <v>16189094</v>
      </c>
      <c r="Z77" s="212">
        <v>55915401</v>
      </c>
    </row>
    <row r="78" spans="1:41" s="85" customFormat="1" ht="18" x14ac:dyDescent="0.55000000000000004">
      <c r="A78" s="40">
        <f t="shared" si="7"/>
        <v>2014</v>
      </c>
      <c r="B78" s="211">
        <v>90367076</v>
      </c>
      <c r="C78" s="80">
        <v>67532429</v>
      </c>
      <c r="D78" s="80">
        <v>5648622</v>
      </c>
      <c r="E78" s="80">
        <v>3906917</v>
      </c>
      <c r="F78" s="212">
        <v>13279108</v>
      </c>
      <c r="G78" s="120">
        <v>16226053</v>
      </c>
      <c r="H78" s="80">
        <v>12252469</v>
      </c>
      <c r="I78" s="80">
        <v>976944</v>
      </c>
      <c r="J78" s="80">
        <v>730636</v>
      </c>
      <c r="K78" s="81">
        <v>2266004</v>
      </c>
      <c r="L78" s="79">
        <v>58868566</v>
      </c>
      <c r="M78" s="80">
        <v>48587340</v>
      </c>
      <c r="N78" s="80">
        <v>2817794</v>
      </c>
      <c r="O78" s="80">
        <v>1470881</v>
      </c>
      <c r="P78" s="81">
        <v>5992551</v>
      </c>
      <c r="Q78" s="79">
        <v>31179521</v>
      </c>
      <c r="R78" s="80">
        <v>22120472</v>
      </c>
      <c r="S78" s="80">
        <v>2611173</v>
      </c>
      <c r="T78" s="80">
        <v>1432129</v>
      </c>
      <c r="U78" s="81">
        <v>5015747</v>
      </c>
      <c r="V78" s="79">
        <v>277691540</v>
      </c>
      <c r="W78" s="80">
        <v>177940794</v>
      </c>
      <c r="X78" s="80">
        <v>29701410</v>
      </c>
      <c r="Y78" s="80">
        <v>16091818</v>
      </c>
      <c r="Z78" s="212">
        <v>53957518</v>
      </c>
    </row>
    <row r="79" spans="1:41" s="85" customFormat="1" ht="18" x14ac:dyDescent="0.55000000000000004">
      <c r="A79" s="40">
        <f t="shared" si="7"/>
        <v>2015</v>
      </c>
      <c r="B79" s="211">
        <v>89766750</v>
      </c>
      <c r="C79" s="80">
        <v>67694209</v>
      </c>
      <c r="D79" s="80">
        <v>5383590</v>
      </c>
      <c r="E79" s="80">
        <v>3710102</v>
      </c>
      <c r="F79" s="212">
        <v>12978848</v>
      </c>
      <c r="G79" s="120">
        <v>16130007</v>
      </c>
      <c r="H79" s="80">
        <v>12298545</v>
      </c>
      <c r="I79" s="80">
        <v>937400</v>
      </c>
      <c r="J79" s="80">
        <v>690607</v>
      </c>
      <c r="K79" s="81">
        <v>2203454</v>
      </c>
      <c r="L79" s="79">
        <v>58660567</v>
      </c>
      <c r="M79" s="80">
        <v>49146786</v>
      </c>
      <c r="N79" s="80">
        <v>2589044</v>
      </c>
      <c r="O79" s="80">
        <v>1391138</v>
      </c>
      <c r="P79" s="81">
        <v>5533599</v>
      </c>
      <c r="Q79" s="79">
        <v>31180904</v>
      </c>
      <c r="R79" s="80">
        <v>22623860</v>
      </c>
      <c r="S79" s="80">
        <v>2410188</v>
      </c>
      <c r="T79" s="80">
        <v>1302307</v>
      </c>
      <c r="U79" s="81">
        <v>4844549</v>
      </c>
      <c r="V79" s="79">
        <v>277676442</v>
      </c>
      <c r="W79" s="80">
        <v>181571374</v>
      </c>
      <c r="X79" s="80">
        <v>27874717</v>
      </c>
      <c r="Y79" s="80">
        <v>14726619</v>
      </c>
      <c r="Z79" s="212">
        <v>53503733</v>
      </c>
    </row>
    <row r="80" spans="1:41" s="85" customFormat="1" ht="18" x14ac:dyDescent="0.55000000000000004">
      <c r="A80" s="40">
        <f t="shared" si="7"/>
        <v>2016</v>
      </c>
      <c r="B80" s="211">
        <v>89550143</v>
      </c>
      <c r="C80" s="80">
        <v>68857102</v>
      </c>
      <c r="D80" s="80">
        <v>5299451</v>
      </c>
      <c r="E80" s="80">
        <v>3299475</v>
      </c>
      <c r="F80" s="212">
        <v>12094114</v>
      </c>
      <c r="G80" s="120">
        <v>16108512</v>
      </c>
      <c r="H80" s="80">
        <v>12522494</v>
      </c>
      <c r="I80" s="80">
        <v>928566</v>
      </c>
      <c r="J80" s="80">
        <v>608772</v>
      </c>
      <c r="K80" s="81">
        <v>2048680</v>
      </c>
      <c r="L80" s="79">
        <v>60322949</v>
      </c>
      <c r="M80" s="80">
        <v>51165215</v>
      </c>
      <c r="N80" s="80">
        <v>2606423</v>
      </c>
      <c r="O80" s="80">
        <v>1217312</v>
      </c>
      <c r="P80" s="81">
        <v>5333999</v>
      </c>
      <c r="Q80" s="79">
        <v>31035901</v>
      </c>
      <c r="R80" s="80">
        <v>22917940</v>
      </c>
      <c r="S80" s="80">
        <v>2408666</v>
      </c>
      <c r="T80" s="80">
        <v>1213838</v>
      </c>
      <c r="U80" s="81">
        <v>4495456</v>
      </c>
      <c r="V80" s="79">
        <v>276193116</v>
      </c>
      <c r="W80" s="80">
        <v>184524479</v>
      </c>
      <c r="X80" s="80">
        <v>27851452</v>
      </c>
      <c r="Y80" s="80">
        <v>14087341</v>
      </c>
      <c r="Z80" s="212">
        <v>49729844</v>
      </c>
    </row>
    <row r="81" spans="1:26" s="85" customFormat="1" ht="18" x14ac:dyDescent="0.55000000000000004">
      <c r="A81" s="40">
        <f t="shared" si="7"/>
        <v>2017</v>
      </c>
      <c r="B81" s="211">
        <v>88837761</v>
      </c>
      <c r="C81" s="80">
        <v>68290101</v>
      </c>
      <c r="D81" s="80">
        <v>5432902</v>
      </c>
      <c r="E81" s="80">
        <v>3051234</v>
      </c>
      <c r="F81" s="212">
        <v>12063524</v>
      </c>
      <c r="G81" s="120">
        <v>15992049</v>
      </c>
      <c r="H81" s="80">
        <v>12434788</v>
      </c>
      <c r="I81" s="80">
        <v>956466</v>
      </c>
      <c r="J81" s="80">
        <v>560500</v>
      </c>
      <c r="K81" s="81">
        <v>2040296</v>
      </c>
      <c r="L81" s="79">
        <v>59746449</v>
      </c>
      <c r="M81" s="80">
        <v>50410256</v>
      </c>
      <c r="N81" s="80">
        <v>2570182</v>
      </c>
      <c r="O81" s="80">
        <v>1092802</v>
      </c>
      <c r="P81" s="81">
        <v>5673209</v>
      </c>
      <c r="Q81" s="79">
        <v>30833095</v>
      </c>
      <c r="R81" s="80">
        <v>22686061</v>
      </c>
      <c r="S81" s="80">
        <v>2443027</v>
      </c>
      <c r="T81" s="80">
        <v>1156952</v>
      </c>
      <c r="U81" s="81">
        <v>4547055</v>
      </c>
      <c r="V81" s="79">
        <v>276943167</v>
      </c>
      <c r="W81" s="80">
        <v>184392775</v>
      </c>
      <c r="X81" s="80">
        <v>28238722</v>
      </c>
      <c r="Y81" s="80">
        <v>13455856</v>
      </c>
      <c r="Z81" s="212">
        <v>50855813</v>
      </c>
    </row>
    <row r="82" spans="1:26" s="85" customFormat="1" ht="18" x14ac:dyDescent="0.55000000000000004">
      <c r="A82" s="40">
        <f t="shared" si="7"/>
        <v>2018</v>
      </c>
      <c r="B82" s="216">
        <v>89456537</v>
      </c>
      <c r="C82" s="117">
        <v>68035288</v>
      </c>
      <c r="D82" s="117">
        <v>5239539</v>
      </c>
      <c r="E82" s="117">
        <v>3616681</v>
      </c>
      <c r="F82" s="217">
        <v>12565029</v>
      </c>
      <c r="G82" s="280">
        <v>16078486</v>
      </c>
      <c r="H82" s="117">
        <v>12365384</v>
      </c>
      <c r="I82" s="117">
        <v>920995</v>
      </c>
      <c r="J82" s="117">
        <v>662768</v>
      </c>
      <c r="K82" s="279">
        <v>2129339</v>
      </c>
      <c r="L82" s="257">
        <v>59579309</v>
      </c>
      <c r="M82" s="117">
        <v>49447101</v>
      </c>
      <c r="N82" s="117">
        <v>2649665</v>
      </c>
      <c r="O82" s="117">
        <v>1344844</v>
      </c>
      <c r="P82" s="279">
        <v>6137699</v>
      </c>
      <c r="Q82" s="257">
        <v>31025740</v>
      </c>
      <c r="R82" s="117">
        <v>22638893</v>
      </c>
      <c r="S82" s="117">
        <v>2427643</v>
      </c>
      <c r="T82" s="117">
        <v>1261926</v>
      </c>
      <c r="U82" s="279">
        <v>4697279</v>
      </c>
      <c r="V82" s="257">
        <v>278349213</v>
      </c>
      <c r="W82" s="117">
        <v>183805007</v>
      </c>
      <c r="X82" s="117">
        <v>28322796</v>
      </c>
      <c r="Y82" s="117">
        <v>14101248</v>
      </c>
      <c r="Z82" s="217">
        <v>52120162</v>
      </c>
    </row>
    <row r="83" spans="1:26" s="85" customFormat="1" ht="18" x14ac:dyDescent="0.55000000000000004">
      <c r="A83" s="40">
        <f t="shared" si="7"/>
        <v>2019</v>
      </c>
      <c r="B83" s="216">
        <v>90650831</v>
      </c>
      <c r="C83" s="117">
        <v>65362136</v>
      </c>
      <c r="D83" s="117">
        <v>5309603</v>
      </c>
      <c r="E83" s="117">
        <v>3572813</v>
      </c>
      <c r="F83" s="217">
        <v>16406279</v>
      </c>
      <c r="G83" s="280">
        <v>16237165</v>
      </c>
      <c r="H83" s="117">
        <v>11873398</v>
      </c>
      <c r="I83" s="117">
        <v>932566</v>
      </c>
      <c r="J83" s="117">
        <v>653403</v>
      </c>
      <c r="K83" s="279">
        <v>2777797</v>
      </c>
      <c r="L83" s="257">
        <v>57894037</v>
      </c>
      <c r="M83" s="117">
        <v>46941698</v>
      </c>
      <c r="N83" s="117">
        <v>2895075</v>
      </c>
      <c r="O83" s="117">
        <v>1228039</v>
      </c>
      <c r="P83" s="279">
        <v>6829225</v>
      </c>
      <c r="Q83" s="257">
        <v>31550160</v>
      </c>
      <c r="R83" s="117">
        <v>22012037</v>
      </c>
      <c r="S83" s="117">
        <v>2533410</v>
      </c>
      <c r="T83" s="117">
        <v>1238248</v>
      </c>
      <c r="U83" s="279">
        <v>5766465</v>
      </c>
      <c r="V83" s="257">
        <v>286949071</v>
      </c>
      <c r="W83" s="117">
        <v>179574134</v>
      </c>
      <c r="X83" s="117">
        <v>29813604</v>
      </c>
      <c r="Y83" s="117">
        <v>14285906</v>
      </c>
      <c r="Z83" s="217">
        <v>63275427</v>
      </c>
    </row>
    <row r="84" spans="1:26" s="85" customFormat="1" ht="18" x14ac:dyDescent="0.55000000000000004">
      <c r="A84" s="40">
        <f t="shared" si="7"/>
        <v>2020</v>
      </c>
      <c r="B84" s="216">
        <v>90538362</v>
      </c>
      <c r="C84" s="117">
        <v>65925751</v>
      </c>
      <c r="D84" s="117">
        <v>5189245</v>
      </c>
      <c r="E84" s="117">
        <v>3249147</v>
      </c>
      <c r="F84" s="217">
        <v>16174219</v>
      </c>
      <c r="G84" s="280">
        <v>16240085</v>
      </c>
      <c r="H84" s="117">
        <v>12003547</v>
      </c>
      <c r="I84" s="117">
        <v>913513</v>
      </c>
      <c r="J84" s="117">
        <v>589479</v>
      </c>
      <c r="K84" s="279">
        <v>2733546</v>
      </c>
      <c r="L84" s="257">
        <v>57639590</v>
      </c>
      <c r="M84" s="117">
        <v>47027372</v>
      </c>
      <c r="N84" s="117">
        <v>2701417</v>
      </c>
      <c r="O84" s="117">
        <v>1155946</v>
      </c>
      <c r="P84" s="279">
        <v>6754855</v>
      </c>
      <c r="Q84" s="257">
        <v>31649325</v>
      </c>
      <c r="R84" s="117">
        <v>22151121</v>
      </c>
      <c r="S84" s="117">
        <v>2446009</v>
      </c>
      <c r="T84" s="117">
        <v>1205915</v>
      </c>
      <c r="U84" s="279">
        <v>5846280</v>
      </c>
      <c r="V84" s="257">
        <v>287809846</v>
      </c>
      <c r="W84" s="117">
        <v>179698212</v>
      </c>
      <c r="X84" s="117">
        <v>28752128</v>
      </c>
      <c r="Y84" s="117">
        <v>14341504</v>
      </c>
      <c r="Z84" s="217">
        <v>65018001</v>
      </c>
    </row>
    <row r="85" spans="1:26" s="85" customFormat="1" ht="18" x14ac:dyDescent="0.55000000000000004">
      <c r="A85" s="40">
        <f t="shared" si="7"/>
        <v>2021</v>
      </c>
      <c r="B85" s="216">
        <v>90370352</v>
      </c>
      <c r="C85" s="117">
        <v>66135810</v>
      </c>
      <c r="D85" s="117">
        <v>5195116</v>
      </c>
      <c r="E85" s="117">
        <v>3521255</v>
      </c>
      <c r="F85" s="217">
        <v>15518170</v>
      </c>
      <c r="G85" s="280">
        <v>16216789</v>
      </c>
      <c r="H85" s="117">
        <v>12044200</v>
      </c>
      <c r="I85" s="117">
        <v>918449</v>
      </c>
      <c r="J85" s="117">
        <v>643855</v>
      </c>
      <c r="K85" s="279">
        <v>2610284</v>
      </c>
      <c r="L85" s="257">
        <v>56717381</v>
      </c>
      <c r="M85" s="117">
        <v>46319277</v>
      </c>
      <c r="N85" s="117">
        <v>2607788</v>
      </c>
      <c r="O85" s="117">
        <v>1267561</v>
      </c>
      <c r="P85" s="279">
        <v>6522755</v>
      </c>
      <c r="Q85" s="257">
        <v>31483840</v>
      </c>
      <c r="R85" s="117">
        <v>22246727</v>
      </c>
      <c r="S85" s="117">
        <v>2400257</v>
      </c>
      <c r="T85" s="117">
        <v>1287251</v>
      </c>
      <c r="U85" s="279">
        <v>5549604</v>
      </c>
      <c r="V85" s="257">
        <v>287471999</v>
      </c>
      <c r="W85" s="117">
        <v>181090361</v>
      </c>
      <c r="X85" s="117">
        <v>28294368</v>
      </c>
      <c r="Y85" s="117">
        <v>15273921</v>
      </c>
      <c r="Z85" s="217">
        <v>62813348</v>
      </c>
    </row>
    <row r="86" spans="1:26" s="85" customFormat="1" ht="18.399999999999999" thickBot="1" x14ac:dyDescent="0.6">
      <c r="A86" s="40">
        <f t="shared" si="7"/>
        <v>2022</v>
      </c>
      <c r="B86" s="213">
        <v>90109575</v>
      </c>
      <c r="C86" s="214">
        <v>66318943</v>
      </c>
      <c r="D86" s="214">
        <v>5042851</v>
      </c>
      <c r="E86" s="214">
        <v>3866769</v>
      </c>
      <c r="F86" s="215">
        <v>14881012</v>
      </c>
      <c r="G86" s="251">
        <v>16199403</v>
      </c>
      <c r="H86" s="214">
        <v>12086640</v>
      </c>
      <c r="I86" s="214">
        <v>888575</v>
      </c>
      <c r="J86" s="214">
        <v>708019</v>
      </c>
      <c r="K86" s="252">
        <v>2516169</v>
      </c>
      <c r="L86" s="221">
        <v>56176926</v>
      </c>
      <c r="M86" s="214">
        <v>46118564</v>
      </c>
      <c r="N86" s="214">
        <v>2498987</v>
      </c>
      <c r="O86" s="214">
        <v>1316979</v>
      </c>
      <c r="P86" s="252">
        <v>6242397</v>
      </c>
      <c r="Q86" s="221">
        <v>31429438</v>
      </c>
      <c r="R86" s="214">
        <v>22279172</v>
      </c>
      <c r="S86" s="214">
        <v>2322723</v>
      </c>
      <c r="T86" s="214">
        <v>1349710</v>
      </c>
      <c r="U86" s="252">
        <v>5477833</v>
      </c>
      <c r="V86" s="221">
        <v>287414054</v>
      </c>
      <c r="W86" s="214">
        <v>181149528</v>
      </c>
      <c r="X86" s="214">
        <v>27333603</v>
      </c>
      <c r="Y86" s="214">
        <v>15421688</v>
      </c>
      <c r="Z86" s="215">
        <v>63509235</v>
      </c>
    </row>
    <row r="87" spans="1:26" s="16" customFormat="1" x14ac:dyDescent="0.45"/>
    <row r="88" spans="1:26" s="16" customFormat="1" x14ac:dyDescent="0.45"/>
    <row r="89" spans="1:26" s="16" customFormat="1" x14ac:dyDescent="0.45"/>
    <row r="90" spans="1:26" s="16" customFormat="1" x14ac:dyDescent="0.45"/>
    <row r="91" spans="1:26" s="16" customFormat="1" x14ac:dyDescent="0.45"/>
    <row r="92" spans="1:26" s="16" customFormat="1" x14ac:dyDescent="0.45"/>
    <row r="93" spans="1:26" s="16" customFormat="1" x14ac:dyDescent="0.45"/>
    <row r="94" spans="1:26" s="16" customFormat="1" x14ac:dyDescent="0.45"/>
    <row r="95" spans="1:26" s="16" customFormat="1" x14ac:dyDescent="0.45"/>
    <row r="96" spans="1:2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sheetData>
  <sheetProtection algorithmName="SHA-512" hashValue="d2D5iBmANVIqDbbv4JMYQq67tqI+hnztH+xWVqfcz+3HBZE5wsLMkmuZd2/XOGyt59MhgD8aPrpqrVWEfGbxWQ==" saltValue="1RTvPChDWm0+XQ2FGxkgiQ==" spinCount="100000" sheet="1" objects="1" scenarios="1"/>
  <mergeCells count="5">
    <mergeCell ref="A1:K1"/>
    <mergeCell ref="A3:F3"/>
    <mergeCell ref="G3:K3"/>
    <mergeCell ref="B55:F55"/>
    <mergeCell ref="B72:H7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7259-71B3-49B8-9E18-C94B5B978C37}">
  <dimension ref="A1:Z153"/>
  <sheetViews>
    <sheetView zoomScale="85" zoomScaleNormal="85" workbookViewId="0">
      <selection activeCell="Z47" sqref="Z47"/>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383</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113">
        <v>2005</v>
      </c>
      <c r="B6" s="202">
        <v>552132282</v>
      </c>
      <c r="C6" s="145">
        <v>359841145</v>
      </c>
      <c r="D6" s="145">
        <v>9130102</v>
      </c>
      <c r="E6" s="145">
        <v>24169958</v>
      </c>
      <c r="F6" s="146">
        <v>158991077</v>
      </c>
      <c r="G6" s="48">
        <f t="shared" ref="G6:G24" si="0">B6*2*B64/100</f>
        <v>31129218.059159998</v>
      </c>
      <c r="H6" s="49">
        <f t="shared" ref="H6:H24" si="1">C6*2*C64/100</f>
        <v>28355482.226</v>
      </c>
      <c r="I6" s="49">
        <f t="shared" ref="I6:I24" si="2">D6*2*D64/100</f>
        <v>4628048.7038000003</v>
      </c>
      <c r="J6" s="49">
        <f t="shared" ref="J6:J24" si="3">E6*2*E64/100</f>
        <v>7594200.8036000002</v>
      </c>
      <c r="K6" s="50">
        <f t="shared" ref="K6:K24" si="4">F6*2*F64/100</f>
        <v>19546363.006379999</v>
      </c>
    </row>
    <row r="7" spans="1:11" s="16" customFormat="1" ht="18" x14ac:dyDescent="0.55000000000000004">
      <c r="A7" s="23">
        <v>2006</v>
      </c>
      <c r="B7" s="79">
        <v>555854452</v>
      </c>
      <c r="C7" s="80">
        <v>361964106</v>
      </c>
      <c r="D7" s="80">
        <v>9754804</v>
      </c>
      <c r="E7" s="80">
        <v>25004436</v>
      </c>
      <c r="F7" s="81">
        <v>159131105</v>
      </c>
      <c r="G7" s="51">
        <f t="shared" si="0"/>
        <v>28226289.072560001</v>
      </c>
      <c r="H7" s="52">
        <f t="shared" si="1"/>
        <v>25851476.450520001</v>
      </c>
      <c r="I7" s="52">
        <f t="shared" si="2"/>
        <v>4321183.0759199997</v>
      </c>
      <c r="J7" s="52">
        <f t="shared" si="3"/>
        <v>7093758.4932000004</v>
      </c>
      <c r="K7" s="53">
        <f t="shared" si="4"/>
        <v>17771761.806399997</v>
      </c>
    </row>
    <row r="8" spans="1:11" s="16" customFormat="1" ht="18" x14ac:dyDescent="0.55000000000000004">
      <c r="A8" s="23">
        <v>2007</v>
      </c>
      <c r="B8" s="79">
        <v>608869155</v>
      </c>
      <c r="C8" s="80">
        <v>343587280</v>
      </c>
      <c r="D8" s="80">
        <v>10042870</v>
      </c>
      <c r="E8" s="80">
        <v>23359765</v>
      </c>
      <c r="F8" s="81">
        <v>231879240</v>
      </c>
      <c r="G8" s="51">
        <f t="shared" si="0"/>
        <v>26814597.586199999</v>
      </c>
      <c r="H8" s="52">
        <f t="shared" si="1"/>
        <v>23020347.760000002</v>
      </c>
      <c r="I8" s="52">
        <f t="shared" si="2"/>
        <v>3994250.2563999998</v>
      </c>
      <c r="J8" s="52">
        <f t="shared" si="3"/>
        <v>6280039.2226</v>
      </c>
      <c r="K8" s="53">
        <f t="shared" si="4"/>
        <v>19514956.838400003</v>
      </c>
    </row>
    <row r="9" spans="1:11" s="16" customFormat="1" ht="18" x14ac:dyDescent="0.55000000000000004">
      <c r="A9" s="23">
        <v>2008</v>
      </c>
      <c r="B9" s="79">
        <v>605004340</v>
      </c>
      <c r="C9" s="80">
        <v>339635085</v>
      </c>
      <c r="D9" s="80">
        <v>10158366</v>
      </c>
      <c r="E9" s="80">
        <v>23305340</v>
      </c>
      <c r="F9" s="81">
        <v>231905549</v>
      </c>
      <c r="G9" s="51">
        <f t="shared" si="0"/>
        <v>24974579.155200001</v>
      </c>
      <c r="H9" s="52">
        <f t="shared" si="1"/>
        <v>21417388.460099999</v>
      </c>
      <c r="I9" s="52">
        <f t="shared" si="2"/>
        <v>3817717.1101200003</v>
      </c>
      <c r="J9" s="52">
        <f t="shared" si="3"/>
        <v>5869682.9324000003</v>
      </c>
      <c r="K9" s="53">
        <f t="shared" si="4"/>
        <v>18172118.819639999</v>
      </c>
    </row>
    <row r="10" spans="1:11" s="16" customFormat="1" ht="18" x14ac:dyDescent="0.55000000000000004">
      <c r="A10" s="23">
        <v>2009</v>
      </c>
      <c r="B10" s="79">
        <v>603585437</v>
      </c>
      <c r="C10" s="80">
        <v>341461716</v>
      </c>
      <c r="D10" s="80">
        <v>9269273</v>
      </c>
      <c r="E10" s="80">
        <v>23729405</v>
      </c>
      <c r="F10" s="81">
        <v>229125043</v>
      </c>
      <c r="G10" s="51">
        <f t="shared" si="0"/>
        <v>23479473.499300003</v>
      </c>
      <c r="H10" s="52">
        <f t="shared" si="1"/>
        <v>20180387.415599998</v>
      </c>
      <c r="I10" s="52">
        <f t="shared" si="2"/>
        <v>3426294.0717199999</v>
      </c>
      <c r="J10" s="52">
        <f t="shared" si="3"/>
        <v>5586376.5251000002</v>
      </c>
      <c r="K10" s="53">
        <f t="shared" si="4"/>
        <v>17033155.696619999</v>
      </c>
    </row>
    <row r="11" spans="1:11" s="16" customFormat="1" ht="18" x14ac:dyDescent="0.55000000000000004">
      <c r="A11" s="23">
        <v>2010</v>
      </c>
      <c r="B11" s="79">
        <v>605992529</v>
      </c>
      <c r="C11" s="80">
        <v>341002401</v>
      </c>
      <c r="D11" s="80">
        <v>10855957</v>
      </c>
      <c r="E11" s="80">
        <v>23678616</v>
      </c>
      <c r="F11" s="81">
        <v>230455555</v>
      </c>
      <c r="G11" s="51">
        <f t="shared" si="0"/>
        <v>22288405.216620002</v>
      </c>
      <c r="H11" s="52">
        <f t="shared" si="1"/>
        <v>19198435.1763</v>
      </c>
      <c r="I11" s="52">
        <f t="shared" si="2"/>
        <v>3663668.3683599997</v>
      </c>
      <c r="J11" s="52">
        <f t="shared" si="3"/>
        <v>5295012.1099199997</v>
      </c>
      <c r="K11" s="53">
        <f t="shared" si="4"/>
        <v>16099625.0723</v>
      </c>
    </row>
    <row r="12" spans="1:11" s="16" customFormat="1" ht="18" x14ac:dyDescent="0.55000000000000004">
      <c r="A12" s="23">
        <v>2011</v>
      </c>
      <c r="B12" s="79">
        <v>604934613</v>
      </c>
      <c r="C12" s="80">
        <v>342810660</v>
      </c>
      <c r="D12" s="80">
        <v>11361910</v>
      </c>
      <c r="E12" s="80">
        <v>24452049</v>
      </c>
      <c r="F12" s="81">
        <v>226309994</v>
      </c>
      <c r="G12" s="51">
        <f t="shared" si="0"/>
        <v>22273692.450660001</v>
      </c>
      <c r="H12" s="52">
        <f t="shared" si="1"/>
        <v>19224821.812800001</v>
      </c>
      <c r="I12" s="52">
        <f t="shared" si="2"/>
        <v>3749657.5382000003</v>
      </c>
      <c r="J12" s="52">
        <f t="shared" si="3"/>
        <v>5410260.3617400005</v>
      </c>
      <c r="K12" s="53">
        <f t="shared" si="4"/>
        <v>16049904.77448</v>
      </c>
    </row>
    <row r="13" spans="1:11" s="16" customFormat="1" ht="18" x14ac:dyDescent="0.55000000000000004">
      <c r="A13" s="23">
        <v>2012</v>
      </c>
      <c r="B13" s="79">
        <v>601334887</v>
      </c>
      <c r="C13" s="80">
        <v>343709053</v>
      </c>
      <c r="D13" s="80">
        <v>12219822</v>
      </c>
      <c r="E13" s="80">
        <v>24272278</v>
      </c>
      <c r="F13" s="81">
        <v>221133733</v>
      </c>
      <c r="G13" s="51">
        <f t="shared" si="0"/>
        <v>22249390.819000002</v>
      </c>
      <c r="H13" s="52">
        <f t="shared" si="1"/>
        <v>19254581.14906</v>
      </c>
      <c r="I13" s="52">
        <f t="shared" si="2"/>
        <v>3887614.1710799998</v>
      </c>
      <c r="J13" s="52">
        <f t="shared" si="3"/>
        <v>5418543.3407200007</v>
      </c>
      <c r="K13" s="53">
        <f t="shared" si="4"/>
        <v>15939319.474640001</v>
      </c>
    </row>
    <row r="14" spans="1:11" s="16" customFormat="1" ht="18" x14ac:dyDescent="0.55000000000000004">
      <c r="A14" s="23">
        <v>2013</v>
      </c>
      <c r="B14" s="79">
        <v>597296255</v>
      </c>
      <c r="C14" s="80">
        <v>346132371</v>
      </c>
      <c r="D14" s="80">
        <v>12234036</v>
      </c>
      <c r="E14" s="80">
        <v>24689283</v>
      </c>
      <c r="F14" s="81">
        <v>214240565</v>
      </c>
      <c r="G14" s="51">
        <f t="shared" si="0"/>
        <v>22195528.8358</v>
      </c>
      <c r="H14" s="52">
        <f t="shared" si="1"/>
        <v>19238037.180179998</v>
      </c>
      <c r="I14" s="52">
        <f>D14*2*D72/100</f>
        <v>3890423.4480000003</v>
      </c>
      <c r="J14" s="52">
        <f t="shared" si="3"/>
        <v>5494846.82448</v>
      </c>
      <c r="K14" s="53">
        <f t="shared" si="4"/>
        <v>15823808.130899999</v>
      </c>
    </row>
    <row r="15" spans="1:11" s="16" customFormat="1" ht="18" x14ac:dyDescent="0.55000000000000004">
      <c r="A15" s="23">
        <v>2014</v>
      </c>
      <c r="B15" s="79">
        <v>602153278</v>
      </c>
      <c r="C15" s="80">
        <v>343524318</v>
      </c>
      <c r="D15" s="80">
        <v>11839565</v>
      </c>
      <c r="E15" s="80">
        <v>25656127</v>
      </c>
      <c r="F15" s="81">
        <v>221133269</v>
      </c>
      <c r="G15" s="51">
        <f t="shared" si="0"/>
        <v>22195369.82708</v>
      </c>
      <c r="H15" s="52">
        <f t="shared" si="1"/>
        <v>19113693.053520001</v>
      </c>
      <c r="I15" s="52">
        <f t="shared" si="2"/>
        <v>3853778.4074999993</v>
      </c>
      <c r="J15" s="52">
        <f t="shared" si="3"/>
        <v>5608429.3622000003</v>
      </c>
      <c r="K15" s="53">
        <f t="shared" si="4"/>
        <v>15934863.36414</v>
      </c>
    </row>
    <row r="16" spans="1:11" s="16" customFormat="1" ht="18" x14ac:dyDescent="0.55000000000000004">
      <c r="A16" s="23">
        <v>2015</v>
      </c>
      <c r="B16" s="79">
        <v>607620746</v>
      </c>
      <c r="C16" s="80">
        <v>341064457</v>
      </c>
      <c r="D16" s="80">
        <v>12142198</v>
      </c>
      <c r="E16" s="80">
        <v>25483903</v>
      </c>
      <c r="F16" s="81">
        <v>228930188</v>
      </c>
      <c r="G16" s="51">
        <f t="shared" si="0"/>
        <v>22153852.399159998</v>
      </c>
      <c r="H16" s="52">
        <f t="shared" si="1"/>
        <v>18976826.387479998</v>
      </c>
      <c r="I16" s="52">
        <f t="shared" si="2"/>
        <v>3899831.1536400001</v>
      </c>
      <c r="J16" s="52">
        <f t="shared" si="3"/>
        <v>5572310.2299800003</v>
      </c>
      <c r="K16" s="53">
        <f t="shared" si="4"/>
        <v>16052584.782559998</v>
      </c>
    </row>
    <row r="17" spans="1:11" s="16" customFormat="1" ht="18" x14ac:dyDescent="0.55000000000000004">
      <c r="A17" s="23">
        <v>2016</v>
      </c>
      <c r="B17" s="79">
        <v>602126074</v>
      </c>
      <c r="C17" s="80">
        <v>333735781</v>
      </c>
      <c r="D17" s="80">
        <v>11694058</v>
      </c>
      <c r="E17" s="80">
        <v>25731095</v>
      </c>
      <c r="F17" s="81">
        <v>230965140</v>
      </c>
      <c r="G17" s="51">
        <f t="shared" si="0"/>
        <v>22230494.652080003</v>
      </c>
      <c r="H17" s="52">
        <f t="shared" si="1"/>
        <v>18876095.773359999</v>
      </c>
      <c r="I17" s="52">
        <f t="shared" si="2"/>
        <v>3836352.6674799998</v>
      </c>
      <c r="J17" s="52">
        <f t="shared" si="3"/>
        <v>5606290.9786</v>
      </c>
      <c r="K17" s="53">
        <f t="shared" si="4"/>
        <v>16153701.891599998</v>
      </c>
    </row>
    <row r="18" spans="1:11" s="16" customFormat="1" ht="18" x14ac:dyDescent="0.55000000000000004">
      <c r="A18" s="23">
        <v>2017</v>
      </c>
      <c r="B18" s="79">
        <v>601904769</v>
      </c>
      <c r="C18" s="80">
        <v>339769639</v>
      </c>
      <c r="D18" s="80">
        <v>11986516</v>
      </c>
      <c r="E18" s="80">
        <v>26311976</v>
      </c>
      <c r="F18" s="81">
        <v>223836638</v>
      </c>
      <c r="G18" s="51">
        <f t="shared" si="0"/>
        <v>21981562.163880002</v>
      </c>
      <c r="H18" s="52">
        <f t="shared" si="1"/>
        <v>18796056.429480001</v>
      </c>
      <c r="I18" s="52">
        <f t="shared" si="2"/>
        <v>3881233.8808000004</v>
      </c>
      <c r="J18" s="52">
        <f t="shared" si="3"/>
        <v>5643918.851999999</v>
      </c>
      <c r="K18" s="53">
        <f t="shared" si="4"/>
        <v>15865540.90144</v>
      </c>
    </row>
    <row r="19" spans="1:11" s="16" customFormat="1" ht="18" x14ac:dyDescent="0.55000000000000004">
      <c r="A19" s="23">
        <v>2018</v>
      </c>
      <c r="B19" s="79">
        <v>602037431</v>
      </c>
      <c r="C19" s="80">
        <v>340129851</v>
      </c>
      <c r="D19" s="80">
        <v>12179089</v>
      </c>
      <c r="E19" s="80">
        <v>26986218</v>
      </c>
      <c r="F19" s="81">
        <v>222742272</v>
      </c>
      <c r="G19" s="51">
        <f t="shared" si="0"/>
        <v>21950284.73426</v>
      </c>
      <c r="H19" s="52">
        <f t="shared" si="1"/>
        <v>18720746.999039996</v>
      </c>
      <c r="I19" s="52">
        <f t="shared" si="2"/>
        <v>3908756.8236599998</v>
      </c>
      <c r="J19" s="52">
        <f t="shared" si="3"/>
        <v>5720538.4916400006</v>
      </c>
      <c r="K19" s="53">
        <f t="shared" si="4"/>
        <v>15863704.61184</v>
      </c>
    </row>
    <row r="20" spans="1:11" s="16" customFormat="1" ht="18" x14ac:dyDescent="0.55000000000000004">
      <c r="A20" s="23">
        <v>2019</v>
      </c>
      <c r="B20" s="79">
        <v>598842891</v>
      </c>
      <c r="C20" s="80">
        <v>329279601</v>
      </c>
      <c r="D20" s="80">
        <v>12172935</v>
      </c>
      <c r="E20" s="80">
        <v>26798562</v>
      </c>
      <c r="F20" s="81">
        <v>230591793</v>
      </c>
      <c r="G20" s="51">
        <f t="shared" si="0"/>
        <v>19366579.094939999</v>
      </c>
      <c r="H20" s="52">
        <f t="shared" si="1"/>
        <v>15140276.05398</v>
      </c>
      <c r="I20" s="52">
        <f t="shared" si="2"/>
        <v>3880244.7606000002</v>
      </c>
      <c r="J20" s="52">
        <f t="shared" si="3"/>
        <v>5649672.8408399997</v>
      </c>
      <c r="K20" s="53">
        <f t="shared" si="4"/>
        <v>12617982.91296</v>
      </c>
    </row>
    <row r="21" spans="1:11" s="16" customFormat="1" ht="18" x14ac:dyDescent="0.55000000000000004">
      <c r="A21" s="23">
        <v>2020</v>
      </c>
      <c r="B21" s="79">
        <v>595404645</v>
      </c>
      <c r="C21" s="80">
        <v>328606855</v>
      </c>
      <c r="D21" s="80">
        <v>11994942</v>
      </c>
      <c r="E21" s="80">
        <v>26677137</v>
      </c>
      <c r="F21" s="81">
        <v>228125711</v>
      </c>
      <c r="G21" s="51">
        <f t="shared" si="0"/>
        <v>19338742.869600002</v>
      </c>
      <c r="H21" s="52">
        <f t="shared" si="1"/>
        <v>15069910.370300002</v>
      </c>
      <c r="I21" s="52">
        <f t="shared" si="2"/>
        <v>3972005.0938799996</v>
      </c>
      <c r="J21" s="52">
        <f t="shared" si="3"/>
        <v>5624607.5650800001</v>
      </c>
      <c r="K21" s="53">
        <f t="shared" si="4"/>
        <v>12565164.16188</v>
      </c>
    </row>
    <row r="22" spans="1:11" s="16" customFormat="1" ht="18" x14ac:dyDescent="0.55000000000000004">
      <c r="A22" s="23">
        <v>2021</v>
      </c>
      <c r="B22" s="79">
        <v>599041921</v>
      </c>
      <c r="C22" s="80">
        <v>328839829</v>
      </c>
      <c r="D22" s="80">
        <v>12899595</v>
      </c>
      <c r="E22" s="80">
        <v>27029273</v>
      </c>
      <c r="F22" s="81">
        <v>230273223</v>
      </c>
      <c r="G22" s="51">
        <f t="shared" si="0"/>
        <v>19396977.401979998</v>
      </c>
      <c r="H22" s="52">
        <f t="shared" si="1"/>
        <v>15074017.761359999</v>
      </c>
      <c r="I22" s="52">
        <f t="shared" si="2"/>
        <v>4065952.3439999996</v>
      </c>
      <c r="J22" s="52">
        <f t="shared" si="3"/>
        <v>5649658.6424600007</v>
      </c>
      <c r="K22" s="53">
        <f t="shared" si="4"/>
        <v>12614367.155939998</v>
      </c>
    </row>
    <row r="23" spans="1:11" s="16" customFormat="1" ht="18" x14ac:dyDescent="0.55000000000000004">
      <c r="A23" s="23">
        <v>2022</v>
      </c>
      <c r="B23" s="79">
        <v>598176211</v>
      </c>
      <c r="C23" s="80">
        <v>329166945</v>
      </c>
      <c r="D23" s="80">
        <v>12357638</v>
      </c>
      <c r="E23" s="80">
        <v>27029776</v>
      </c>
      <c r="F23" s="81">
        <v>229621852</v>
      </c>
      <c r="G23" s="51">
        <f t="shared" si="0"/>
        <v>19261273.994200002</v>
      </c>
      <c r="H23" s="52">
        <f t="shared" si="1"/>
        <v>15023179.3698</v>
      </c>
      <c r="I23" s="52">
        <f t="shared" si="2"/>
        <v>3992011.3795200004</v>
      </c>
      <c r="J23" s="52">
        <f t="shared" si="3"/>
        <v>5624355.7900799997</v>
      </c>
      <c r="K23" s="53">
        <f t="shared" si="4"/>
        <v>12514390.934</v>
      </c>
    </row>
    <row r="24" spans="1:11" s="16" customFormat="1" ht="18.399999999999999" thickBot="1" x14ac:dyDescent="0.6">
      <c r="A24" s="23">
        <v>2023</v>
      </c>
      <c r="B24" s="82">
        <v>600206225</v>
      </c>
      <c r="C24" s="83">
        <v>329668626</v>
      </c>
      <c r="D24" s="83">
        <v>12337662</v>
      </c>
      <c r="E24" s="83">
        <v>28503921</v>
      </c>
      <c r="F24" s="84">
        <v>229696017</v>
      </c>
      <c r="G24" s="51">
        <f t="shared" si="0"/>
        <v>19290628.0715</v>
      </c>
      <c r="H24" s="52">
        <f t="shared" si="1"/>
        <v>15085636.325759999</v>
      </c>
      <c r="I24" s="52">
        <f t="shared" si="2"/>
        <v>3979636.2547200001</v>
      </c>
      <c r="J24" s="52">
        <f t="shared" si="3"/>
        <v>5730428.2778399996</v>
      </c>
      <c r="K24" s="53">
        <f t="shared" si="4"/>
        <v>12564372.129900001</v>
      </c>
    </row>
    <row r="25" spans="1:11" s="16" customFormat="1" ht="24.75" customHeight="1" thickTop="1" thickBot="1" x14ac:dyDescent="0.6">
      <c r="A25" s="89" t="s">
        <v>373</v>
      </c>
      <c r="B25" s="90"/>
      <c r="C25" s="90"/>
      <c r="D25" s="90"/>
      <c r="E25" s="90"/>
      <c r="F25" s="91"/>
      <c r="G25" s="57"/>
      <c r="H25" s="57"/>
      <c r="I25" s="57"/>
      <c r="J25" s="57"/>
      <c r="K25" s="57"/>
    </row>
    <row r="26" spans="1:11" s="16" customFormat="1" ht="24.75" customHeight="1" x14ac:dyDescent="0.55000000000000004">
      <c r="A26" s="60">
        <v>2024</v>
      </c>
      <c r="B26" s="61">
        <f>_xlfn.FORECAST.LINEAR(A26,$B$11:B24,$A$11:A24)</f>
        <v>597643107.72527468</v>
      </c>
      <c r="C26" s="61">
        <f>_xlfn.FORECAST.LINEAR($A26,$C$11:C24,$A$11:$A24)</f>
        <v>326708679.62637329</v>
      </c>
      <c r="D26" s="61">
        <f>_xlfn.FORECAST.LINEAR($A26,$D$11:D24,$A$11:$A24)</f>
        <v>12625139.32967037</v>
      </c>
      <c r="E26" s="61">
        <f>_xlfn.FORECAST.LINEAR($A26,$E$11:E24,$A$11:$A24)</f>
        <v>28267793.791208744</v>
      </c>
      <c r="F26" s="61">
        <f>_xlfn.FORECAST.LINEAR($A26,$F$11:F24,$A$11:$A24)</f>
        <v>230041494.98901093</v>
      </c>
      <c r="G26" s="57"/>
      <c r="H26" s="57"/>
      <c r="I26" s="57"/>
      <c r="J26" s="57"/>
      <c r="K26" s="57"/>
    </row>
    <row r="27" spans="1:11" s="16" customFormat="1" ht="18" x14ac:dyDescent="0.45">
      <c r="A27" s="60">
        <v>2025</v>
      </c>
      <c r="B27" s="61">
        <f>_xlfn.FORECAST.LINEAR(A27,$B$11:B26,$A$11:A26)</f>
        <v>597166260.42197824</v>
      </c>
      <c r="C27" s="61">
        <f>_xlfn.FORECAST.LINEAR($A27,$C$11:C26,$A$11:$A26)</f>
        <v>325341833.22417593</v>
      </c>
      <c r="D27" s="61">
        <f>_xlfn.FORECAST.LINEAR($A27,$D$11:D26,$A$11:$A26)</f>
        <v>12705863.402197838</v>
      </c>
      <c r="E27" s="61">
        <f>_xlfn.FORECAST.LINEAR($A27,$E$11:E26,$A$11:$A26)</f>
        <v>28576830.925274611</v>
      </c>
      <c r="F27" s="61">
        <f>_xlfn.FORECAST.LINEAR($A27,$F$11:F26,$A$11:$A26)</f>
        <v>230541732.89230764</v>
      </c>
      <c r="G27" s="39"/>
      <c r="H27" s="39"/>
      <c r="I27" s="39"/>
      <c r="J27" s="39"/>
      <c r="K27" s="39"/>
    </row>
    <row r="28" spans="1:11" s="16" customFormat="1" ht="18" x14ac:dyDescent="0.45">
      <c r="A28" s="40">
        <v>2026</v>
      </c>
      <c r="B28" s="61">
        <f>_xlfn.FORECAST.LINEAR(A28,$B$11:B27,$A$11:A27)</f>
        <v>596689413.11868155</v>
      </c>
      <c r="C28" s="61">
        <f>_xlfn.FORECAST.LINEAR($A28,$C$11:C27,$A$11:$A27)</f>
        <v>323974986.82197809</v>
      </c>
      <c r="D28" s="61">
        <f>_xlfn.FORECAST.LINEAR($A28,$D$11:D27,$A$11:$A27)</f>
        <v>12786587.474725306</v>
      </c>
      <c r="E28" s="61">
        <f>_xlfn.FORECAST.LINEAR($A28,$E$11:E27,$A$11:$A27)</f>
        <v>28885868.059340596</v>
      </c>
      <c r="F28" s="61">
        <f>_xlfn.FORECAST.LINEAR($A28,$F$11:F27,$A$11:$A27)</f>
        <v>231041970.79560435</v>
      </c>
      <c r="G28" s="39"/>
      <c r="H28" s="39"/>
      <c r="I28" s="39"/>
      <c r="J28" s="39"/>
      <c r="K28" s="39"/>
    </row>
    <row r="29" spans="1:11" s="16" customFormat="1" ht="18" x14ac:dyDescent="0.45">
      <c r="A29" s="40">
        <v>2027</v>
      </c>
      <c r="B29" s="61">
        <f>_xlfn.FORECAST.LINEAR(A29,$B$11:B28,$A$11:A28)</f>
        <v>596212565.81538463</v>
      </c>
      <c r="C29" s="61">
        <f>_xlfn.FORECAST.LINEAR($A29,$C$11:C28,$A$11:$A28)</f>
        <v>322608140.41978025</v>
      </c>
      <c r="D29" s="61">
        <f>_xlfn.FORECAST.LINEAR($A29,$D$11:D28,$A$11:$A28)</f>
        <v>12867311.547252774</v>
      </c>
      <c r="E29" s="61">
        <f>_xlfn.FORECAST.LINEAR($A29,$E$11:E28,$A$11:$A28)</f>
        <v>29194905.193406582</v>
      </c>
      <c r="F29" s="61">
        <f>_xlfn.FORECAST.LINEAR($A29,$F$11:F28,$A$11:$A28)</f>
        <v>231542208.69890106</v>
      </c>
      <c r="G29" s="39"/>
      <c r="H29" s="39"/>
      <c r="I29" s="39"/>
      <c r="J29" s="39"/>
      <c r="K29" s="39"/>
    </row>
    <row r="30" spans="1:11" s="16" customFormat="1" ht="18" x14ac:dyDescent="0.45">
      <c r="A30" s="40">
        <v>2028</v>
      </c>
      <c r="B30" s="61">
        <f>_xlfn.FORECAST.LINEAR(A30,$B$11:B29,$A$11:A29)</f>
        <v>595735718.51208794</v>
      </c>
      <c r="C30" s="61">
        <f>_xlfn.FORECAST.LINEAR($A30,$C$11:C29,$A$11:$A29)</f>
        <v>321241294.01758242</v>
      </c>
      <c r="D30" s="61">
        <f>_xlfn.FORECAST.LINEAR($A30,$D$11:D29,$A$11:$A29)</f>
        <v>12948035.619780242</v>
      </c>
      <c r="E30" s="61">
        <f>_xlfn.FORECAST.LINEAR($A30,$E$11:E29,$A$11:$A29)</f>
        <v>29503942.327472448</v>
      </c>
      <c r="F30" s="61">
        <f>_xlfn.FORECAST.LINEAR($A30,$F$11:F29,$A$11:$A29)</f>
        <v>232042446.60219777</v>
      </c>
      <c r="G30" s="39"/>
      <c r="H30" s="39"/>
      <c r="I30" s="39"/>
      <c r="J30" s="39"/>
      <c r="K30" s="39"/>
    </row>
    <row r="31" spans="1:11" s="16" customFormat="1" ht="18" x14ac:dyDescent="0.45">
      <c r="A31" s="40">
        <v>2029</v>
      </c>
      <c r="B31" s="61">
        <f>_xlfn.FORECAST.LINEAR(A31,$B$11:B30,$A$11:A30)</f>
        <v>595258871.20879126</v>
      </c>
      <c r="C31" s="61">
        <f>_xlfn.FORECAST.LINEAR($A31,$C$11:C30,$A$11:$A30)</f>
        <v>319874447.61538458</v>
      </c>
      <c r="D31" s="61">
        <f>_xlfn.FORECAST.LINEAR($A31,$D$11:D30,$A$11:$A30)</f>
        <v>13028759.692307711</v>
      </c>
      <c r="E31" s="61">
        <f>_xlfn.FORECAST.LINEAR($A31,$E$11:E30,$A$11:$A30)</f>
        <v>29812979.461538434</v>
      </c>
      <c r="F31" s="61">
        <f>_xlfn.FORECAST.LINEAR($A31,$F$11:F30,$A$11:$A30)</f>
        <v>232542684.50549436</v>
      </c>
      <c r="G31" s="39"/>
      <c r="H31" s="39"/>
      <c r="I31" s="39"/>
      <c r="J31" s="39"/>
      <c r="K31" s="39"/>
    </row>
    <row r="32" spans="1:11" s="16" customFormat="1" ht="18" x14ac:dyDescent="0.45">
      <c r="A32" s="40">
        <v>2030</v>
      </c>
      <c r="B32" s="61">
        <f>_xlfn.FORECAST.LINEAR(A32,$B$11:B31,$A$11:A31)</f>
        <v>594782023.90549445</v>
      </c>
      <c r="C32" s="61">
        <f>_xlfn.FORECAST.LINEAR($A32,$C$11:C31,$A$11:$A31)</f>
        <v>318507601.21318674</v>
      </c>
      <c r="D32" s="61">
        <f>_xlfn.FORECAST.LINEAR($A32,$D$11:D31,$A$11:$A31)</f>
        <v>13109483.764835179</v>
      </c>
      <c r="E32" s="61">
        <f>_xlfn.FORECAST.LINEAR($A32,$E$11:E31,$A$11:$A31)</f>
        <v>30122016.5956043</v>
      </c>
      <c r="F32" s="61">
        <f>_xlfn.FORECAST.LINEAR($A32,$F$11:F31,$A$11:$A31)</f>
        <v>233042922.4087913</v>
      </c>
      <c r="G32" s="39"/>
      <c r="H32" s="39"/>
      <c r="I32" s="39"/>
      <c r="J32" s="39"/>
      <c r="K32" s="39"/>
    </row>
    <row r="33" spans="1:11" s="16" customFormat="1" ht="18" x14ac:dyDescent="0.45">
      <c r="A33" s="40">
        <v>2031</v>
      </c>
      <c r="B33" s="61">
        <f>_xlfn.FORECAST.LINEAR(A33,$B$11:B32,$A$11:A32)</f>
        <v>594305176.60219789</v>
      </c>
      <c r="C33" s="61">
        <f>_xlfn.FORECAST.LINEAR($A33,$C$11:C32,$A$11:$A32)</f>
        <v>317140754.8109889</v>
      </c>
      <c r="D33" s="61">
        <f>_xlfn.FORECAST.LINEAR($A33,$D$11:D32,$A$11:$A32)</f>
        <v>13190207.837362677</v>
      </c>
      <c r="E33" s="61">
        <f>_xlfn.FORECAST.LINEAR($A33,$E$11:E32,$A$11:$A32)</f>
        <v>30431053.729670286</v>
      </c>
      <c r="F33" s="61">
        <f>_xlfn.FORECAST.LINEAR($A33,$F$11:F32,$A$11:$A32)</f>
        <v>233543160.31208789</v>
      </c>
      <c r="G33" s="39"/>
      <c r="H33" s="39"/>
      <c r="I33" s="39"/>
      <c r="J33" s="39"/>
      <c r="K33" s="39"/>
    </row>
    <row r="34" spans="1:11" s="16" customFormat="1" ht="18" x14ac:dyDescent="0.45">
      <c r="A34" s="40">
        <v>2032</v>
      </c>
      <c r="B34" s="61">
        <f>_xlfn.FORECAST.LINEAR(A34,$B$11:B33,$A$11:A33)</f>
        <v>593828329.29890108</v>
      </c>
      <c r="C34" s="61">
        <f>_xlfn.FORECAST.LINEAR($A34,$C$11:C33,$A$11:$A33)</f>
        <v>315773908.40879107</v>
      </c>
      <c r="D34" s="61">
        <f>_xlfn.FORECAST.LINEAR($A34,$D$11:D33,$A$11:$A33)</f>
        <v>13270931.909890145</v>
      </c>
      <c r="E34" s="61">
        <f>_xlfn.FORECAST.LINEAR($A34,$E$11:E33,$A$11:$A33)</f>
        <v>30740090.863736153</v>
      </c>
      <c r="F34" s="61">
        <f>_xlfn.FORECAST.LINEAR($A34,$F$11:F33,$A$11:$A33)</f>
        <v>234043398.2153846</v>
      </c>
      <c r="G34" s="39"/>
      <c r="H34" s="39"/>
      <c r="I34" s="39"/>
      <c r="J34" s="39"/>
      <c r="K34" s="39"/>
    </row>
    <row r="35" spans="1:11" s="16" customFormat="1" ht="18" x14ac:dyDescent="0.45">
      <c r="A35" s="40">
        <v>2033</v>
      </c>
      <c r="B35" s="61">
        <f>_xlfn.FORECAST.LINEAR(A35,$B$11:B34,$A$11:A34)</f>
        <v>593351481.99560452</v>
      </c>
      <c r="C35" s="61">
        <f>_xlfn.FORECAST.LINEAR($A35,$C$11:C34,$A$11:$A34)</f>
        <v>314407062.00659323</v>
      </c>
      <c r="D35" s="61">
        <f>_xlfn.FORECAST.LINEAR($A35,$D$11:D34,$A$11:$A34)</f>
        <v>13351655.982417643</v>
      </c>
      <c r="E35" s="61">
        <f>_xlfn.FORECAST.LINEAR($A35,$E$11:E34,$A$11:$A34)</f>
        <v>31049127.997802019</v>
      </c>
      <c r="F35" s="61">
        <f>_xlfn.FORECAST.LINEAR($A35,$F$11:F34,$A$11:$A34)</f>
        <v>234543636.11868131</v>
      </c>
      <c r="G35" s="39"/>
      <c r="H35" s="39"/>
      <c r="I35" s="39"/>
      <c r="J35" s="39"/>
      <c r="K35" s="39"/>
    </row>
    <row r="36" spans="1:11" s="16" customFormat="1" ht="18" x14ac:dyDescent="0.45">
      <c r="A36" s="40">
        <v>2034</v>
      </c>
      <c r="B36" s="61">
        <f>_xlfn.FORECAST.LINEAR(A36,$B$11:B35,$A$11:A35)</f>
        <v>592874634.69230783</v>
      </c>
      <c r="C36" s="61">
        <f>_xlfn.FORECAST.LINEAR($A36,$C$11:C35,$A$11:$A35)</f>
        <v>313040215.60439539</v>
      </c>
      <c r="D36" s="61">
        <f>_xlfn.FORECAST.LINEAR($A36,$D$11:D35,$A$11:$A35)</f>
        <v>13432380.054945111</v>
      </c>
      <c r="E36" s="61">
        <f>_xlfn.FORECAST.LINEAR($A36,$E$11:E35,$A$11:$A35)</f>
        <v>31358165.131868124</v>
      </c>
      <c r="F36" s="61">
        <f>_xlfn.FORECAST.LINEAR($A36,$F$11:F35,$A$11:$A35)</f>
        <v>235043874.0219779</v>
      </c>
      <c r="G36" s="39"/>
      <c r="H36" s="39"/>
      <c r="I36" s="39"/>
      <c r="J36" s="39"/>
      <c r="K36" s="39"/>
    </row>
    <row r="37" spans="1:11" s="16" customFormat="1" ht="18" x14ac:dyDescent="0.45">
      <c r="A37" s="40">
        <v>2035</v>
      </c>
      <c r="B37" s="61">
        <f>_xlfn.FORECAST.LINEAR(A37,$B$11:B36,$A$11:A36)</f>
        <v>592397787.38901114</v>
      </c>
      <c r="C37" s="61">
        <f>_xlfn.FORECAST.LINEAR($A37,$C$11:C36,$A$11:$A36)</f>
        <v>311673369.20219755</v>
      </c>
      <c r="D37" s="61">
        <f>_xlfn.FORECAST.LINEAR($A37,$D$11:D36,$A$11:$A36)</f>
        <v>13513104.127472579</v>
      </c>
      <c r="E37" s="61">
        <f>_xlfn.FORECAST.LINEAR($A37,$E$11:E36,$A$11:$A36)</f>
        <v>31667202.26593399</v>
      </c>
      <c r="F37" s="61">
        <f>_xlfn.FORECAST.LINEAR($A37,$F$11:F36,$A$11:$A36)</f>
        <v>235544111.92527461</v>
      </c>
      <c r="G37" s="39"/>
      <c r="H37" s="39"/>
      <c r="I37" s="39"/>
      <c r="J37" s="39"/>
      <c r="K37" s="39"/>
    </row>
    <row r="38" spans="1:11" s="16" customFormat="1" ht="18" x14ac:dyDescent="0.45">
      <c r="A38" s="40">
        <v>2036</v>
      </c>
      <c r="B38" s="61">
        <f>_xlfn.FORECAST.LINEAR(A38,$B$11:B37,$A$11:A37)</f>
        <v>591920940.08571446</v>
      </c>
      <c r="C38" s="61">
        <f>_xlfn.FORECAST.LINEAR($A38,$C$11:C37,$A$11:$A37)</f>
        <v>310306522.80000019</v>
      </c>
      <c r="D38" s="61">
        <f>_xlfn.FORECAST.LINEAR($A38,$D$11:D37,$A$11:$A37)</f>
        <v>13593828.200000048</v>
      </c>
      <c r="E38" s="61">
        <f>_xlfn.FORECAST.LINEAR($A38,$E$11:E37,$A$11:$A37)</f>
        <v>31976239.399999976</v>
      </c>
      <c r="F38" s="61">
        <f>_xlfn.FORECAST.LINEAR($A38,$F$11:F37,$A$11:$A37)</f>
        <v>236044349.82857132</v>
      </c>
      <c r="G38" s="39"/>
      <c r="H38" s="39"/>
      <c r="I38" s="39"/>
      <c r="J38" s="39"/>
      <c r="K38" s="39"/>
    </row>
    <row r="39" spans="1:11" s="16" customFormat="1" ht="18" x14ac:dyDescent="0.45">
      <c r="A39" s="40">
        <v>2037</v>
      </c>
      <c r="B39" s="61">
        <f>_xlfn.FORECAST.LINEAR(A39,$B$11:B38,$A$11:A38)</f>
        <v>591444092.78241765</v>
      </c>
      <c r="C39" s="61">
        <f>_xlfn.FORECAST.LINEAR($A39,$C$11:C38,$A$11:$A38)</f>
        <v>308939676.39780188</v>
      </c>
      <c r="D39" s="61">
        <f>_xlfn.FORECAST.LINEAR($A39,$D$11:D38,$A$11:$A38)</f>
        <v>13674552.272527546</v>
      </c>
      <c r="E39" s="61">
        <f>_xlfn.FORECAST.LINEAR($A39,$E$11:E38,$A$11:$A38)</f>
        <v>32285276.534065843</v>
      </c>
      <c r="F39" s="61">
        <f>_xlfn.FORECAST.LINEAR($A39,$F$11:F38,$A$11:$A38)</f>
        <v>236544587.73186803</v>
      </c>
      <c r="G39" s="39"/>
      <c r="H39" s="39"/>
      <c r="I39" s="39"/>
      <c r="J39" s="39"/>
      <c r="K39" s="39"/>
    </row>
    <row r="40" spans="1:11" s="16" customFormat="1" ht="18" x14ac:dyDescent="0.45">
      <c r="A40" s="40">
        <v>2038</v>
      </c>
      <c r="B40" s="61">
        <f>_xlfn.FORECAST.LINEAR(A40,$B$11:B39,$A$11:A39)</f>
        <v>590967245.47912109</v>
      </c>
      <c r="C40" s="61">
        <f>_xlfn.FORECAST.LINEAR($A40,$C$11:C39,$A$11:$A39)</f>
        <v>307572829.99560452</v>
      </c>
      <c r="D40" s="61">
        <f>_xlfn.FORECAST.LINEAR($A40,$D$11:D39,$A$11:$A39)</f>
        <v>13755276.345055014</v>
      </c>
      <c r="E40" s="61">
        <f>_xlfn.FORECAST.LINEAR($A40,$E$11:E39,$A$11:$A39)</f>
        <v>32594313.668131828</v>
      </c>
      <c r="F40" s="61">
        <f>_xlfn.FORECAST.LINEAR($A40,$F$11:F39,$A$11:$A39)</f>
        <v>237044825.63516474</v>
      </c>
      <c r="G40" s="39"/>
      <c r="H40" s="39"/>
      <c r="I40" s="39"/>
      <c r="J40" s="39"/>
      <c r="K40" s="39"/>
    </row>
    <row r="41" spans="1:11" s="16" customFormat="1" ht="18" x14ac:dyDescent="0.45">
      <c r="A41" s="40">
        <v>2039</v>
      </c>
      <c r="B41" s="61">
        <f>_xlfn.FORECAST.LINEAR(A41,$B$11:B40,$A$11:A40)</f>
        <v>590490398.17582428</v>
      </c>
      <c r="C41" s="61">
        <f>_xlfn.FORECAST.LINEAR($A41,$C$11:C40,$A$11:$A40)</f>
        <v>306205983.5934062</v>
      </c>
      <c r="D41" s="61">
        <f>_xlfn.FORECAST.LINEAR($A41,$D$11:D40,$A$11:$A40)</f>
        <v>13836000.417582482</v>
      </c>
      <c r="E41" s="61">
        <f>_xlfn.FORECAST.LINEAR($A41,$E$11:E40,$A$11:$A40)</f>
        <v>32903350.802197695</v>
      </c>
      <c r="F41" s="61">
        <f>_xlfn.FORECAST.LINEAR($A41,$F$11:F40,$A$11:$A40)</f>
        <v>237545063.53846145</v>
      </c>
      <c r="G41" s="39"/>
      <c r="H41" s="39"/>
      <c r="I41" s="39"/>
      <c r="J41" s="39"/>
      <c r="K41" s="39"/>
    </row>
    <row r="42" spans="1:11" s="16" customFormat="1" ht="18" x14ac:dyDescent="0.45">
      <c r="A42" s="40">
        <v>2040</v>
      </c>
      <c r="B42" s="61">
        <f>_xlfn.FORECAST.LINEAR(A42,$B$11:B41,$A$11:A41)</f>
        <v>590013550.87252772</v>
      </c>
      <c r="C42" s="61">
        <f>_xlfn.FORECAST.LINEAR($A42,$C$11:C41,$A$11:$A41)</f>
        <v>304839137.19120884</v>
      </c>
      <c r="D42" s="61">
        <f>_xlfn.FORECAST.LINEAR($A42,$D$11:D41,$A$11:$A41)</f>
        <v>13916724.49010995</v>
      </c>
      <c r="E42" s="61">
        <f>_xlfn.FORECAST.LINEAR($A42,$E$11:E41,$A$11:$A41)</f>
        <v>33212387.93626368</v>
      </c>
      <c r="F42" s="61">
        <f>_xlfn.FORECAST.LINEAR($A42,$F$11:F41,$A$11:$A41)</f>
        <v>238045301.44175816</v>
      </c>
      <c r="G42" s="39"/>
      <c r="H42" s="39"/>
      <c r="I42" s="39"/>
      <c r="J42" s="39"/>
      <c r="K42" s="39"/>
    </row>
    <row r="43" spans="1:11" s="16" customFormat="1" ht="18" x14ac:dyDescent="0.45">
      <c r="A43" s="40">
        <v>2041</v>
      </c>
      <c r="B43" s="61">
        <f>_xlfn.FORECAST.LINEAR(A43,$B$11:B42,$A$11:A42)</f>
        <v>589536703.56923091</v>
      </c>
      <c r="C43" s="61">
        <f>_xlfn.FORECAST.LINEAR($A43,$C$11:C42,$A$11:$A42)</f>
        <v>303472290.789011</v>
      </c>
      <c r="D43" s="61">
        <f>_xlfn.FORECAST.LINEAR($A43,$D$11:D42,$A$11:$A42)</f>
        <v>13997448.562637419</v>
      </c>
      <c r="E43" s="61">
        <f>_xlfn.FORECAST.LINEAR($A43,$E$11:E42,$A$11:$A42)</f>
        <v>33521425.070329547</v>
      </c>
      <c r="F43" s="61">
        <f>_xlfn.FORECAST.LINEAR($A43,$F$11:F42,$A$11:$A42)</f>
        <v>238545539.34505486</v>
      </c>
      <c r="G43" s="39"/>
      <c r="H43" s="39"/>
      <c r="I43" s="39"/>
      <c r="J43" s="39"/>
      <c r="K43" s="39"/>
    </row>
    <row r="44" spans="1:11" s="16" customFormat="1" ht="18" x14ac:dyDescent="0.45">
      <c r="A44" s="40">
        <v>2042</v>
      </c>
      <c r="B44" s="61">
        <f>_xlfn.FORECAST.LINEAR(A44,$B$11:B43,$A$11:A43)</f>
        <v>589059856.26593435</v>
      </c>
      <c r="C44" s="61">
        <f>_xlfn.FORECAST.LINEAR($A44,$C$11:C43,$A$11:$A43)</f>
        <v>302105444.38681316</v>
      </c>
      <c r="D44" s="61">
        <f>_xlfn.FORECAST.LINEAR($A44,$D$11:D43,$A$11:$A43)</f>
        <v>14078172.635164917</v>
      </c>
      <c r="E44" s="61">
        <f>_xlfn.FORECAST.LINEAR($A44,$E$11:E43,$A$11:$A43)</f>
        <v>33830462.204395533</v>
      </c>
      <c r="F44" s="61">
        <f>_xlfn.FORECAST.LINEAR($A44,$F$11:F43,$A$11:$A43)</f>
        <v>239045777.24835145</v>
      </c>
      <c r="G44" s="39"/>
      <c r="H44" s="39"/>
      <c r="I44" s="39"/>
      <c r="J44" s="39"/>
      <c r="K44" s="39"/>
    </row>
    <row r="45" spans="1:11" s="16" customFormat="1" ht="18" x14ac:dyDescent="0.45">
      <c r="A45" s="40">
        <v>2043</v>
      </c>
      <c r="B45" s="61">
        <f>_xlfn.FORECAST.LINEAR(A45,$B$11:B44,$A$11:A44)</f>
        <v>588583008.96263731</v>
      </c>
      <c r="C45" s="61">
        <f>_xlfn.FORECAST.LINEAR($A45,$C$11:C44,$A$11:$A44)</f>
        <v>300738597.98461533</v>
      </c>
      <c r="D45" s="61">
        <f>_xlfn.FORECAST.LINEAR($A45,$D$11:D44,$A$11:$A44)</f>
        <v>14158896.707692385</v>
      </c>
      <c r="E45" s="61">
        <f>_xlfn.FORECAST.LINEAR($A45,$E$11:E44,$A$11:$A44)</f>
        <v>34139499.338461399</v>
      </c>
      <c r="F45" s="61">
        <f>_xlfn.FORECAST.LINEAR($A45,$F$11:F44,$A$11:$A44)</f>
        <v>239546015.15164804</v>
      </c>
      <c r="G45" s="39"/>
      <c r="H45" s="39"/>
      <c r="I45" s="39"/>
      <c r="J45" s="39"/>
      <c r="K45" s="39"/>
    </row>
    <row r="46" spans="1:11" s="16" customFormat="1" ht="18" x14ac:dyDescent="0.45">
      <c r="A46" s="40">
        <v>2044</v>
      </c>
      <c r="B46" s="61">
        <f>_xlfn.FORECAST.LINEAR(A46,$B$11:B45,$A$11:A45)</f>
        <v>588106161.65934086</v>
      </c>
      <c r="C46" s="61">
        <f>_xlfn.FORECAST.LINEAR($A46,$C$11:C45,$A$11:$A45)</f>
        <v>299371751.58241749</v>
      </c>
      <c r="D46" s="61">
        <f>_xlfn.FORECAST.LINEAR($A46,$D$11:D45,$A$11:$A45)</f>
        <v>14239620.780219853</v>
      </c>
      <c r="E46" s="61">
        <f>_xlfn.FORECAST.LINEAR($A46,$E$11:E45,$A$11:$A45)</f>
        <v>34448536.472527385</v>
      </c>
      <c r="F46" s="61">
        <f>_xlfn.FORECAST.LINEAR($A46,$F$11:F45,$A$11:$A45)</f>
        <v>240046253.05494475</v>
      </c>
      <c r="G46" s="39"/>
      <c r="H46" s="39"/>
      <c r="I46" s="39"/>
      <c r="J46" s="39"/>
      <c r="K46" s="39"/>
    </row>
    <row r="47" spans="1:11" s="16" customFormat="1" ht="18" x14ac:dyDescent="0.45">
      <c r="A47" s="40">
        <v>2045</v>
      </c>
      <c r="B47" s="61">
        <f>_xlfn.FORECAST.LINEAR(A47,$B$11:B46,$A$11:A46)</f>
        <v>587629314.35604405</v>
      </c>
      <c r="C47" s="61">
        <f>_xlfn.FORECAST.LINEAR($A47,$C$11:C46,$A$11:$A46)</f>
        <v>298004905.18021965</v>
      </c>
      <c r="D47" s="61">
        <f>_xlfn.FORECAST.LINEAR($A47,$D$11:D46,$A$11:$A46)</f>
        <v>14320344.852747321</v>
      </c>
      <c r="E47" s="61">
        <f>_xlfn.FORECAST.LINEAR($A47,$E$11:E46,$A$11:$A46)</f>
        <v>34757573.606593251</v>
      </c>
      <c r="F47" s="61">
        <f>_xlfn.FORECAST.LINEAR($A47,$F$11:F46,$A$11:$A46)</f>
        <v>240546490.95824158</v>
      </c>
      <c r="G47" s="39"/>
      <c r="H47" s="39"/>
      <c r="I47" s="39"/>
      <c r="J47" s="39"/>
      <c r="K47" s="39"/>
    </row>
    <row r="48" spans="1:11" s="16" customFormat="1" ht="18" x14ac:dyDescent="0.45">
      <c r="A48" s="40">
        <v>2046</v>
      </c>
      <c r="B48" s="61">
        <f>_xlfn.FORECAST.LINEAR(A48,$B$11:B47,$A$11:A47)</f>
        <v>587152467.05274737</v>
      </c>
      <c r="C48" s="61">
        <f>_xlfn.FORECAST.LINEAR($A48,$C$11:C47,$A$11:$A47)</f>
        <v>296638058.77802181</v>
      </c>
      <c r="D48" s="61">
        <f>_xlfn.FORECAST.LINEAR($A48,$D$11:D47,$A$11:$A47)</f>
        <v>14401068.925274819</v>
      </c>
      <c r="E48" s="61">
        <f>_xlfn.FORECAST.LINEAR($A48,$E$11:E47,$A$11:$A47)</f>
        <v>35066610.740659237</v>
      </c>
      <c r="F48" s="61">
        <f>_xlfn.FORECAST.LINEAR($A48,$F$11:F47,$A$11:$A47)</f>
        <v>241046728.86153817</v>
      </c>
      <c r="G48" s="39"/>
      <c r="H48" s="39"/>
      <c r="I48" s="39"/>
      <c r="J48" s="39"/>
      <c r="K48" s="39"/>
    </row>
    <row r="49" spans="1:11" s="16" customFormat="1" ht="18" x14ac:dyDescent="0.45">
      <c r="A49" s="40">
        <v>2047</v>
      </c>
      <c r="B49" s="61">
        <f>_xlfn.FORECAST.LINEAR(A49,$B$11:B48,$A$11:A48)</f>
        <v>586675619.7494508</v>
      </c>
      <c r="C49" s="61">
        <f>_xlfn.FORECAST.LINEAR($A49,$C$11:C48,$A$11:$A48)</f>
        <v>295271212.37582397</v>
      </c>
      <c r="D49" s="61">
        <f>_xlfn.FORECAST.LINEAR($A49,$D$11:D48,$A$11:$A48)</f>
        <v>14481792.997802287</v>
      </c>
      <c r="E49" s="61">
        <f>_xlfn.FORECAST.LINEAR($A49,$E$11:E48,$A$11:$A48)</f>
        <v>35375647.874725103</v>
      </c>
      <c r="F49" s="61">
        <f>_xlfn.FORECAST.LINEAR($A49,$F$11:F48,$A$11:$A48)</f>
        <v>241546966.76483488</v>
      </c>
      <c r="G49" s="39"/>
      <c r="H49" s="39"/>
      <c r="I49" s="39"/>
      <c r="J49" s="39"/>
      <c r="K49" s="39"/>
    </row>
    <row r="50" spans="1:11" s="16" customFormat="1" ht="18" x14ac:dyDescent="0.45">
      <c r="A50" s="40">
        <v>2048</v>
      </c>
      <c r="B50" s="61">
        <f>_xlfn.FORECAST.LINEAR(A50,$B$11:B49,$A$11:A49)</f>
        <v>586198772.44615388</v>
      </c>
      <c r="C50" s="61">
        <f>_xlfn.FORECAST.LINEAR($A50,$C$11:C49,$A$11:$A49)</f>
        <v>293904365.97362614</v>
      </c>
      <c r="D50" s="61">
        <f>_xlfn.FORECAST.LINEAR($A50,$D$11:D49,$A$11:$A49)</f>
        <v>14562517.070329756</v>
      </c>
      <c r="E50" s="61">
        <f>_xlfn.FORECAST.LINEAR($A50,$E$11:E49,$A$11:$A49)</f>
        <v>35684685.008791089</v>
      </c>
      <c r="F50" s="61">
        <f>_xlfn.FORECAST.LINEAR($A50,$F$11:F49,$A$11:$A49)</f>
        <v>242047204.66813159</v>
      </c>
      <c r="G50" s="39"/>
      <c r="H50" s="39"/>
      <c r="I50" s="39"/>
      <c r="J50" s="39"/>
      <c r="K50" s="39"/>
    </row>
    <row r="51" spans="1:11" s="16" customFormat="1" ht="18" x14ac:dyDescent="0.45">
      <c r="A51" s="40">
        <v>2049</v>
      </c>
      <c r="B51" s="61">
        <f>_xlfn.FORECAST.LINEAR(A51,$B$11:B50,$A$11:A50)</f>
        <v>585721925.14285743</v>
      </c>
      <c r="C51" s="61">
        <f>_xlfn.FORECAST.LINEAR($A51,$C$11:C50,$A$11:$A50)</f>
        <v>292537519.5714283</v>
      </c>
      <c r="D51" s="61">
        <f>_xlfn.FORECAST.LINEAR($A51,$D$11:D50,$A$11:$A50)</f>
        <v>14643241.142857224</v>
      </c>
      <c r="E51" s="61">
        <f>_xlfn.FORECAST.LINEAR($A51,$E$11:E50,$A$11:$A50)</f>
        <v>35993722.142857075</v>
      </c>
      <c r="F51" s="61">
        <f>_xlfn.FORECAST.LINEAR($A51,$F$11:F50,$A$11:$A50)</f>
        <v>242547442.5714283</v>
      </c>
      <c r="G51" s="39"/>
      <c r="H51" s="39"/>
      <c r="I51" s="39"/>
      <c r="J51" s="39"/>
      <c r="K51" s="39"/>
    </row>
    <row r="52" spans="1:11" s="16" customFormat="1" ht="18" x14ac:dyDescent="0.45">
      <c r="A52" s="40">
        <v>2050</v>
      </c>
      <c r="B52" s="61">
        <f>_xlfn.FORECAST.LINEAR(A52,$B$11:B51,$A$11:A51)</f>
        <v>585245077.83956075</v>
      </c>
      <c r="C52" s="61">
        <f>_xlfn.FORECAST.LINEAR($A52,$C$11:C51,$A$11:$A51)</f>
        <v>291170673.16923046</v>
      </c>
      <c r="D52" s="61">
        <f>_xlfn.FORECAST.LINEAR($A52,$D$11:D51,$A$11:$A51)</f>
        <v>14723965.215384692</v>
      </c>
      <c r="E52" s="61">
        <f>_xlfn.FORECAST.LINEAR($A52,$E$11:E51,$A$11:$A51)</f>
        <v>36302759.276922941</v>
      </c>
      <c r="F52" s="61">
        <f>_xlfn.FORECAST.LINEAR($A52,$F$11:F51,$A$11:$A51)</f>
        <v>243047680.47472501</v>
      </c>
      <c r="G52" s="39"/>
      <c r="H52" s="39"/>
      <c r="I52" s="39"/>
      <c r="J52" s="39"/>
      <c r="K52" s="39"/>
    </row>
    <row r="53" spans="1:11" s="16" customFormat="1" ht="18" x14ac:dyDescent="0.45">
      <c r="A53" s="40">
        <v>2051</v>
      </c>
      <c r="B53" s="61">
        <f>_xlfn.FORECAST.LINEAR(A53,$B$11:B52,$A$11:A52)</f>
        <v>584768230.53626394</v>
      </c>
      <c r="C53" s="61">
        <f>_xlfn.FORECAST.LINEAR($A53,$C$11:C52,$A$11:$A52)</f>
        <v>289803826.76703262</v>
      </c>
      <c r="D53" s="61">
        <f>_xlfn.FORECAST.LINEAR($A53,$D$11:D52,$A$11:$A52)</f>
        <v>14804689.28791219</v>
      </c>
      <c r="E53" s="61">
        <f>_xlfn.FORECAST.LINEAR($A53,$E$11:E52,$A$11:$A52)</f>
        <v>36611796.410988927</v>
      </c>
      <c r="F53" s="61">
        <f>_xlfn.FORECAST.LINEAR($A53,$F$11:F52,$A$11:$A52)</f>
        <v>243547918.37802172</v>
      </c>
      <c r="G53" s="39"/>
      <c r="H53" s="39"/>
      <c r="I53" s="39"/>
      <c r="J53" s="39"/>
      <c r="K53" s="39"/>
    </row>
    <row r="54" spans="1:11" s="16" customFormat="1" ht="18" x14ac:dyDescent="0.45">
      <c r="A54" s="40">
        <v>2052</v>
      </c>
      <c r="B54" s="61">
        <f>_xlfn.FORECAST.LINEAR(A54,$B$11:B53,$A$11:A53)</f>
        <v>584291383.23296714</v>
      </c>
      <c r="C54" s="61">
        <f>_xlfn.FORECAST.LINEAR($A54,$C$11:C53,$A$11:$A53)</f>
        <v>288436980.36483479</v>
      </c>
      <c r="D54" s="61">
        <f>_xlfn.FORECAST.LINEAR($A54,$D$11:D53,$A$11:$A53)</f>
        <v>14885413.360439658</v>
      </c>
      <c r="E54" s="61">
        <f>_xlfn.FORECAST.LINEAR($A54,$E$11:E53,$A$11:$A53)</f>
        <v>36920833.545054793</v>
      </c>
      <c r="F54" s="61">
        <f>_xlfn.FORECAST.LINEAR($A54,$F$11:F53,$A$11:$A53)</f>
        <v>244048156.28131843</v>
      </c>
      <c r="G54" s="39"/>
      <c r="H54" s="39"/>
      <c r="I54" s="39"/>
      <c r="J54" s="39"/>
      <c r="K54" s="39"/>
    </row>
    <row r="55" spans="1:11" s="16" customFormat="1" ht="18" x14ac:dyDescent="0.45">
      <c r="A55" s="40">
        <v>2053</v>
      </c>
      <c r="B55" s="61">
        <f>_xlfn.FORECAST.LINEAR(A55,$B$11:B54,$A$11:A54)</f>
        <v>583814535.92967045</v>
      </c>
      <c r="C55" s="61">
        <f>_xlfn.FORECAST.LINEAR($A55,$C$11:C54,$A$11:$A54)</f>
        <v>287070133.96263695</v>
      </c>
      <c r="D55" s="61">
        <f>_xlfn.FORECAST.LINEAR($A55,$D$11:D54,$A$11:$A54)</f>
        <v>14966137.432967126</v>
      </c>
      <c r="E55" s="61">
        <f>_xlfn.FORECAST.LINEAR($A55,$E$11:E54,$A$11:$A54)</f>
        <v>37229870.679120779</v>
      </c>
      <c r="F55" s="61">
        <f>_xlfn.FORECAST.LINEAR($A55,$F$11:F54,$A$11:$A54)</f>
        <v>244548394.18461502</v>
      </c>
      <c r="G55" s="39"/>
      <c r="H55" s="39"/>
      <c r="I55" s="39"/>
      <c r="J55" s="39"/>
      <c r="K55" s="39"/>
    </row>
    <row r="56" spans="1:11" s="16" customFormat="1" ht="18" x14ac:dyDescent="0.45">
      <c r="A56" s="40">
        <v>2054</v>
      </c>
      <c r="B56" s="61">
        <f>_xlfn.FORECAST.LINEAR(A56,$B$11:B55,$A$11:A55)</f>
        <v>583337688.62637377</v>
      </c>
      <c r="C56" s="61">
        <f>_xlfn.FORECAST.LINEAR($A56,$C$11:C55,$A$11:$A55)</f>
        <v>285703287.56043911</v>
      </c>
      <c r="D56" s="61">
        <f>_xlfn.FORECAST.LINEAR($A56,$D$11:D55,$A$11:$A55)</f>
        <v>15046861.505494595</v>
      </c>
      <c r="E56" s="61">
        <f>_xlfn.FORECAST.LINEAR($A56,$E$11:E55,$A$11:$A55)</f>
        <v>37538907.813186646</v>
      </c>
      <c r="F56" s="61">
        <f>_xlfn.FORECAST.LINEAR($A56,$F$11:F55,$A$11:$A55)</f>
        <v>245048632.08791173</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1"/>
      <c r="G62" s="294" t="s">
        <v>377</v>
      </c>
      <c r="H62" s="292"/>
      <c r="I62" s="292"/>
      <c r="J62" s="292"/>
      <c r="K62" s="293"/>
    </row>
    <row r="63" spans="1:11" s="16" customFormat="1" ht="46.5" customHeight="1" thickBot="1" x14ac:dyDescent="0.5">
      <c r="A63" s="19" t="s">
        <v>365</v>
      </c>
      <c r="B63" s="20" t="s">
        <v>355</v>
      </c>
      <c r="C63" s="20" t="s">
        <v>378</v>
      </c>
      <c r="D63" s="20" t="s">
        <v>379</v>
      </c>
      <c r="E63" s="20" t="s">
        <v>380</v>
      </c>
      <c r="F63" s="287" t="s">
        <v>359</v>
      </c>
      <c r="G63" s="288" t="s">
        <v>355</v>
      </c>
      <c r="H63" s="158" t="s">
        <v>378</v>
      </c>
      <c r="I63" s="158" t="s">
        <v>379</v>
      </c>
      <c r="J63" s="158" t="s">
        <v>380</v>
      </c>
      <c r="K63" s="289" t="s">
        <v>359</v>
      </c>
    </row>
    <row r="64" spans="1:11" s="16" customFormat="1" ht="18" x14ac:dyDescent="0.45">
      <c r="A64" s="23">
        <f t="shared" ref="A64:A82" si="5">A6</f>
        <v>2005</v>
      </c>
      <c r="B64" s="70">
        <v>2.819</v>
      </c>
      <c r="C64" s="71">
        <v>3.94</v>
      </c>
      <c r="D64" s="71">
        <v>25.344999999999999</v>
      </c>
      <c r="E64" s="71">
        <v>15.71</v>
      </c>
      <c r="F64" s="295">
        <v>6.1470000000000002</v>
      </c>
      <c r="G64" s="290"/>
      <c r="H64" s="286"/>
      <c r="I64" s="286"/>
      <c r="J64" s="286"/>
      <c r="K64" s="291"/>
    </row>
    <row r="65" spans="1:11" s="16" customFormat="1" ht="18" x14ac:dyDescent="0.45">
      <c r="A65" s="23">
        <f t="shared" si="5"/>
        <v>2006</v>
      </c>
      <c r="B65" s="70">
        <v>2.5390000000000001</v>
      </c>
      <c r="C65" s="71">
        <v>3.5710000000000002</v>
      </c>
      <c r="D65" s="71">
        <v>22.149000000000001</v>
      </c>
      <c r="E65" s="71">
        <v>14.185</v>
      </c>
      <c r="F65" s="295">
        <v>5.5839999999999996</v>
      </c>
      <c r="G65" s="290">
        <f>IF(ABS(B7 - B6) &gt; SQRT(G6^2 + G7^2), 1, 0)</f>
        <v>0</v>
      </c>
      <c r="H65" s="286">
        <f>IF(ABS(C7 - C6) &gt; SQRT(H6^2 + H7^2), 1, 0)</f>
        <v>0</v>
      </c>
      <c r="I65" s="286">
        <f>IF(ABS(D7 - D6) &gt; SQRT(I6^2 + I7^2), 1, 0)</f>
        <v>0</v>
      </c>
      <c r="J65" s="286">
        <f>IF(ABS(E7 - E6) &gt; SQRT(J6^2 + J7^2), 1, 0)</f>
        <v>0</v>
      </c>
      <c r="K65" s="291">
        <f>IF(ABS(F7 - F6) &gt; SQRT(K6^2 + K7^2), 1, 0)</f>
        <v>0</v>
      </c>
    </row>
    <row r="66" spans="1:11" s="16" customFormat="1" ht="18" x14ac:dyDescent="0.45">
      <c r="A66" s="23">
        <f t="shared" si="5"/>
        <v>2007</v>
      </c>
      <c r="B66" s="70">
        <v>2.202</v>
      </c>
      <c r="C66" s="71">
        <v>3.35</v>
      </c>
      <c r="D66" s="71">
        <v>19.885999999999999</v>
      </c>
      <c r="E66" s="71">
        <v>13.442</v>
      </c>
      <c r="F66" s="295">
        <v>4.2080000000000002</v>
      </c>
      <c r="G66" s="290">
        <f t="shared" ref="G66:G82" si="6">IF(ABS(B8 - B7) &gt; SQRT(G7^2 + G8^2), 1, 0)</f>
        <v>1</v>
      </c>
      <c r="H66" s="286">
        <f t="shared" ref="H66:H82" si="7">IF(ABS(C8 - C7) &gt; SQRT(H7^2 + H8^2), 1, 0)</f>
        <v>0</v>
      </c>
      <c r="I66" s="286">
        <f>IF(ABS(D8 - D7) &gt; SQRT(I7^2 + I8^2), 1, 0)</f>
        <v>0</v>
      </c>
      <c r="J66" s="286">
        <f t="shared" ref="J66:J82" si="8">IF(ABS(E8 - E7) &gt; SQRT(J7^2 + J8^2), 1, 0)</f>
        <v>0</v>
      </c>
      <c r="K66" s="291">
        <f t="shared" ref="K66:K82" si="9">IF(ABS(F8 - F7) &gt; SQRT(K7^2 + K8^2), 1, 0)</f>
        <v>1</v>
      </c>
    </row>
    <row r="67" spans="1:11" s="16" customFormat="1" ht="18" x14ac:dyDescent="0.45">
      <c r="A67" s="23">
        <f t="shared" si="5"/>
        <v>2008</v>
      </c>
      <c r="B67" s="70">
        <v>2.0640000000000001</v>
      </c>
      <c r="C67" s="71">
        <v>3.153</v>
      </c>
      <c r="D67" s="71">
        <v>18.791</v>
      </c>
      <c r="E67" s="71">
        <v>12.593</v>
      </c>
      <c r="F67" s="295">
        <v>3.9180000000000001</v>
      </c>
      <c r="G67" s="290">
        <f t="shared" si="6"/>
        <v>0</v>
      </c>
      <c r="H67" s="286">
        <f t="shared" si="7"/>
        <v>0</v>
      </c>
      <c r="I67" s="286">
        <f t="shared" ref="I67:I82" si="10">IF(ABS(D9 - D8) &gt; SQRT(I8^2 + I9^2), 1, 0)</f>
        <v>0</v>
      </c>
      <c r="J67" s="286">
        <f t="shared" si="8"/>
        <v>0</v>
      </c>
      <c r="K67" s="291">
        <f t="shared" si="9"/>
        <v>0</v>
      </c>
    </row>
    <row r="68" spans="1:11" s="16" customFormat="1" ht="18" x14ac:dyDescent="0.45">
      <c r="A68" s="23">
        <f t="shared" si="5"/>
        <v>2009</v>
      </c>
      <c r="B68" s="70">
        <v>1.9450000000000001</v>
      </c>
      <c r="C68" s="71">
        <v>2.9550000000000001</v>
      </c>
      <c r="D68" s="71">
        <v>18.481999999999999</v>
      </c>
      <c r="E68" s="71">
        <v>11.771000000000001</v>
      </c>
      <c r="F68" s="295">
        <v>3.7170000000000001</v>
      </c>
      <c r="G68" s="290">
        <f t="shared" si="6"/>
        <v>0</v>
      </c>
      <c r="H68" s="286">
        <f t="shared" si="7"/>
        <v>0</v>
      </c>
      <c r="I68" s="286">
        <f t="shared" si="10"/>
        <v>0</v>
      </c>
      <c r="J68" s="286">
        <f t="shared" si="8"/>
        <v>0</v>
      </c>
      <c r="K68" s="291">
        <f t="shared" si="9"/>
        <v>0</v>
      </c>
    </row>
    <row r="69" spans="1:11" s="16" customFormat="1" ht="18" x14ac:dyDescent="0.45">
      <c r="A69" s="23">
        <f t="shared" si="5"/>
        <v>2010</v>
      </c>
      <c r="B69" s="70">
        <v>1.839</v>
      </c>
      <c r="C69" s="71">
        <v>2.8149999999999999</v>
      </c>
      <c r="D69" s="71">
        <v>16.873999999999999</v>
      </c>
      <c r="E69" s="71">
        <v>11.180999999999999</v>
      </c>
      <c r="F69" s="295">
        <v>3.4929999999999999</v>
      </c>
      <c r="G69" s="290">
        <f t="shared" si="6"/>
        <v>0</v>
      </c>
      <c r="H69" s="286">
        <f t="shared" si="7"/>
        <v>0</v>
      </c>
      <c r="I69" s="286">
        <f t="shared" si="10"/>
        <v>0</v>
      </c>
      <c r="J69" s="286">
        <f t="shared" si="8"/>
        <v>0</v>
      </c>
      <c r="K69" s="291">
        <f t="shared" si="9"/>
        <v>0</v>
      </c>
    </row>
    <row r="70" spans="1:11" s="16" customFormat="1" ht="18" x14ac:dyDescent="0.45">
      <c r="A70" s="23">
        <f t="shared" si="5"/>
        <v>2011</v>
      </c>
      <c r="B70" s="70">
        <v>1.841</v>
      </c>
      <c r="C70" s="71">
        <v>2.8039999999999998</v>
      </c>
      <c r="D70" s="71">
        <v>16.501000000000001</v>
      </c>
      <c r="E70" s="71">
        <v>11.063000000000001</v>
      </c>
      <c r="F70" s="295">
        <v>3.5459999999999998</v>
      </c>
      <c r="G70" s="290">
        <f t="shared" si="6"/>
        <v>0</v>
      </c>
      <c r="H70" s="286">
        <f t="shared" si="7"/>
        <v>0</v>
      </c>
      <c r="I70" s="286">
        <f>IF(ABS(D12 - D11) &gt; SQRT(I11^2 + I12^2), 1, 0)</f>
        <v>0</v>
      </c>
      <c r="J70" s="286">
        <f t="shared" si="8"/>
        <v>0</v>
      </c>
      <c r="K70" s="291">
        <f t="shared" si="9"/>
        <v>0</v>
      </c>
    </row>
    <row r="71" spans="1:11" s="16" customFormat="1" ht="18" x14ac:dyDescent="0.45">
      <c r="A71" s="23">
        <f t="shared" si="5"/>
        <v>2012</v>
      </c>
      <c r="B71" s="70">
        <v>1.85</v>
      </c>
      <c r="C71" s="71">
        <v>2.8010000000000002</v>
      </c>
      <c r="D71" s="71">
        <v>15.907</v>
      </c>
      <c r="E71" s="71">
        <v>11.162000000000001</v>
      </c>
      <c r="F71" s="295">
        <v>3.6040000000000001</v>
      </c>
      <c r="G71" s="290">
        <f t="shared" si="6"/>
        <v>0</v>
      </c>
      <c r="H71" s="286">
        <f t="shared" si="7"/>
        <v>0</v>
      </c>
      <c r="I71" s="286">
        <f t="shared" si="10"/>
        <v>0</v>
      </c>
      <c r="J71" s="286">
        <f t="shared" si="8"/>
        <v>0</v>
      </c>
      <c r="K71" s="291">
        <f t="shared" si="9"/>
        <v>0</v>
      </c>
    </row>
    <row r="72" spans="1:11" s="16" customFormat="1" ht="18" x14ac:dyDescent="0.45">
      <c r="A72" s="23">
        <f t="shared" si="5"/>
        <v>2013</v>
      </c>
      <c r="B72" s="70">
        <v>1.8580000000000001</v>
      </c>
      <c r="C72" s="71">
        <v>2.7789999999999999</v>
      </c>
      <c r="D72" s="71">
        <v>15.9</v>
      </c>
      <c r="E72" s="71">
        <v>11.128</v>
      </c>
      <c r="F72" s="295">
        <v>3.6930000000000001</v>
      </c>
      <c r="G72" s="290">
        <f t="shared" si="6"/>
        <v>0</v>
      </c>
      <c r="H72" s="286">
        <f t="shared" si="7"/>
        <v>0</v>
      </c>
      <c r="I72" s="286">
        <f t="shared" si="10"/>
        <v>0</v>
      </c>
      <c r="J72" s="286">
        <f t="shared" si="8"/>
        <v>0</v>
      </c>
      <c r="K72" s="291">
        <f t="shared" si="9"/>
        <v>0</v>
      </c>
    </row>
    <row r="73" spans="1:11" s="16" customFormat="1" ht="18" x14ac:dyDescent="0.45">
      <c r="A73" s="23">
        <f t="shared" si="5"/>
        <v>2014</v>
      </c>
      <c r="B73" s="70">
        <v>1.843</v>
      </c>
      <c r="C73" s="71">
        <v>2.782</v>
      </c>
      <c r="D73" s="71">
        <v>16.274999999999999</v>
      </c>
      <c r="E73" s="71">
        <v>10.93</v>
      </c>
      <c r="F73" s="295">
        <v>3.6030000000000002</v>
      </c>
      <c r="G73" s="290">
        <f t="shared" si="6"/>
        <v>0</v>
      </c>
      <c r="H73" s="286">
        <f t="shared" si="7"/>
        <v>0</v>
      </c>
      <c r="I73" s="286">
        <f t="shared" si="10"/>
        <v>0</v>
      </c>
      <c r="J73" s="286">
        <f t="shared" si="8"/>
        <v>0</v>
      </c>
      <c r="K73" s="291">
        <f t="shared" si="9"/>
        <v>0</v>
      </c>
    </row>
    <row r="74" spans="1:11" s="16" customFormat="1" ht="18" x14ac:dyDescent="0.45">
      <c r="A74" s="23">
        <f t="shared" si="5"/>
        <v>2015</v>
      </c>
      <c r="B74" s="70">
        <v>1.823</v>
      </c>
      <c r="C74" s="71">
        <v>2.782</v>
      </c>
      <c r="D74" s="71">
        <v>16.059000000000001</v>
      </c>
      <c r="E74" s="71">
        <v>10.933</v>
      </c>
      <c r="F74" s="295">
        <v>3.5059999999999998</v>
      </c>
      <c r="G74" s="290">
        <f t="shared" si="6"/>
        <v>0</v>
      </c>
      <c r="H74" s="286">
        <f t="shared" si="7"/>
        <v>0</v>
      </c>
      <c r="I74" s="286">
        <f t="shared" si="10"/>
        <v>0</v>
      </c>
      <c r="J74" s="286">
        <f t="shared" si="8"/>
        <v>0</v>
      </c>
      <c r="K74" s="291">
        <f t="shared" si="9"/>
        <v>0</v>
      </c>
    </row>
    <row r="75" spans="1:11" s="16" customFormat="1" ht="18" x14ac:dyDescent="0.45">
      <c r="A75" s="23">
        <f t="shared" si="5"/>
        <v>2016</v>
      </c>
      <c r="B75" s="70">
        <v>1.8460000000000001</v>
      </c>
      <c r="C75" s="71">
        <v>2.8279999999999998</v>
      </c>
      <c r="D75" s="71">
        <v>16.402999999999999</v>
      </c>
      <c r="E75" s="71">
        <v>10.894</v>
      </c>
      <c r="F75" s="295">
        <v>3.4969999999999999</v>
      </c>
      <c r="G75" s="290">
        <f t="shared" si="6"/>
        <v>0</v>
      </c>
      <c r="H75" s="286">
        <f t="shared" si="7"/>
        <v>0</v>
      </c>
      <c r="I75" s="286">
        <f t="shared" si="10"/>
        <v>0</v>
      </c>
      <c r="J75" s="286">
        <f t="shared" si="8"/>
        <v>0</v>
      </c>
      <c r="K75" s="291">
        <f t="shared" si="9"/>
        <v>0</v>
      </c>
    </row>
    <row r="76" spans="1:11" s="16" customFormat="1" ht="18" x14ac:dyDescent="0.45">
      <c r="A76" s="23">
        <f t="shared" si="5"/>
        <v>2017</v>
      </c>
      <c r="B76" s="70">
        <v>1.8260000000000001</v>
      </c>
      <c r="C76" s="71">
        <v>2.766</v>
      </c>
      <c r="D76" s="71">
        <v>16.190000000000001</v>
      </c>
      <c r="E76" s="71">
        <v>10.725</v>
      </c>
      <c r="F76" s="295">
        <v>3.544</v>
      </c>
      <c r="G76" s="290">
        <f t="shared" si="6"/>
        <v>0</v>
      </c>
      <c r="H76" s="286">
        <f t="shared" si="7"/>
        <v>0</v>
      </c>
      <c r="I76" s="286">
        <f t="shared" si="10"/>
        <v>0</v>
      </c>
      <c r="J76" s="286">
        <f t="shared" si="8"/>
        <v>0</v>
      </c>
      <c r="K76" s="291">
        <f t="shared" si="9"/>
        <v>0</v>
      </c>
    </row>
    <row r="77" spans="1:11" s="16" customFormat="1" ht="18" x14ac:dyDescent="0.45">
      <c r="A77" s="23">
        <f t="shared" si="5"/>
        <v>2018</v>
      </c>
      <c r="B77" s="70">
        <v>1.823</v>
      </c>
      <c r="C77" s="71">
        <v>2.7519999999999998</v>
      </c>
      <c r="D77" s="71">
        <v>16.047000000000001</v>
      </c>
      <c r="E77" s="71">
        <v>10.599</v>
      </c>
      <c r="F77" s="295">
        <v>3.5609999999999999</v>
      </c>
      <c r="G77" s="290">
        <f t="shared" si="6"/>
        <v>0</v>
      </c>
      <c r="H77" s="286">
        <f t="shared" si="7"/>
        <v>0</v>
      </c>
      <c r="I77" s="286">
        <f t="shared" si="10"/>
        <v>0</v>
      </c>
      <c r="J77" s="286">
        <f t="shared" si="8"/>
        <v>0</v>
      </c>
      <c r="K77" s="291">
        <f t="shared" si="9"/>
        <v>0</v>
      </c>
    </row>
    <row r="78" spans="1:11" s="16" customFormat="1" ht="18" x14ac:dyDescent="0.45">
      <c r="A78" s="23">
        <f t="shared" si="5"/>
        <v>2019</v>
      </c>
      <c r="B78" s="70">
        <v>1.617</v>
      </c>
      <c r="C78" s="71">
        <v>2.2989999999999999</v>
      </c>
      <c r="D78" s="71">
        <v>15.938000000000001</v>
      </c>
      <c r="E78" s="71">
        <v>10.541</v>
      </c>
      <c r="F78" s="295">
        <v>2.7360000000000002</v>
      </c>
      <c r="G78" s="290">
        <f t="shared" si="6"/>
        <v>0</v>
      </c>
      <c r="H78" s="286">
        <f t="shared" si="7"/>
        <v>0</v>
      </c>
      <c r="I78" s="286">
        <f t="shared" si="10"/>
        <v>0</v>
      </c>
      <c r="J78" s="286">
        <f t="shared" si="8"/>
        <v>0</v>
      </c>
      <c r="K78" s="291">
        <f t="shared" si="9"/>
        <v>0</v>
      </c>
    </row>
    <row r="79" spans="1:11" s="16" customFormat="1" ht="18" x14ac:dyDescent="0.45">
      <c r="A79" s="23">
        <f t="shared" si="5"/>
        <v>2020</v>
      </c>
      <c r="B79" s="70">
        <v>1.6240000000000001</v>
      </c>
      <c r="C79" s="71">
        <v>2.2930000000000001</v>
      </c>
      <c r="D79" s="71">
        <v>16.556999999999999</v>
      </c>
      <c r="E79" s="71">
        <v>10.542</v>
      </c>
      <c r="F79" s="295">
        <v>2.754</v>
      </c>
      <c r="G79" s="290">
        <f t="shared" si="6"/>
        <v>0</v>
      </c>
      <c r="H79" s="286">
        <f t="shared" si="7"/>
        <v>0</v>
      </c>
      <c r="I79" s="286">
        <f t="shared" si="10"/>
        <v>0</v>
      </c>
      <c r="J79" s="286">
        <f t="shared" si="8"/>
        <v>0</v>
      </c>
      <c r="K79" s="291">
        <f t="shared" si="9"/>
        <v>0</v>
      </c>
    </row>
    <row r="80" spans="1:11" s="16" customFormat="1" ht="18" x14ac:dyDescent="0.45">
      <c r="A80" s="23">
        <f t="shared" si="5"/>
        <v>2021</v>
      </c>
      <c r="B80" s="70">
        <v>1.619</v>
      </c>
      <c r="C80" s="71">
        <v>2.2919999999999998</v>
      </c>
      <c r="D80" s="71">
        <v>15.76</v>
      </c>
      <c r="E80" s="71">
        <v>10.451000000000001</v>
      </c>
      <c r="F80" s="295">
        <v>2.7389999999999999</v>
      </c>
      <c r="G80" s="290">
        <f t="shared" si="6"/>
        <v>0</v>
      </c>
      <c r="H80" s="286">
        <f t="shared" si="7"/>
        <v>0</v>
      </c>
      <c r="I80" s="286">
        <f t="shared" si="10"/>
        <v>0</v>
      </c>
      <c r="J80" s="286">
        <f t="shared" si="8"/>
        <v>0</v>
      </c>
      <c r="K80" s="291">
        <f t="shared" si="9"/>
        <v>0</v>
      </c>
    </row>
    <row r="81" spans="1:26" s="16" customFormat="1" ht="18" x14ac:dyDescent="0.45">
      <c r="A81" s="23">
        <f t="shared" si="5"/>
        <v>2022</v>
      </c>
      <c r="B81" s="70">
        <v>1.61</v>
      </c>
      <c r="C81" s="71">
        <v>2.282</v>
      </c>
      <c r="D81" s="71">
        <v>16.152000000000001</v>
      </c>
      <c r="E81" s="71">
        <v>10.404</v>
      </c>
      <c r="F81" s="295">
        <v>2.7250000000000001</v>
      </c>
      <c r="G81" s="290">
        <f t="shared" si="6"/>
        <v>0</v>
      </c>
      <c r="H81" s="286">
        <f t="shared" si="7"/>
        <v>0</v>
      </c>
      <c r="I81" s="286">
        <f t="shared" si="10"/>
        <v>0</v>
      </c>
      <c r="J81" s="286">
        <f t="shared" si="8"/>
        <v>0</v>
      </c>
      <c r="K81" s="291">
        <f t="shared" si="9"/>
        <v>0</v>
      </c>
    </row>
    <row r="82" spans="1:26" s="16" customFormat="1" ht="18.399999999999999" thickBot="1" x14ac:dyDescent="0.5">
      <c r="A82" s="23">
        <f t="shared" si="5"/>
        <v>2023</v>
      </c>
      <c r="B82" s="73">
        <v>1.607</v>
      </c>
      <c r="C82" s="74">
        <v>2.2879999999999998</v>
      </c>
      <c r="D82" s="74">
        <v>16.128</v>
      </c>
      <c r="E82" s="74">
        <v>10.052</v>
      </c>
      <c r="F82" s="296">
        <v>2.7349999999999999</v>
      </c>
      <c r="G82" s="290">
        <f t="shared" si="6"/>
        <v>0</v>
      </c>
      <c r="H82" s="286">
        <f t="shared" si="7"/>
        <v>0</v>
      </c>
      <c r="I82" s="286">
        <f t="shared" si="10"/>
        <v>0</v>
      </c>
      <c r="J82" s="286">
        <f t="shared" si="8"/>
        <v>0</v>
      </c>
      <c r="K82" s="291">
        <f t="shared" si="9"/>
        <v>0</v>
      </c>
    </row>
    <row r="83" spans="1:26" s="16" customFormat="1" ht="14.65" thickTop="1" x14ac:dyDescent="0.45"/>
    <row r="84" spans="1:26" s="16" customFormat="1" x14ac:dyDescent="0.45"/>
    <row r="85" spans="1:26" s="16" customFormat="1" x14ac:dyDescent="0.45"/>
    <row r="86" spans="1:26" s="34" customFormat="1" ht="14.65" thickBot="1" x14ac:dyDescent="0.5"/>
    <row r="87" spans="1:26" s="16" customFormat="1" ht="27.4" thickTop="1" thickBot="1" x14ac:dyDescent="0.9">
      <c r="B87" s="432" t="s">
        <v>384</v>
      </c>
      <c r="C87" s="433"/>
      <c r="D87" s="433"/>
      <c r="E87" s="433"/>
      <c r="F87" s="433"/>
      <c r="G87" s="433"/>
      <c r="H87" s="434"/>
    </row>
    <row r="88" spans="1:26" s="16" customFormat="1" ht="14.65" thickBot="1" x14ac:dyDescent="0.5"/>
    <row r="89" spans="1:26" s="43" customFormat="1" ht="21.4" thickBot="1" x14ac:dyDescent="0.7">
      <c r="A89" s="44"/>
      <c r="B89" s="45" t="s">
        <v>1</v>
      </c>
      <c r="C89" s="46"/>
      <c r="D89" s="46"/>
      <c r="E89" s="46"/>
      <c r="F89" s="47"/>
      <c r="G89" s="45" t="s">
        <v>2</v>
      </c>
      <c r="H89" s="46"/>
      <c r="I89" s="46"/>
      <c r="J89" s="46"/>
      <c r="K89" s="47"/>
      <c r="L89" s="45" t="s">
        <v>3</v>
      </c>
      <c r="M89" s="46"/>
      <c r="N89" s="46"/>
      <c r="O89" s="46"/>
      <c r="P89" s="47"/>
      <c r="Q89" s="45" t="s">
        <v>4</v>
      </c>
      <c r="R89" s="46"/>
      <c r="S89" s="46"/>
      <c r="T89" s="46"/>
      <c r="U89" s="47"/>
      <c r="V89" s="45" t="s">
        <v>5</v>
      </c>
      <c r="W89" s="46"/>
      <c r="X89" s="46"/>
      <c r="Y89" s="46"/>
      <c r="Z89" s="47"/>
    </row>
    <row r="90" spans="1:26" s="16" customFormat="1" ht="48" customHeight="1" thickBot="1" x14ac:dyDescent="0.5">
      <c r="A90" s="19" t="s">
        <v>382</v>
      </c>
      <c r="B90" s="32" t="s">
        <v>355</v>
      </c>
      <c r="C90" s="32" t="s">
        <v>378</v>
      </c>
      <c r="D90" s="32" t="s">
        <v>379</v>
      </c>
      <c r="E90" s="32" t="s">
        <v>380</v>
      </c>
      <c r="F90" s="33" t="s">
        <v>359</v>
      </c>
      <c r="G90" s="32" t="s">
        <v>355</v>
      </c>
      <c r="H90" s="32" t="s">
        <v>378</v>
      </c>
      <c r="I90" s="32" t="s">
        <v>379</v>
      </c>
      <c r="J90" s="32" t="s">
        <v>380</v>
      </c>
      <c r="K90" s="33" t="s">
        <v>359</v>
      </c>
      <c r="L90" s="32" t="s">
        <v>355</v>
      </c>
      <c r="M90" s="32" t="s">
        <v>378</v>
      </c>
      <c r="N90" s="32" t="s">
        <v>379</v>
      </c>
      <c r="O90" s="32" t="s">
        <v>380</v>
      </c>
      <c r="P90" s="33" t="s">
        <v>359</v>
      </c>
      <c r="Q90" s="32" t="s">
        <v>355</v>
      </c>
      <c r="R90" s="32" t="s">
        <v>378</v>
      </c>
      <c r="S90" s="32" t="s">
        <v>379</v>
      </c>
      <c r="T90" s="32" t="s">
        <v>380</v>
      </c>
      <c r="U90" s="33" t="s">
        <v>359</v>
      </c>
      <c r="V90" s="32" t="s">
        <v>355</v>
      </c>
      <c r="W90" s="32" t="s">
        <v>378</v>
      </c>
      <c r="X90" s="32" t="s">
        <v>379</v>
      </c>
      <c r="Y90" s="32" t="s">
        <v>380</v>
      </c>
      <c r="Z90" s="33" t="s">
        <v>359</v>
      </c>
    </row>
    <row r="91" spans="1:26" s="16" customFormat="1" ht="18.399999999999999" thickTop="1" x14ac:dyDescent="0.45">
      <c r="A91" s="23">
        <v>2005</v>
      </c>
      <c r="B91" s="76">
        <v>112946237</v>
      </c>
      <c r="C91" s="77">
        <v>80887181</v>
      </c>
      <c r="D91" s="77">
        <v>951855</v>
      </c>
      <c r="E91" s="77">
        <v>2324151</v>
      </c>
      <c r="F91" s="78">
        <v>28783050</v>
      </c>
      <c r="G91" s="76">
        <v>20826901</v>
      </c>
      <c r="H91" s="77">
        <v>14726364</v>
      </c>
      <c r="I91" s="77">
        <v>166783</v>
      </c>
      <c r="J91" s="77">
        <v>411627</v>
      </c>
      <c r="K91" s="78">
        <v>5522127</v>
      </c>
      <c r="L91" s="76">
        <v>28931493</v>
      </c>
      <c r="M91" s="77">
        <v>22443902</v>
      </c>
      <c r="N91" s="77">
        <v>208714</v>
      </c>
      <c r="O91" s="77">
        <v>350543</v>
      </c>
      <c r="P91" s="78">
        <v>5928333</v>
      </c>
      <c r="Q91" s="76">
        <v>21916184</v>
      </c>
      <c r="R91" s="77">
        <v>14926186</v>
      </c>
      <c r="S91" s="77">
        <v>234059</v>
      </c>
      <c r="T91" s="77">
        <v>653468</v>
      </c>
      <c r="U91" s="78">
        <v>6102471</v>
      </c>
      <c r="V91" s="76">
        <v>367511468</v>
      </c>
      <c r="W91" s="77">
        <v>226857511</v>
      </c>
      <c r="X91" s="77">
        <v>7568691</v>
      </c>
      <c r="Y91" s="77">
        <v>20430169</v>
      </c>
      <c r="Z91" s="78">
        <v>112655097</v>
      </c>
    </row>
    <row r="92" spans="1:26" s="16" customFormat="1" ht="18" x14ac:dyDescent="0.45">
      <c r="A92" s="23">
        <v>2006</v>
      </c>
      <c r="B92" s="79">
        <v>111629093</v>
      </c>
      <c r="C92" s="80">
        <v>79998321</v>
      </c>
      <c r="D92" s="80">
        <v>996618</v>
      </c>
      <c r="E92" s="80">
        <v>2395059</v>
      </c>
      <c r="F92" s="81">
        <v>28239095</v>
      </c>
      <c r="G92" s="79">
        <v>20587354</v>
      </c>
      <c r="H92" s="80">
        <v>14527339</v>
      </c>
      <c r="I92" s="80">
        <v>174266</v>
      </c>
      <c r="J92" s="80">
        <v>440163</v>
      </c>
      <c r="K92" s="81">
        <v>5445586</v>
      </c>
      <c r="L92" s="79">
        <v>29355482</v>
      </c>
      <c r="M92" s="80">
        <v>22858706</v>
      </c>
      <c r="N92" s="80">
        <v>227808</v>
      </c>
      <c r="O92" s="80">
        <v>377776</v>
      </c>
      <c r="P92" s="81">
        <v>5891192</v>
      </c>
      <c r="Q92" s="79">
        <v>21982668</v>
      </c>
      <c r="R92" s="80">
        <v>14961212</v>
      </c>
      <c r="S92" s="80">
        <v>254203</v>
      </c>
      <c r="T92" s="80">
        <v>679708</v>
      </c>
      <c r="U92" s="81">
        <v>6087545</v>
      </c>
      <c r="V92" s="79">
        <v>372299854</v>
      </c>
      <c r="W92" s="80">
        <v>229618528</v>
      </c>
      <c r="X92" s="80">
        <v>8101909</v>
      </c>
      <c r="Y92" s="80">
        <v>21111730</v>
      </c>
      <c r="Z92" s="81">
        <v>113467687</v>
      </c>
    </row>
    <row r="93" spans="1:26" s="16" customFormat="1" ht="18" x14ac:dyDescent="0.45">
      <c r="A93" s="23">
        <v>2007</v>
      </c>
      <c r="B93" s="79">
        <v>121619307</v>
      </c>
      <c r="C93" s="80">
        <v>75367366</v>
      </c>
      <c r="D93" s="80">
        <v>1093361</v>
      </c>
      <c r="E93" s="80">
        <v>2299754</v>
      </c>
      <c r="F93" s="81">
        <v>42858827</v>
      </c>
      <c r="G93" s="79">
        <v>22409594</v>
      </c>
      <c r="H93" s="80">
        <v>13744149</v>
      </c>
      <c r="I93" s="80">
        <v>187083</v>
      </c>
      <c r="J93" s="80">
        <v>436467</v>
      </c>
      <c r="K93" s="81">
        <v>8041895</v>
      </c>
      <c r="L93" s="79">
        <v>35001584</v>
      </c>
      <c r="M93" s="80">
        <v>22367977</v>
      </c>
      <c r="N93" s="80">
        <v>221631</v>
      </c>
      <c r="O93" s="80">
        <v>374143</v>
      </c>
      <c r="P93" s="81">
        <v>12037833</v>
      </c>
      <c r="Q93" s="79">
        <v>23903565</v>
      </c>
      <c r="R93" s="80">
        <v>13960765</v>
      </c>
      <c r="S93" s="80">
        <v>257713</v>
      </c>
      <c r="T93" s="80">
        <v>628521</v>
      </c>
      <c r="U93" s="81">
        <v>9056567</v>
      </c>
      <c r="V93" s="79">
        <v>405935105</v>
      </c>
      <c r="W93" s="80">
        <v>218147023</v>
      </c>
      <c r="X93" s="80">
        <v>8283082</v>
      </c>
      <c r="Y93" s="80">
        <v>19620880</v>
      </c>
      <c r="Z93" s="81">
        <v>159884119</v>
      </c>
    </row>
    <row r="94" spans="1:26" s="16" customFormat="1" ht="18" x14ac:dyDescent="0.45">
      <c r="A94" s="23">
        <v>2008</v>
      </c>
      <c r="B94" s="79">
        <v>119718512</v>
      </c>
      <c r="C94" s="80">
        <v>73642920</v>
      </c>
      <c r="D94" s="80">
        <v>1191138</v>
      </c>
      <c r="E94" s="80">
        <v>2255582</v>
      </c>
      <c r="F94" s="81">
        <v>42628872</v>
      </c>
      <c r="G94" s="79">
        <v>22080018</v>
      </c>
      <c r="H94" s="80">
        <v>13439148</v>
      </c>
      <c r="I94" s="80">
        <v>206905</v>
      </c>
      <c r="J94" s="80">
        <v>426365</v>
      </c>
      <c r="K94" s="81">
        <v>8007600</v>
      </c>
      <c r="L94" s="79">
        <v>34998186</v>
      </c>
      <c r="M94" s="80">
        <v>22483726</v>
      </c>
      <c r="N94" s="80">
        <v>252018</v>
      </c>
      <c r="O94" s="80">
        <v>350410</v>
      </c>
      <c r="P94" s="81">
        <v>11912031</v>
      </c>
      <c r="Q94" s="79">
        <v>23743997</v>
      </c>
      <c r="R94" s="80">
        <v>13772523</v>
      </c>
      <c r="S94" s="80">
        <v>264248</v>
      </c>
      <c r="T94" s="80">
        <v>624858</v>
      </c>
      <c r="U94" s="81">
        <v>9082367</v>
      </c>
      <c r="V94" s="79">
        <v>404463628</v>
      </c>
      <c r="W94" s="80">
        <v>216296768</v>
      </c>
      <c r="X94" s="80">
        <v>8244057</v>
      </c>
      <c r="Y94" s="80">
        <v>19648126</v>
      </c>
      <c r="Z94" s="81">
        <v>160274678</v>
      </c>
    </row>
    <row r="95" spans="1:26" s="16" customFormat="1" ht="18" x14ac:dyDescent="0.45">
      <c r="A95" s="23">
        <v>2009</v>
      </c>
      <c r="B95" s="79">
        <v>119155303</v>
      </c>
      <c r="C95" s="80">
        <v>73449598</v>
      </c>
      <c r="D95" s="80">
        <v>1071855</v>
      </c>
      <c r="E95" s="80">
        <v>2215636</v>
      </c>
      <c r="F95" s="81">
        <v>42418214</v>
      </c>
      <c r="G95" s="79">
        <v>21995528</v>
      </c>
      <c r="H95" s="80">
        <v>13407861</v>
      </c>
      <c r="I95" s="80">
        <v>185678</v>
      </c>
      <c r="J95" s="80">
        <v>414280</v>
      </c>
      <c r="K95" s="81">
        <v>7987709</v>
      </c>
      <c r="L95" s="79">
        <v>34855238</v>
      </c>
      <c r="M95" s="80">
        <v>22409868</v>
      </c>
      <c r="N95" s="80">
        <v>225288</v>
      </c>
      <c r="O95" s="80">
        <v>343261</v>
      </c>
      <c r="P95" s="81">
        <v>11876821</v>
      </c>
      <c r="Q95" s="79">
        <v>23850698</v>
      </c>
      <c r="R95" s="80">
        <v>13888084</v>
      </c>
      <c r="S95" s="80">
        <v>237749</v>
      </c>
      <c r="T95" s="80">
        <v>623081</v>
      </c>
      <c r="U95" s="81">
        <v>9101784</v>
      </c>
      <c r="V95" s="79">
        <v>403728670</v>
      </c>
      <c r="W95" s="80">
        <v>218306305</v>
      </c>
      <c r="X95" s="80">
        <v>7548704</v>
      </c>
      <c r="Y95" s="80">
        <v>20133146</v>
      </c>
      <c r="Z95" s="81">
        <v>157740515</v>
      </c>
    </row>
    <row r="96" spans="1:26" s="16" customFormat="1" ht="18" x14ac:dyDescent="0.45">
      <c r="A96" s="23">
        <v>2010</v>
      </c>
      <c r="B96" s="79">
        <v>120035286</v>
      </c>
      <c r="C96" s="80">
        <v>73404093</v>
      </c>
      <c r="D96" s="80">
        <v>1602229</v>
      </c>
      <c r="E96" s="80">
        <v>2190361</v>
      </c>
      <c r="F96" s="81">
        <v>42838604</v>
      </c>
      <c r="G96" s="79">
        <v>22158546</v>
      </c>
      <c r="H96" s="80">
        <v>13403049</v>
      </c>
      <c r="I96" s="80">
        <v>262254</v>
      </c>
      <c r="J96" s="80">
        <v>409297</v>
      </c>
      <c r="K96" s="81">
        <v>8083946</v>
      </c>
      <c r="L96" s="79">
        <v>35096897</v>
      </c>
      <c r="M96" s="80">
        <v>22618184</v>
      </c>
      <c r="N96" s="80">
        <v>303103</v>
      </c>
      <c r="O96" s="80">
        <v>357380</v>
      </c>
      <c r="P96" s="81">
        <v>11818230</v>
      </c>
      <c r="Q96" s="79">
        <v>23893492</v>
      </c>
      <c r="R96" s="80">
        <v>13852413</v>
      </c>
      <c r="S96" s="80">
        <v>293664</v>
      </c>
      <c r="T96" s="80">
        <v>617928</v>
      </c>
      <c r="U96" s="81">
        <v>9129487</v>
      </c>
      <c r="V96" s="79">
        <v>404808308</v>
      </c>
      <c r="W96" s="80">
        <v>217724662</v>
      </c>
      <c r="X96" s="80">
        <v>8394707</v>
      </c>
      <c r="Y96" s="80">
        <v>20103651</v>
      </c>
      <c r="Z96" s="81">
        <v>158585288</v>
      </c>
    </row>
    <row r="97" spans="1:26" s="16" customFormat="1" ht="18" x14ac:dyDescent="0.45">
      <c r="A97" s="23">
        <v>2011</v>
      </c>
      <c r="B97" s="79">
        <v>119402264</v>
      </c>
      <c r="C97" s="80">
        <v>73154711</v>
      </c>
      <c r="D97" s="80">
        <v>1650749</v>
      </c>
      <c r="E97" s="80">
        <v>2352188</v>
      </c>
      <c r="F97" s="81">
        <v>42244616</v>
      </c>
      <c r="G97" s="79">
        <v>22085528</v>
      </c>
      <c r="H97" s="80">
        <v>13372856</v>
      </c>
      <c r="I97" s="80">
        <v>272465</v>
      </c>
      <c r="J97" s="80">
        <v>449617</v>
      </c>
      <c r="K97" s="81">
        <v>7990589</v>
      </c>
      <c r="L97" s="79">
        <v>35220216</v>
      </c>
      <c r="M97" s="80">
        <v>23060613</v>
      </c>
      <c r="N97" s="80">
        <v>310639</v>
      </c>
      <c r="O97" s="80">
        <v>406979</v>
      </c>
      <c r="P97" s="81">
        <v>11441984</v>
      </c>
      <c r="Q97" s="79">
        <v>23814172</v>
      </c>
      <c r="R97" s="80">
        <v>13898028</v>
      </c>
      <c r="S97" s="80">
        <v>308464</v>
      </c>
      <c r="T97" s="80">
        <v>660726</v>
      </c>
      <c r="U97" s="81">
        <v>8946954</v>
      </c>
      <c r="V97" s="79">
        <v>404412433</v>
      </c>
      <c r="W97" s="80">
        <v>219324452</v>
      </c>
      <c r="X97" s="80">
        <v>8819592</v>
      </c>
      <c r="Y97" s="80">
        <v>20582539</v>
      </c>
      <c r="Z97" s="81">
        <v>155685851</v>
      </c>
    </row>
    <row r="98" spans="1:26" s="16" customFormat="1" ht="18" x14ac:dyDescent="0.45">
      <c r="A98" s="23">
        <v>2012</v>
      </c>
      <c r="B98" s="79">
        <v>117642926</v>
      </c>
      <c r="C98" s="80">
        <v>72383803</v>
      </c>
      <c r="D98" s="80">
        <v>1741329</v>
      </c>
      <c r="E98" s="80">
        <v>2354571</v>
      </c>
      <c r="F98" s="81">
        <v>41163223</v>
      </c>
      <c r="G98" s="79">
        <v>21789937</v>
      </c>
      <c r="H98" s="80">
        <v>13237213</v>
      </c>
      <c r="I98" s="80">
        <v>288012</v>
      </c>
      <c r="J98" s="80">
        <v>450373</v>
      </c>
      <c r="K98" s="81">
        <v>7814339</v>
      </c>
      <c r="L98" s="79">
        <v>35628228</v>
      </c>
      <c r="M98" s="80">
        <v>23915845</v>
      </c>
      <c r="N98" s="80">
        <v>327666</v>
      </c>
      <c r="O98" s="80">
        <v>409857</v>
      </c>
      <c r="P98" s="81">
        <v>10974860</v>
      </c>
      <c r="Q98" s="79">
        <v>23594352</v>
      </c>
      <c r="R98" s="80">
        <v>13859515</v>
      </c>
      <c r="S98" s="80">
        <v>325313</v>
      </c>
      <c r="T98" s="80">
        <v>675504</v>
      </c>
      <c r="U98" s="81">
        <v>8734019</v>
      </c>
      <c r="V98" s="79">
        <v>402679444</v>
      </c>
      <c r="W98" s="80">
        <v>220312677</v>
      </c>
      <c r="X98" s="80">
        <v>9537503</v>
      </c>
      <c r="Y98" s="80">
        <v>20381972</v>
      </c>
      <c r="Z98" s="81">
        <v>152447292</v>
      </c>
    </row>
    <row r="99" spans="1:26" s="16" customFormat="1" ht="18" x14ac:dyDescent="0.45">
      <c r="A99" s="23">
        <v>2013</v>
      </c>
      <c r="B99" s="79">
        <v>116559398</v>
      </c>
      <c r="C99" s="80">
        <v>72255515</v>
      </c>
      <c r="D99" s="80">
        <v>1747984</v>
      </c>
      <c r="E99" s="80">
        <v>2467228</v>
      </c>
      <c r="F99" s="81">
        <v>40088672</v>
      </c>
      <c r="G99" s="79">
        <v>21616510</v>
      </c>
      <c r="H99" s="80">
        <v>13223898</v>
      </c>
      <c r="I99" s="80">
        <v>289003</v>
      </c>
      <c r="J99" s="80">
        <v>471339</v>
      </c>
      <c r="K99" s="81">
        <v>7632270</v>
      </c>
      <c r="L99" s="79">
        <v>35375470</v>
      </c>
      <c r="M99" s="80">
        <v>24094997</v>
      </c>
      <c r="N99" s="80">
        <v>319824</v>
      </c>
      <c r="O99" s="80">
        <v>424614</v>
      </c>
      <c r="P99" s="81">
        <v>10536035</v>
      </c>
      <c r="Q99" s="79">
        <v>23416882</v>
      </c>
      <c r="R99" s="80">
        <v>13922218</v>
      </c>
      <c r="S99" s="80">
        <v>326088</v>
      </c>
      <c r="T99" s="80">
        <v>682957</v>
      </c>
      <c r="U99" s="81">
        <v>8485619</v>
      </c>
      <c r="V99" s="79">
        <v>400327995</v>
      </c>
      <c r="W99" s="80">
        <v>222635743</v>
      </c>
      <c r="X99" s="80">
        <v>9551137</v>
      </c>
      <c r="Y99" s="80">
        <v>20643145</v>
      </c>
      <c r="Z99" s="81">
        <v>147497969</v>
      </c>
    </row>
    <row r="100" spans="1:26" s="16" customFormat="1" ht="18" x14ac:dyDescent="0.45">
      <c r="A100" s="23">
        <v>2014</v>
      </c>
      <c r="B100" s="79">
        <v>117207460</v>
      </c>
      <c r="C100" s="80">
        <v>71353278</v>
      </c>
      <c r="D100" s="80">
        <v>1730372</v>
      </c>
      <c r="E100" s="80">
        <v>2646942</v>
      </c>
      <c r="F100" s="81">
        <v>41476868</v>
      </c>
      <c r="G100" s="79">
        <v>21753888</v>
      </c>
      <c r="H100" s="80">
        <v>13079850</v>
      </c>
      <c r="I100" s="80">
        <v>288317</v>
      </c>
      <c r="J100" s="80">
        <v>509182</v>
      </c>
      <c r="K100" s="81">
        <v>7876539</v>
      </c>
      <c r="L100" s="79">
        <v>35812974</v>
      </c>
      <c r="M100" s="80">
        <v>24063431</v>
      </c>
      <c r="N100" s="80">
        <v>318556</v>
      </c>
      <c r="O100" s="80">
        <v>472042</v>
      </c>
      <c r="P100" s="81">
        <v>10958945</v>
      </c>
      <c r="Q100" s="79">
        <v>23634330</v>
      </c>
      <c r="R100" s="80">
        <v>13776318</v>
      </c>
      <c r="S100" s="80">
        <v>321331</v>
      </c>
      <c r="T100" s="80">
        <v>716518</v>
      </c>
      <c r="U100" s="81">
        <v>8820162</v>
      </c>
      <c r="V100" s="79">
        <v>403744626</v>
      </c>
      <c r="W100" s="80">
        <v>221251441</v>
      </c>
      <c r="X100" s="80">
        <v>9180989</v>
      </c>
      <c r="Y100" s="80">
        <v>21311442</v>
      </c>
      <c r="Z100" s="81">
        <v>152000755</v>
      </c>
    </row>
    <row r="101" spans="1:26" s="16" customFormat="1" ht="18" x14ac:dyDescent="0.45">
      <c r="A101" s="23">
        <v>2015</v>
      </c>
      <c r="B101" s="79">
        <v>118356945</v>
      </c>
      <c r="C101" s="80">
        <v>70823773</v>
      </c>
      <c r="D101" s="80">
        <v>1757716</v>
      </c>
      <c r="E101" s="80">
        <v>2582725</v>
      </c>
      <c r="F101" s="81">
        <v>43192731</v>
      </c>
      <c r="G101" s="79">
        <v>21957109</v>
      </c>
      <c r="H101" s="80">
        <v>12980101</v>
      </c>
      <c r="I101" s="80">
        <v>294453</v>
      </c>
      <c r="J101" s="80">
        <v>498484</v>
      </c>
      <c r="K101" s="81">
        <v>8184071</v>
      </c>
      <c r="L101" s="79">
        <v>35854079</v>
      </c>
      <c r="M101" s="80">
        <v>23758011</v>
      </c>
      <c r="N101" s="80">
        <v>317748</v>
      </c>
      <c r="O101" s="80">
        <v>449391</v>
      </c>
      <c r="P101" s="81">
        <v>11328930</v>
      </c>
      <c r="Q101" s="79">
        <v>23834195</v>
      </c>
      <c r="R101" s="80">
        <v>13673925</v>
      </c>
      <c r="S101" s="80">
        <v>332385</v>
      </c>
      <c r="T101" s="80">
        <v>718658</v>
      </c>
      <c r="U101" s="81">
        <v>9109226</v>
      </c>
      <c r="V101" s="79">
        <v>407618418</v>
      </c>
      <c r="W101" s="80">
        <v>219828647</v>
      </c>
      <c r="X101" s="80">
        <v>9439897</v>
      </c>
      <c r="Y101" s="80">
        <v>21234646</v>
      </c>
      <c r="Z101" s="81">
        <v>157115229</v>
      </c>
    </row>
    <row r="102" spans="1:26" s="16" customFormat="1" ht="18" x14ac:dyDescent="0.45">
      <c r="A102" s="23">
        <v>2016</v>
      </c>
      <c r="B102" s="79">
        <v>117656424</v>
      </c>
      <c r="C102" s="80">
        <v>69443891</v>
      </c>
      <c r="D102" s="80">
        <v>1747050</v>
      </c>
      <c r="E102" s="80">
        <v>2615861</v>
      </c>
      <c r="F102" s="81">
        <v>43849622</v>
      </c>
      <c r="G102" s="79">
        <v>21854203</v>
      </c>
      <c r="H102" s="80">
        <v>12753999</v>
      </c>
      <c r="I102" s="80">
        <v>292825</v>
      </c>
      <c r="J102" s="80">
        <v>501195</v>
      </c>
      <c r="K102" s="81">
        <v>8306184</v>
      </c>
      <c r="L102" s="79">
        <v>34911138</v>
      </c>
      <c r="M102" s="80">
        <v>22935267</v>
      </c>
      <c r="N102" s="80">
        <v>308071</v>
      </c>
      <c r="O102" s="80">
        <v>439927</v>
      </c>
      <c r="P102" s="81">
        <v>11227872</v>
      </c>
      <c r="Q102" s="79">
        <v>23641735</v>
      </c>
      <c r="R102" s="80">
        <v>13392768</v>
      </c>
      <c r="S102" s="80">
        <v>321432</v>
      </c>
      <c r="T102" s="80">
        <v>730959</v>
      </c>
      <c r="U102" s="81">
        <v>9196576</v>
      </c>
      <c r="V102" s="79">
        <v>404062574</v>
      </c>
      <c r="W102" s="80">
        <v>215209855</v>
      </c>
      <c r="X102" s="80">
        <v>9024680</v>
      </c>
      <c r="Y102" s="80">
        <v>21443153</v>
      </c>
      <c r="Z102" s="81">
        <v>158384887</v>
      </c>
    </row>
    <row r="103" spans="1:26" s="16" customFormat="1" ht="18" x14ac:dyDescent="0.45">
      <c r="A103" s="23">
        <v>2017</v>
      </c>
      <c r="B103" s="79">
        <v>117086532</v>
      </c>
      <c r="C103" s="80">
        <v>70090336</v>
      </c>
      <c r="D103" s="80">
        <v>1794727</v>
      </c>
      <c r="E103" s="80">
        <v>2624400</v>
      </c>
      <c r="F103" s="81">
        <v>42577070</v>
      </c>
      <c r="G103" s="79">
        <v>21727013</v>
      </c>
      <c r="H103" s="80">
        <v>12862433</v>
      </c>
      <c r="I103" s="80">
        <v>300130</v>
      </c>
      <c r="J103" s="80">
        <v>495814</v>
      </c>
      <c r="K103" s="81">
        <v>8068636</v>
      </c>
      <c r="L103" s="79">
        <v>34520340</v>
      </c>
      <c r="M103" s="80">
        <v>22904701</v>
      </c>
      <c r="N103" s="80">
        <v>314463</v>
      </c>
      <c r="O103" s="80">
        <v>440359</v>
      </c>
      <c r="P103" s="81">
        <v>10860817</v>
      </c>
      <c r="Q103" s="79">
        <v>23584080</v>
      </c>
      <c r="R103" s="80">
        <v>13607142</v>
      </c>
      <c r="S103" s="80">
        <v>334386</v>
      </c>
      <c r="T103" s="80">
        <v>738506</v>
      </c>
      <c r="U103" s="81">
        <v>8904045</v>
      </c>
      <c r="V103" s="79">
        <v>404986804</v>
      </c>
      <c r="W103" s="80">
        <v>220305026</v>
      </c>
      <c r="X103" s="80">
        <v>9242810</v>
      </c>
      <c r="Y103" s="80">
        <v>22012898</v>
      </c>
      <c r="Z103" s="81">
        <v>153426070</v>
      </c>
    </row>
    <row r="104" spans="1:26" s="16" customFormat="1" ht="18" x14ac:dyDescent="0.45">
      <c r="A104" s="23">
        <v>2018</v>
      </c>
      <c r="B104" s="79">
        <v>117198344</v>
      </c>
      <c r="C104" s="80">
        <v>69929511</v>
      </c>
      <c r="D104" s="80">
        <v>1834363</v>
      </c>
      <c r="E104" s="80">
        <v>2662628</v>
      </c>
      <c r="F104" s="81">
        <v>42771842</v>
      </c>
      <c r="G104" s="79">
        <v>21770285</v>
      </c>
      <c r="H104" s="80">
        <v>12843144</v>
      </c>
      <c r="I104" s="80">
        <v>308545</v>
      </c>
      <c r="J104" s="80">
        <v>504544</v>
      </c>
      <c r="K104" s="81">
        <v>8114051</v>
      </c>
      <c r="L104" s="79">
        <v>34056154</v>
      </c>
      <c r="M104" s="80">
        <v>22430368</v>
      </c>
      <c r="N104" s="80">
        <v>318032</v>
      </c>
      <c r="O104" s="80">
        <v>443190</v>
      </c>
      <c r="P104" s="81">
        <v>10864563</v>
      </c>
      <c r="Q104" s="79">
        <v>23660827</v>
      </c>
      <c r="R104" s="80">
        <v>13630609</v>
      </c>
      <c r="S104" s="80">
        <v>338155</v>
      </c>
      <c r="T104" s="80">
        <v>750942</v>
      </c>
      <c r="U104" s="81">
        <v>8941122</v>
      </c>
      <c r="V104" s="79">
        <v>405351821</v>
      </c>
      <c r="W104" s="80">
        <v>221296219</v>
      </c>
      <c r="X104" s="80">
        <v>9379994</v>
      </c>
      <c r="Y104" s="80">
        <v>22624914</v>
      </c>
      <c r="Z104" s="81">
        <v>152050694</v>
      </c>
    </row>
    <row r="105" spans="1:26" s="16" customFormat="1" ht="18" x14ac:dyDescent="0.45">
      <c r="A105" s="23">
        <v>2019</v>
      </c>
      <c r="B105" s="79">
        <v>115292175</v>
      </c>
      <c r="C105" s="80">
        <v>67231422</v>
      </c>
      <c r="D105" s="80">
        <v>1793487</v>
      </c>
      <c r="E105" s="80">
        <v>2597361</v>
      </c>
      <c r="F105" s="81">
        <v>43669905</v>
      </c>
      <c r="G105" s="79">
        <v>21422329</v>
      </c>
      <c r="H105" s="80">
        <v>12342166</v>
      </c>
      <c r="I105" s="80">
        <v>302444</v>
      </c>
      <c r="J105" s="80">
        <v>489055</v>
      </c>
      <c r="K105" s="81">
        <v>8288664</v>
      </c>
      <c r="L105" s="79">
        <v>33484052</v>
      </c>
      <c r="M105" s="80">
        <v>21836370</v>
      </c>
      <c r="N105" s="80">
        <v>317700</v>
      </c>
      <c r="O105" s="80">
        <v>421071</v>
      </c>
      <c r="P105" s="81">
        <v>10908912</v>
      </c>
      <c r="Q105" s="79">
        <v>23337394</v>
      </c>
      <c r="R105" s="80">
        <v>13133974</v>
      </c>
      <c r="S105" s="80">
        <v>335477</v>
      </c>
      <c r="T105" s="80">
        <v>726409</v>
      </c>
      <c r="U105" s="81">
        <v>9141534</v>
      </c>
      <c r="V105" s="79">
        <v>405306942</v>
      </c>
      <c r="W105" s="80">
        <v>214735670</v>
      </c>
      <c r="X105" s="80">
        <v>9423828</v>
      </c>
      <c r="Y105" s="80">
        <v>22564666</v>
      </c>
      <c r="Z105" s="81">
        <v>158582778</v>
      </c>
    </row>
    <row r="106" spans="1:26" s="16" customFormat="1" ht="18" x14ac:dyDescent="0.45">
      <c r="A106" s="23">
        <v>2020</v>
      </c>
      <c r="B106" s="79">
        <v>114065007</v>
      </c>
      <c r="C106" s="80">
        <v>66340067</v>
      </c>
      <c r="D106" s="80">
        <v>1883524</v>
      </c>
      <c r="E106" s="80">
        <v>2602858</v>
      </c>
      <c r="F106" s="81">
        <v>43238558</v>
      </c>
      <c r="G106" s="79">
        <v>21213000</v>
      </c>
      <c r="H106" s="80">
        <v>12191691</v>
      </c>
      <c r="I106" s="80">
        <v>314415</v>
      </c>
      <c r="J106" s="80">
        <v>491609</v>
      </c>
      <c r="K106" s="81">
        <v>8215285</v>
      </c>
      <c r="L106" s="79">
        <v>33264175</v>
      </c>
      <c r="M106" s="80">
        <v>21772262</v>
      </c>
      <c r="N106" s="80">
        <v>343547</v>
      </c>
      <c r="O106" s="80">
        <v>422670</v>
      </c>
      <c r="P106" s="81">
        <v>10725696</v>
      </c>
      <c r="Q106" s="79">
        <v>23169178</v>
      </c>
      <c r="R106" s="80">
        <v>13074555</v>
      </c>
      <c r="S106" s="80">
        <v>325912</v>
      </c>
      <c r="T106" s="80">
        <v>723726</v>
      </c>
      <c r="U106" s="81">
        <v>9044985</v>
      </c>
      <c r="V106" s="79">
        <v>403693285</v>
      </c>
      <c r="W106" s="80">
        <v>215228280</v>
      </c>
      <c r="X106" s="80">
        <v>9127544</v>
      </c>
      <c r="Y106" s="80">
        <v>22436273</v>
      </c>
      <c r="Z106" s="81">
        <v>156901187</v>
      </c>
    </row>
    <row r="107" spans="1:26" s="16" customFormat="1" ht="18" x14ac:dyDescent="0.45">
      <c r="A107" s="23">
        <v>2021</v>
      </c>
      <c r="B107" s="79">
        <v>114602366</v>
      </c>
      <c r="C107" s="80">
        <v>66564706</v>
      </c>
      <c r="D107" s="80">
        <v>1897298</v>
      </c>
      <c r="E107" s="80">
        <v>2627167</v>
      </c>
      <c r="F107" s="81">
        <v>43513196</v>
      </c>
      <c r="G107" s="79">
        <v>21349890</v>
      </c>
      <c r="H107" s="80">
        <v>12253043</v>
      </c>
      <c r="I107" s="80">
        <v>318046</v>
      </c>
      <c r="J107" s="80">
        <v>496163</v>
      </c>
      <c r="K107" s="81">
        <v>8282638</v>
      </c>
      <c r="L107" s="79">
        <v>33155033</v>
      </c>
      <c r="M107" s="80">
        <v>21583209</v>
      </c>
      <c r="N107" s="80">
        <v>335476</v>
      </c>
      <c r="O107" s="80">
        <v>415725</v>
      </c>
      <c r="P107" s="81">
        <v>10820623</v>
      </c>
      <c r="Q107" s="79">
        <v>23253077</v>
      </c>
      <c r="R107" s="80">
        <v>13075457</v>
      </c>
      <c r="S107" s="80">
        <v>342587</v>
      </c>
      <c r="T107" s="80">
        <v>718630</v>
      </c>
      <c r="U107" s="81">
        <v>9116403</v>
      </c>
      <c r="V107" s="79">
        <v>406681555</v>
      </c>
      <c r="W107" s="80">
        <v>215363414</v>
      </c>
      <c r="X107" s="80">
        <v>10006189</v>
      </c>
      <c r="Y107" s="80">
        <v>22771589</v>
      </c>
      <c r="Z107" s="81">
        <v>158540363</v>
      </c>
    </row>
    <row r="108" spans="1:26" s="16" customFormat="1" ht="18" x14ac:dyDescent="0.45">
      <c r="A108" s="23">
        <v>2022</v>
      </c>
      <c r="B108" s="79">
        <v>114770890</v>
      </c>
      <c r="C108" s="80">
        <v>66590017</v>
      </c>
      <c r="D108" s="80">
        <v>1885492</v>
      </c>
      <c r="E108" s="80">
        <v>2634745</v>
      </c>
      <c r="F108" s="81">
        <v>43660636</v>
      </c>
      <c r="G108" s="79">
        <v>21405150</v>
      </c>
      <c r="H108" s="80">
        <v>12270821</v>
      </c>
      <c r="I108" s="80">
        <v>316271</v>
      </c>
      <c r="J108" s="80">
        <v>499131</v>
      </c>
      <c r="K108" s="81">
        <v>8318926</v>
      </c>
      <c r="L108" s="79">
        <v>32502494</v>
      </c>
      <c r="M108" s="80">
        <v>21014226</v>
      </c>
      <c r="N108" s="80">
        <v>326254</v>
      </c>
      <c r="O108" s="80">
        <v>421640</v>
      </c>
      <c r="P108" s="81">
        <v>10740374</v>
      </c>
      <c r="Q108" s="79">
        <v>23300531</v>
      </c>
      <c r="R108" s="80">
        <v>13119967</v>
      </c>
      <c r="S108" s="80">
        <v>332920</v>
      </c>
      <c r="T108" s="80">
        <v>716104</v>
      </c>
      <c r="U108" s="81">
        <v>9131539</v>
      </c>
      <c r="V108" s="79">
        <v>406197146</v>
      </c>
      <c r="W108" s="80">
        <v>216171913</v>
      </c>
      <c r="X108" s="80">
        <v>9496701</v>
      </c>
      <c r="Y108" s="80">
        <v>22758157</v>
      </c>
      <c r="Z108" s="81">
        <v>157770376</v>
      </c>
    </row>
    <row r="109" spans="1:26" s="16" customFormat="1" ht="18.399999999999999" thickBot="1" x14ac:dyDescent="0.5">
      <c r="A109" s="23">
        <v>2023</v>
      </c>
      <c r="B109" s="82">
        <v>114527286</v>
      </c>
      <c r="C109" s="83">
        <v>66197345</v>
      </c>
      <c r="D109" s="83">
        <v>1895481</v>
      </c>
      <c r="E109" s="83">
        <v>2801254</v>
      </c>
      <c r="F109" s="84">
        <v>43633207</v>
      </c>
      <c r="G109" s="82">
        <v>21373646</v>
      </c>
      <c r="H109" s="83">
        <v>12204944</v>
      </c>
      <c r="I109" s="83">
        <v>317270</v>
      </c>
      <c r="J109" s="83">
        <v>528081</v>
      </c>
      <c r="K109" s="84">
        <v>8323351</v>
      </c>
      <c r="L109" s="82">
        <v>32453979</v>
      </c>
      <c r="M109" s="83">
        <v>20889517</v>
      </c>
      <c r="N109" s="83">
        <v>328070</v>
      </c>
      <c r="O109" s="83">
        <v>457359</v>
      </c>
      <c r="P109" s="84">
        <v>10779034</v>
      </c>
      <c r="Q109" s="82">
        <v>23314945</v>
      </c>
      <c r="R109" s="83">
        <v>13102329</v>
      </c>
      <c r="S109" s="83">
        <v>328885</v>
      </c>
      <c r="T109" s="83">
        <v>742867</v>
      </c>
      <c r="U109" s="84">
        <v>9140864</v>
      </c>
      <c r="V109" s="82">
        <v>408536368</v>
      </c>
      <c r="W109" s="83">
        <v>217274491</v>
      </c>
      <c r="X109" s="83">
        <v>9467956</v>
      </c>
      <c r="Y109" s="83">
        <v>23974359</v>
      </c>
      <c r="Z109" s="84">
        <v>157819561</v>
      </c>
    </row>
    <row r="110" spans="1:26" s="16" customFormat="1" ht="14.65" thickTop="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pans="1:6" s="16" customFormat="1" x14ac:dyDescent="0.45"/>
    <row r="146" spans="1:6" s="16" customFormat="1" x14ac:dyDescent="0.45"/>
    <row r="147" spans="1:6" s="16" customFormat="1" x14ac:dyDescent="0.45"/>
    <row r="148" spans="1:6" s="16" customFormat="1" x14ac:dyDescent="0.45"/>
    <row r="149" spans="1:6" s="16" customFormat="1" x14ac:dyDescent="0.45"/>
    <row r="150" spans="1:6" s="16" customFormat="1" x14ac:dyDescent="0.45"/>
    <row r="151" spans="1:6" s="16" customFormat="1" x14ac:dyDescent="0.45"/>
    <row r="152" spans="1:6" s="16" customFormat="1" x14ac:dyDescent="0.45"/>
    <row r="153" spans="1:6" s="16" customFormat="1" x14ac:dyDescent="0.45">
      <c r="A153"/>
      <c r="B153"/>
      <c r="C153"/>
      <c r="D153"/>
      <c r="E153"/>
      <c r="F153"/>
    </row>
  </sheetData>
  <sheetProtection algorithmName="SHA-512" hashValue="HhgYS/qPZgvldj5Bx54eGTUvRT8j2YW5aB1FYjSVU4q28Nj77pTDDGM66MOax0hrDknl4WTySwH9ShchP1qu3w==" saltValue="CgWzBM/9wUasIqa5+wRvaw==" spinCount="100000" sheet="1" objects="1" scenarios="1"/>
  <mergeCells count="5">
    <mergeCell ref="B62:F62"/>
    <mergeCell ref="B87:H87"/>
    <mergeCell ref="A1:K1"/>
    <mergeCell ref="A3:F3"/>
    <mergeCell ref="G3:K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674F-CCEE-45C9-BAEC-24AC73AA49B3}">
  <dimension ref="A1:AO185"/>
  <sheetViews>
    <sheetView topLeftCell="A8" zoomScaleNormal="100" workbookViewId="0">
      <selection activeCell="B31" sqref="B31"/>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385</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108">
        <v>2005</v>
      </c>
      <c r="B6" s="109">
        <v>1134858143</v>
      </c>
      <c r="C6" s="110">
        <v>174257751</v>
      </c>
      <c r="D6" s="110">
        <v>14240209</v>
      </c>
      <c r="E6" s="110">
        <v>38154744</v>
      </c>
      <c r="F6" s="111">
        <v>908205439</v>
      </c>
      <c r="G6" s="92">
        <f t="shared" ref="G6:G25" si="0">B6*2*B64/100</f>
        <v>18271216.102299999</v>
      </c>
      <c r="H6" s="52">
        <f t="shared" ref="H6:H25" si="1">C6*2*C64/100</f>
        <v>14843275.230180001</v>
      </c>
      <c r="I6" s="52">
        <f t="shared" ref="I6:I25" si="2">D6*2*D64/100</f>
        <v>4538924.2166600004</v>
      </c>
      <c r="J6" s="52">
        <f t="shared" ref="J6:J25" si="3">E6*2*E64/100</f>
        <v>8864873.2209600005</v>
      </c>
      <c r="K6" s="53">
        <f t="shared" ref="K6:K25" si="4">F6*2*F64/100</f>
        <v>20616263.465300001</v>
      </c>
    </row>
    <row r="7" spans="1:11" s="16" customFormat="1" ht="18" x14ac:dyDescent="0.55000000000000004">
      <c r="A7" s="102">
        <v>2006</v>
      </c>
      <c r="B7" s="63">
        <v>1141967187</v>
      </c>
      <c r="C7" s="62">
        <v>175330102</v>
      </c>
      <c r="D7" s="62">
        <v>14689799</v>
      </c>
      <c r="E7" s="62">
        <v>38974713</v>
      </c>
      <c r="F7" s="103">
        <v>912972574</v>
      </c>
      <c r="G7" s="92">
        <f t="shared" si="0"/>
        <v>18362832.36696</v>
      </c>
      <c r="H7" s="52">
        <f t="shared" si="1"/>
        <v>14853966.241439998</v>
      </c>
      <c r="I7" s="52">
        <f t="shared" si="2"/>
        <v>4579397.9402599996</v>
      </c>
      <c r="J7" s="52">
        <f t="shared" si="3"/>
        <v>8904942.426239999</v>
      </c>
      <c r="K7" s="53">
        <f t="shared" si="4"/>
        <v>20760996.332759999</v>
      </c>
    </row>
    <row r="8" spans="1:11" s="16" customFormat="1" ht="18" x14ac:dyDescent="0.55000000000000004">
      <c r="A8" s="102">
        <v>2007</v>
      </c>
      <c r="B8" s="63">
        <v>1150383514</v>
      </c>
      <c r="C8" s="62">
        <v>175828990</v>
      </c>
      <c r="D8" s="62">
        <v>15161606</v>
      </c>
      <c r="E8" s="62">
        <v>40440568</v>
      </c>
      <c r="F8" s="103">
        <v>918952350</v>
      </c>
      <c r="G8" s="92">
        <f t="shared" si="0"/>
        <v>18429143.894280002</v>
      </c>
      <c r="H8" s="52">
        <f t="shared" si="1"/>
        <v>14868099.394399999</v>
      </c>
      <c r="I8" s="52">
        <f t="shared" si="2"/>
        <v>4620651.0445599994</v>
      </c>
      <c r="J8" s="52">
        <f t="shared" si="3"/>
        <v>8968909.1710400004</v>
      </c>
      <c r="K8" s="53">
        <f t="shared" si="4"/>
        <v>20841839.297999997</v>
      </c>
    </row>
    <row r="9" spans="1:11" s="16" customFormat="1" ht="18" x14ac:dyDescent="0.55000000000000004">
      <c r="A9" s="102">
        <v>2008</v>
      </c>
      <c r="B9" s="63">
        <v>1156027923</v>
      </c>
      <c r="C9" s="62">
        <v>176085084</v>
      </c>
      <c r="D9" s="62">
        <v>15707579</v>
      </c>
      <c r="E9" s="62">
        <v>40464206</v>
      </c>
      <c r="F9" s="103">
        <v>923771054</v>
      </c>
      <c r="G9" s="92">
        <f t="shared" si="0"/>
        <v>18542687.884920001</v>
      </c>
      <c r="H9" s="52">
        <f t="shared" si="1"/>
        <v>14861581.089599999</v>
      </c>
      <c r="I9" s="52">
        <f t="shared" si="2"/>
        <v>4717300.1252800003</v>
      </c>
      <c r="J9" s="52">
        <f t="shared" si="3"/>
        <v>8973342.3225599993</v>
      </c>
      <c r="K9" s="53">
        <f t="shared" si="4"/>
        <v>20951127.504719999</v>
      </c>
    </row>
    <row r="10" spans="1:11" s="16" customFormat="1" ht="18" x14ac:dyDescent="0.55000000000000004">
      <c r="A10" s="102">
        <v>2009</v>
      </c>
      <c r="B10" s="63">
        <v>1165736656</v>
      </c>
      <c r="C10" s="62">
        <v>175651686</v>
      </c>
      <c r="D10" s="62">
        <v>16656957</v>
      </c>
      <c r="E10" s="62">
        <v>40558398</v>
      </c>
      <c r="F10" s="103">
        <v>932869615</v>
      </c>
      <c r="G10" s="92">
        <f t="shared" si="0"/>
        <v>18581842.296640001</v>
      </c>
      <c r="H10" s="52">
        <f t="shared" si="1"/>
        <v>14856619.601879999</v>
      </c>
      <c r="I10" s="52">
        <f t="shared" si="2"/>
        <v>4965772.0208400004</v>
      </c>
      <c r="J10" s="52">
        <f t="shared" si="3"/>
        <v>8966650.6298399996</v>
      </c>
      <c r="K10" s="53">
        <f t="shared" si="4"/>
        <v>21026881.122099999</v>
      </c>
    </row>
    <row r="11" spans="1:11" s="16" customFormat="1" ht="18" x14ac:dyDescent="0.55000000000000004">
      <c r="A11" s="102">
        <v>2010</v>
      </c>
      <c r="B11" s="63">
        <v>1173362589</v>
      </c>
      <c r="C11" s="62">
        <v>175249049</v>
      </c>
      <c r="D11" s="62">
        <v>17496139</v>
      </c>
      <c r="E11" s="62">
        <v>39951689</v>
      </c>
      <c r="F11" s="103">
        <v>940665712</v>
      </c>
      <c r="G11" s="92">
        <f t="shared" si="0"/>
        <v>18726866.920440003</v>
      </c>
      <c r="H11" s="52">
        <f t="shared" si="1"/>
        <v>14917199.05088</v>
      </c>
      <c r="I11" s="52">
        <f t="shared" si="2"/>
        <v>5116920.8119400004</v>
      </c>
      <c r="J11" s="52">
        <f t="shared" si="3"/>
        <v>8963560.9440400004</v>
      </c>
      <c r="K11" s="53">
        <f t="shared" si="4"/>
        <v>21127351.891520001</v>
      </c>
    </row>
    <row r="12" spans="1:11" s="16" customFormat="1" ht="18" x14ac:dyDescent="0.55000000000000004">
      <c r="A12" s="102">
        <v>2011</v>
      </c>
      <c r="B12" s="63">
        <v>1183487528</v>
      </c>
      <c r="C12" s="62">
        <v>175174536</v>
      </c>
      <c r="D12" s="62">
        <v>17481262</v>
      </c>
      <c r="E12" s="62">
        <v>40084377</v>
      </c>
      <c r="F12" s="103">
        <v>950747353</v>
      </c>
      <c r="G12" s="92">
        <f t="shared" si="0"/>
        <v>18841121.44576</v>
      </c>
      <c r="H12" s="52">
        <f t="shared" si="1"/>
        <v>14942387.920799999</v>
      </c>
      <c r="I12" s="52">
        <f t="shared" si="2"/>
        <v>5132498.5231999997</v>
      </c>
      <c r="J12" s="52">
        <f t="shared" si="3"/>
        <v>9001347.69912</v>
      </c>
      <c r="K12" s="53">
        <f t="shared" si="4"/>
        <v>21296740.707200002</v>
      </c>
    </row>
    <row r="13" spans="1:11" s="16" customFormat="1" ht="18" x14ac:dyDescent="0.55000000000000004">
      <c r="A13" s="102">
        <v>2012</v>
      </c>
      <c r="B13" s="63">
        <v>1200415480</v>
      </c>
      <c r="C13" s="62">
        <v>177452018</v>
      </c>
      <c r="D13" s="62">
        <v>17943365</v>
      </c>
      <c r="E13" s="62">
        <v>39356151</v>
      </c>
      <c r="F13" s="103">
        <v>965663946</v>
      </c>
      <c r="G13" s="92">
        <f t="shared" si="0"/>
        <v>18774498.1072</v>
      </c>
      <c r="H13" s="52">
        <f t="shared" si="1"/>
        <v>14991146.480640002</v>
      </c>
      <c r="I13" s="52">
        <f t="shared" si="2"/>
        <v>5235515.0397000005</v>
      </c>
      <c r="J13" s="52">
        <f t="shared" si="3"/>
        <v>8940143.2611600012</v>
      </c>
      <c r="K13" s="53">
        <f t="shared" si="4"/>
        <v>21399113.043360002</v>
      </c>
    </row>
    <row r="14" spans="1:11" s="16" customFormat="1" ht="18" x14ac:dyDescent="0.55000000000000004">
      <c r="A14" s="102">
        <v>2013</v>
      </c>
      <c r="B14" s="63">
        <v>1209446662</v>
      </c>
      <c r="C14" s="62">
        <v>177888271</v>
      </c>
      <c r="D14" s="62">
        <v>18857065</v>
      </c>
      <c r="E14" s="62">
        <v>40369319</v>
      </c>
      <c r="F14" s="103">
        <v>972332007</v>
      </c>
      <c r="G14" s="92">
        <f t="shared" si="0"/>
        <v>18818990.06072</v>
      </c>
      <c r="H14" s="52">
        <f t="shared" si="1"/>
        <v>15010212.306980003</v>
      </c>
      <c r="I14" s="52">
        <f t="shared" si="2"/>
        <v>5472320.2629999993</v>
      </c>
      <c r="J14" s="52">
        <f t="shared" si="3"/>
        <v>9044342.2287600003</v>
      </c>
      <c r="K14" s="53">
        <f t="shared" si="4"/>
        <v>21430197.434280001</v>
      </c>
    </row>
    <row r="15" spans="1:11" s="16" customFormat="1" ht="18" x14ac:dyDescent="0.55000000000000004">
      <c r="A15" s="102">
        <v>2014</v>
      </c>
      <c r="B15" s="63">
        <v>1213536559</v>
      </c>
      <c r="C15" s="62">
        <v>180461850</v>
      </c>
      <c r="D15" s="62">
        <v>19203165</v>
      </c>
      <c r="E15" s="62">
        <v>39264002</v>
      </c>
      <c r="F15" s="103">
        <v>974607542</v>
      </c>
      <c r="G15" s="92">
        <f t="shared" si="0"/>
        <v>16673992.320660003</v>
      </c>
      <c r="H15" s="52">
        <f t="shared" si="1"/>
        <v>5980505.7089999998</v>
      </c>
      <c r="I15" s="52">
        <f t="shared" si="2"/>
        <v>5525902.7604</v>
      </c>
      <c r="J15" s="52">
        <f t="shared" si="3"/>
        <v>9014229.5791599993</v>
      </c>
      <c r="K15" s="53">
        <f t="shared" si="4"/>
        <v>17114108.437520001</v>
      </c>
    </row>
    <row r="16" spans="1:11" s="16" customFormat="1" ht="18" x14ac:dyDescent="0.55000000000000004">
      <c r="A16" s="102">
        <v>2015</v>
      </c>
      <c r="B16" s="63">
        <v>1221096246</v>
      </c>
      <c r="C16" s="62">
        <v>181303574</v>
      </c>
      <c r="D16" s="62">
        <v>19485156</v>
      </c>
      <c r="E16" s="62">
        <v>38991134</v>
      </c>
      <c r="F16" s="103">
        <v>981316382</v>
      </c>
      <c r="G16" s="92">
        <f t="shared" si="0"/>
        <v>16704596.645280002</v>
      </c>
      <c r="H16" s="52">
        <f t="shared" si="1"/>
        <v>6004774.3708799994</v>
      </c>
      <c r="I16" s="52">
        <f t="shared" si="2"/>
        <v>5605099.9749599993</v>
      </c>
      <c r="J16" s="52">
        <f t="shared" si="3"/>
        <v>9010071.2447200008</v>
      </c>
      <c r="K16" s="53">
        <f t="shared" si="4"/>
        <v>17133784.029719997</v>
      </c>
    </row>
    <row r="17" spans="1:11" s="16" customFormat="1" ht="18" x14ac:dyDescent="0.55000000000000004">
      <c r="A17" s="102">
        <v>2016</v>
      </c>
      <c r="B17" s="63">
        <v>1227330415</v>
      </c>
      <c r="C17" s="62">
        <v>181836643</v>
      </c>
      <c r="D17" s="62">
        <v>19749738</v>
      </c>
      <c r="E17" s="62">
        <v>39098112</v>
      </c>
      <c r="F17" s="103">
        <v>986645922</v>
      </c>
      <c r="G17" s="92">
        <f t="shared" si="0"/>
        <v>16838973.2938</v>
      </c>
      <c r="H17" s="52">
        <f t="shared" si="1"/>
        <v>5891507.2332000006</v>
      </c>
      <c r="I17" s="52">
        <f t="shared" si="2"/>
        <v>5659879.9160399996</v>
      </c>
      <c r="J17" s="52">
        <f t="shared" si="3"/>
        <v>9090311.0399999991</v>
      </c>
      <c r="K17" s="53">
        <f t="shared" si="4"/>
        <v>17207104.87968</v>
      </c>
    </row>
    <row r="18" spans="1:11" s="16" customFormat="1" ht="18" x14ac:dyDescent="0.55000000000000004">
      <c r="A18" s="102">
        <v>2017</v>
      </c>
      <c r="B18" s="63">
        <v>1234283160</v>
      </c>
      <c r="C18" s="62">
        <v>182554926</v>
      </c>
      <c r="D18" s="62">
        <v>19850024</v>
      </c>
      <c r="E18" s="62">
        <v>39932633</v>
      </c>
      <c r="F18" s="103">
        <v>991945577</v>
      </c>
      <c r="G18" s="92">
        <f t="shared" si="0"/>
        <v>17057793.271199998</v>
      </c>
      <c r="H18" s="52">
        <f t="shared" si="1"/>
        <v>6046219.1491199993</v>
      </c>
      <c r="I18" s="52">
        <f t="shared" si="2"/>
        <v>5689016.8784000007</v>
      </c>
      <c r="J18" s="52">
        <f t="shared" si="3"/>
        <v>9209263.8224600013</v>
      </c>
      <c r="K18" s="53">
        <f t="shared" si="4"/>
        <v>17359047.5975</v>
      </c>
    </row>
    <row r="19" spans="1:11" s="16" customFormat="1" ht="18" x14ac:dyDescent="0.55000000000000004">
      <c r="A19" s="102">
        <v>2018</v>
      </c>
      <c r="B19" s="63">
        <v>1243236359</v>
      </c>
      <c r="C19" s="62">
        <v>183702615</v>
      </c>
      <c r="D19" s="62">
        <v>19923137</v>
      </c>
      <c r="E19" s="62">
        <v>40405497</v>
      </c>
      <c r="F19" s="103">
        <v>999205110</v>
      </c>
      <c r="G19" s="92">
        <f t="shared" si="0"/>
        <v>17330714.844459999</v>
      </c>
      <c r="H19" s="52">
        <f t="shared" si="1"/>
        <v>6047490.0857999995</v>
      </c>
      <c r="I19" s="52">
        <f t="shared" si="2"/>
        <v>5731089.5894199992</v>
      </c>
      <c r="J19" s="52">
        <f t="shared" si="3"/>
        <v>9250434.4831799995</v>
      </c>
      <c r="K19" s="53">
        <f t="shared" si="4"/>
        <v>17625978.1404</v>
      </c>
    </row>
    <row r="20" spans="1:11" s="16" customFormat="1" ht="18" x14ac:dyDescent="0.55000000000000004">
      <c r="A20" s="102">
        <v>2019</v>
      </c>
      <c r="B20" s="63">
        <v>1255871680</v>
      </c>
      <c r="C20" s="62">
        <v>185388049</v>
      </c>
      <c r="D20" s="62">
        <v>19551488</v>
      </c>
      <c r="E20" s="62">
        <v>42976888</v>
      </c>
      <c r="F20" s="103">
        <v>1007955254</v>
      </c>
      <c r="G20" s="92">
        <f t="shared" si="0"/>
        <v>17758025.555199999</v>
      </c>
      <c r="H20" s="52">
        <f t="shared" si="1"/>
        <v>6006572.7875999995</v>
      </c>
      <c r="I20" s="52">
        <f t="shared" si="2"/>
        <v>5589770.4191999994</v>
      </c>
      <c r="J20" s="52">
        <f t="shared" si="3"/>
        <v>9748017.7361599989</v>
      </c>
      <c r="K20" s="53">
        <f t="shared" si="4"/>
        <v>17961762.626279999</v>
      </c>
    </row>
    <row r="21" spans="1:11" s="16" customFormat="1" ht="18" x14ac:dyDescent="0.55000000000000004">
      <c r="A21" s="102">
        <v>2020</v>
      </c>
      <c r="B21" s="63">
        <v>1263760093</v>
      </c>
      <c r="C21" s="62">
        <v>187540547</v>
      </c>
      <c r="D21" s="62">
        <v>20414100</v>
      </c>
      <c r="E21" s="62">
        <v>43681462</v>
      </c>
      <c r="F21" s="103">
        <v>1012123985</v>
      </c>
      <c r="G21" s="92">
        <f t="shared" si="0"/>
        <v>18122319.733619999</v>
      </c>
      <c r="H21" s="52">
        <f t="shared" si="1"/>
        <v>6083815.3446800001</v>
      </c>
      <c r="I21" s="52">
        <f t="shared" si="2"/>
        <v>5733504.1260000002</v>
      </c>
      <c r="J21" s="52">
        <f t="shared" si="3"/>
        <v>9851916.9394799992</v>
      </c>
      <c r="K21" s="53">
        <f t="shared" si="4"/>
        <v>18339686.608200002</v>
      </c>
    </row>
    <row r="22" spans="1:11" s="16" customFormat="1" ht="18" x14ac:dyDescent="0.55000000000000004">
      <c r="A22" s="102">
        <v>2021</v>
      </c>
      <c r="B22" s="63">
        <v>1273781439</v>
      </c>
      <c r="C22" s="62">
        <v>189015112</v>
      </c>
      <c r="D22" s="62">
        <v>20326313</v>
      </c>
      <c r="E22" s="62">
        <v>45274872</v>
      </c>
      <c r="F22" s="103">
        <v>1019165142</v>
      </c>
      <c r="G22" s="92">
        <f t="shared" si="0"/>
        <v>18571733.380619999</v>
      </c>
      <c r="H22" s="52">
        <f t="shared" si="1"/>
        <v>6158112.3489600001</v>
      </c>
      <c r="I22" s="52">
        <f t="shared" si="2"/>
        <v>5760070.5779400002</v>
      </c>
      <c r="J22" s="52">
        <f t="shared" si="3"/>
        <v>10067320.53792</v>
      </c>
      <c r="K22" s="53">
        <f t="shared" si="4"/>
        <v>18752638.612799998</v>
      </c>
    </row>
    <row r="23" spans="1:11" s="16" customFormat="1" ht="18" x14ac:dyDescent="0.55000000000000004">
      <c r="A23" s="102">
        <v>2022</v>
      </c>
      <c r="B23" s="63">
        <v>1281540711</v>
      </c>
      <c r="C23" s="62">
        <v>190154590</v>
      </c>
      <c r="D23" s="62">
        <v>20330365</v>
      </c>
      <c r="E23" s="62">
        <v>45244674</v>
      </c>
      <c r="F23" s="103">
        <v>1025811082</v>
      </c>
      <c r="G23" s="92">
        <f t="shared" si="0"/>
        <v>18889910.080139998</v>
      </c>
      <c r="H23" s="52">
        <f t="shared" si="1"/>
        <v>6187630.3585999999</v>
      </c>
      <c r="I23" s="52">
        <f t="shared" si="2"/>
        <v>5788461.5227999995</v>
      </c>
      <c r="J23" s="52">
        <f t="shared" si="3"/>
        <v>10069654.645440001</v>
      </c>
      <c r="K23" s="53">
        <f t="shared" si="4"/>
        <v>19059569.903560001</v>
      </c>
    </row>
    <row r="24" spans="1:11" s="16" customFormat="1" ht="18" x14ac:dyDescent="0.55000000000000004">
      <c r="A24" s="102">
        <v>2023</v>
      </c>
      <c r="B24" s="63">
        <v>1292138212</v>
      </c>
      <c r="C24" s="62">
        <v>191190381</v>
      </c>
      <c r="D24" s="62">
        <v>20647373</v>
      </c>
      <c r="E24" s="62">
        <v>46037413</v>
      </c>
      <c r="F24" s="103">
        <v>1034263045</v>
      </c>
      <c r="G24" s="92">
        <f t="shared" si="0"/>
        <v>19149488.30184</v>
      </c>
      <c r="H24" s="52">
        <f t="shared" si="1"/>
        <v>6217511.1901199995</v>
      </c>
      <c r="I24" s="52">
        <f t="shared" si="2"/>
        <v>5828753.3978999993</v>
      </c>
      <c r="J24" s="52">
        <f t="shared" si="3"/>
        <v>10132834.601300001</v>
      </c>
      <c r="K24" s="53">
        <f t="shared" si="4"/>
        <v>19361404.202399999</v>
      </c>
    </row>
    <row r="25" spans="1:11" s="16" customFormat="1" ht="18.399999999999999" thickBot="1" x14ac:dyDescent="0.6">
      <c r="A25" s="104">
        <v>2024</v>
      </c>
      <c r="B25" s="105">
        <v>1301814435</v>
      </c>
      <c r="C25" s="106">
        <v>192349078</v>
      </c>
      <c r="D25" s="106">
        <v>20913354</v>
      </c>
      <c r="E25" s="106">
        <v>46538496</v>
      </c>
      <c r="F25" s="107">
        <v>1042013506</v>
      </c>
      <c r="G25" s="112">
        <f t="shared" si="0"/>
        <v>19501180.236300003</v>
      </c>
      <c r="H25" s="55">
        <f t="shared" si="1"/>
        <v>6262885.9796799989</v>
      </c>
      <c r="I25" s="55">
        <f t="shared" si="2"/>
        <v>5910532.1074800007</v>
      </c>
      <c r="J25" s="55">
        <f t="shared" si="3"/>
        <v>10246846.049279999</v>
      </c>
      <c r="K25" s="56">
        <f t="shared" si="4"/>
        <v>19652374.723159999</v>
      </c>
    </row>
    <row r="26" spans="1:11" s="16" customFormat="1" ht="24.75" customHeight="1" thickBot="1" x14ac:dyDescent="0.6">
      <c r="A26" s="96" t="s">
        <v>373</v>
      </c>
      <c r="B26" s="97"/>
      <c r="C26" s="97"/>
      <c r="D26" s="97"/>
      <c r="E26" s="97"/>
      <c r="F26" s="98"/>
      <c r="G26" s="57"/>
      <c r="H26" s="57"/>
      <c r="I26" s="57"/>
      <c r="J26" s="57"/>
      <c r="K26" s="57"/>
    </row>
    <row r="27" spans="1:11" s="16" customFormat="1" ht="18" x14ac:dyDescent="0.45">
      <c r="A27" s="60">
        <v>2025</v>
      </c>
      <c r="B27" s="61">
        <f>_xlfn.FORECAST.LINEAR(A27,$B$11:B25,$A$11:A25)</f>
        <v>1308344667.4761925</v>
      </c>
      <c r="C27" s="61">
        <f>_xlfn.FORECAST.LINEAR($A27,$C$11:C25,$A$11:$A25)</f>
        <v>193562744.79047632</v>
      </c>
      <c r="D27" s="61">
        <f>_xlfn.FORECAST.LINEAR($A27,$D$11:D25,$A$11:$A25)</f>
        <v>21325794.295238078</v>
      </c>
      <c r="E27" s="61">
        <f>_xlfn.FORECAST.LINEAR($A27,$E$11:E25,$A$11:$A25)</f>
        <v>46197265.980952263</v>
      </c>
      <c r="F27" s="61">
        <f>_xlfn.FORECAST.LINEAR($A27,$F$11:F25,$A$11:$A25)</f>
        <v>1047258862.1714287</v>
      </c>
      <c r="G27" s="39"/>
      <c r="H27" s="39"/>
      <c r="I27" s="39"/>
      <c r="J27" s="39"/>
      <c r="K27" s="39"/>
    </row>
    <row r="28" spans="1:11" s="16" customFormat="1" ht="18" x14ac:dyDescent="0.45">
      <c r="A28" s="40">
        <v>2026</v>
      </c>
      <c r="B28" s="42">
        <f>_xlfn.FORECAST.LINEAR(A28,$B$11:B27,$A$11:A27)</f>
        <v>1317095237.8440475</v>
      </c>
      <c r="C28" s="42">
        <f>_xlfn.FORECAST.LINEAR($A28,$C$11:C27,$A$11:A27)</f>
        <v>194830910.89761877</v>
      </c>
      <c r="D28" s="42">
        <f>_xlfn.FORECAST.LINEAR($A28,$D$11:D27,$A$11:$A27)</f>
        <v>21556751.548809528</v>
      </c>
      <c r="E28" s="42">
        <f>_xlfn.FORECAST.LINEAR($A28,$E$11:E27,$A$11:$A27)</f>
        <v>46745201.570238113</v>
      </c>
      <c r="F28" s="42">
        <f>_xlfn.FORECAST.LINEAR($A28,$F$11:F27,$A$11:$A27)</f>
        <v>1053962373.5678577</v>
      </c>
      <c r="G28" s="39"/>
      <c r="H28" s="39"/>
      <c r="I28" s="39"/>
      <c r="J28" s="39"/>
      <c r="K28" s="39"/>
    </row>
    <row r="29" spans="1:11" s="16" customFormat="1" ht="18" x14ac:dyDescent="0.45">
      <c r="A29" s="40">
        <v>2027</v>
      </c>
      <c r="B29" s="42">
        <f>_xlfn.FORECAST.LINEAR(A29,$B$11:B28,$A$11:A28)</f>
        <v>1325845808.2119045</v>
      </c>
      <c r="C29" s="42">
        <f>_xlfn.FORECAST.LINEAR($A29,$C$11:C28,$A$11:A28)</f>
        <v>196099077.00476217</v>
      </c>
      <c r="D29" s="42">
        <f>_xlfn.FORECAST.LINEAR($A29,$D$11:D28,$A$11:$A28)</f>
        <v>21787708.802380979</v>
      </c>
      <c r="E29" s="42">
        <f>_xlfn.FORECAST.LINEAR($A29,$E$11:E28,$A$11:$A28)</f>
        <v>47293137.159523845</v>
      </c>
      <c r="F29" s="42">
        <f>_xlfn.FORECAST.LINEAR($A29,$F$11:F28,$A$11:$A28)</f>
        <v>1060665884.9642849</v>
      </c>
      <c r="G29" s="39"/>
      <c r="H29" s="39"/>
      <c r="I29" s="39"/>
      <c r="J29" s="39"/>
      <c r="K29" s="39"/>
    </row>
    <row r="30" spans="1:11" s="16" customFormat="1" ht="18" x14ac:dyDescent="0.45">
      <c r="A30" s="40">
        <v>2028</v>
      </c>
      <c r="B30" s="42">
        <f>_xlfn.FORECAST.LINEAR(A30,$B$11:B29,$A$11:A29)</f>
        <v>1334596378.5797634</v>
      </c>
      <c r="C30" s="42">
        <f>_xlfn.FORECAST.LINEAR($A30,$C$11:C29,$A$11:A29)</f>
        <v>197367243.11190462</v>
      </c>
      <c r="D30" s="42">
        <f>_xlfn.FORECAST.LINEAR($A30,$D$11:D29,$A$11:$A29)</f>
        <v>22018666.05595237</v>
      </c>
      <c r="E30" s="42">
        <f>_xlfn.FORECAST.LINEAR($A30,$E$11:E29,$A$11:$A29)</f>
        <v>47841072.748809338</v>
      </c>
      <c r="F30" s="42">
        <f>_xlfn.FORECAST.LINEAR($A30,$F$11:F29,$A$11:$A29)</f>
        <v>1067369396.360714</v>
      </c>
      <c r="G30" s="39"/>
      <c r="H30" s="39"/>
      <c r="I30" s="39"/>
      <c r="J30" s="39"/>
      <c r="K30" s="39"/>
    </row>
    <row r="31" spans="1:11" s="16" customFormat="1" ht="18" x14ac:dyDescent="0.45">
      <c r="A31" s="40">
        <v>2029</v>
      </c>
      <c r="B31" s="42">
        <f>_xlfn.FORECAST.LINEAR(A31,$B$11:B30,$A$11:A30)</f>
        <v>1343346948.9476166</v>
      </c>
      <c r="C31" s="42">
        <f>_xlfn.FORECAST.LINEAR($A31,$C$11:C30,$A$11:A30)</f>
        <v>198635409.21904802</v>
      </c>
      <c r="D31" s="42">
        <f>_xlfn.FORECAST.LINEAR($A31,$D$11:D30,$A$11:$A30)</f>
        <v>22249623.309523821</v>
      </c>
      <c r="E31" s="42">
        <f>_xlfn.FORECAST.LINEAR($A31,$E$11:E30,$A$11:$A30)</f>
        <v>48389008.338095188</v>
      </c>
      <c r="F31" s="42">
        <f>_xlfn.FORECAST.LINEAR($A31,$F$11:F30,$A$11:$A30)</f>
        <v>1074072907.757143</v>
      </c>
      <c r="G31" s="39"/>
      <c r="H31" s="39"/>
      <c r="I31" s="39"/>
      <c r="J31" s="39"/>
      <c r="K31" s="39"/>
    </row>
    <row r="32" spans="1:11" s="16" customFormat="1" ht="18" x14ac:dyDescent="0.45">
      <c r="A32" s="40">
        <v>2030</v>
      </c>
      <c r="B32" s="42">
        <f>_xlfn.FORECAST.LINEAR(A32,$B$11:B31,$A$11:A31)</f>
        <v>1352097519.3154755</v>
      </c>
      <c r="C32" s="42">
        <f>_xlfn.FORECAST.LINEAR($A32,$C$11:C31,$A$11:A31)</f>
        <v>199903575.32619047</v>
      </c>
      <c r="D32" s="42">
        <f>_xlfn.FORECAST.LINEAR($A32,$D$11:D31,$A$11:$A31)</f>
        <v>22480580.563095272</v>
      </c>
      <c r="E32" s="42">
        <f>_xlfn.FORECAST.LINEAR($A32,$E$11:E31,$A$11:$A31)</f>
        <v>48936943.927380919</v>
      </c>
      <c r="F32" s="42">
        <f>_xlfn.FORECAST.LINEAR($A32,$F$11:F31,$A$11:$A31)</f>
        <v>1080776419.1535721</v>
      </c>
      <c r="G32" s="39"/>
      <c r="H32" s="39"/>
      <c r="I32" s="39"/>
      <c r="J32" s="39"/>
      <c r="K32" s="39"/>
    </row>
    <row r="33" spans="1:11" s="16" customFormat="1" ht="18" x14ac:dyDescent="0.45">
      <c r="A33" s="40">
        <v>2031</v>
      </c>
      <c r="B33" s="42">
        <f>_xlfn.FORECAST.LINEAR(A33,$B$11:B32,$A$11:A32)</f>
        <v>1360848089.6833344</v>
      </c>
      <c r="C33" s="42">
        <f>_xlfn.FORECAST.LINEAR($A33,$C$11:C32,$A$11:A32)</f>
        <v>201171741.43333292</v>
      </c>
      <c r="D33" s="42">
        <f>_xlfn.FORECAST.LINEAR($A33,$D$11:D32,$A$11:$A32)</f>
        <v>22711537.816666663</v>
      </c>
      <c r="E33" s="42">
        <f>_xlfn.FORECAST.LINEAR($A33,$E$11:E32,$A$11:$A32)</f>
        <v>49484879.51666677</v>
      </c>
      <c r="F33" s="42">
        <f>_xlfn.FORECAST.LINEAR($A33,$F$11:F32,$A$11:$A32)</f>
        <v>1087479930.5499992</v>
      </c>
      <c r="G33" s="39"/>
      <c r="H33" s="39"/>
      <c r="I33" s="39"/>
      <c r="J33" s="39"/>
      <c r="K33" s="39"/>
    </row>
    <row r="34" spans="1:11" s="16" customFormat="1" ht="18" x14ac:dyDescent="0.45">
      <c r="A34" s="40">
        <v>2032</v>
      </c>
      <c r="B34" s="42">
        <f>_xlfn.FORECAST.LINEAR(A34,$B$11:B33,$A$11:A33)</f>
        <v>1369598660.0511875</v>
      </c>
      <c r="C34" s="42">
        <f>_xlfn.FORECAST.LINEAR($A34,$C$11:C33,$A$11:A33)</f>
        <v>202439907.54047585</v>
      </c>
      <c r="D34" s="42">
        <f>_xlfn.FORECAST.LINEAR($A34,$D$11:D33,$A$11:$A33)</f>
        <v>22942495.070238113</v>
      </c>
      <c r="E34" s="42">
        <f>_xlfn.FORECAST.LINEAR($A34,$E$11:E33,$A$11:$A33)</f>
        <v>50032815.105952263</v>
      </c>
      <c r="F34" s="42">
        <f>_xlfn.FORECAST.LINEAR($A34,$F$11:F33,$A$11:$A33)</f>
        <v>1094183441.9464283</v>
      </c>
      <c r="G34" s="39"/>
      <c r="H34" s="39"/>
      <c r="I34" s="39"/>
      <c r="J34" s="39"/>
      <c r="K34" s="39"/>
    </row>
    <row r="35" spans="1:11" s="16" customFormat="1" ht="18" x14ac:dyDescent="0.45">
      <c r="A35" s="40">
        <v>2033</v>
      </c>
      <c r="B35" s="42">
        <f>_xlfn.FORECAST.LINEAR(A35,$B$11:B34,$A$11:A34)</f>
        <v>1378349230.4190445</v>
      </c>
      <c r="C35" s="42">
        <f>_xlfn.FORECAST.LINEAR($A35,$C$11:C34,$A$11:A34)</f>
        <v>203708073.64761877</v>
      </c>
      <c r="D35" s="42">
        <f>_xlfn.FORECAST.LINEAR($A35,$D$11:D34,$A$11:$A34)</f>
        <v>23173452.323809505</v>
      </c>
      <c r="E35" s="42">
        <f>_xlfn.FORECAST.LINEAR($A35,$E$11:E34,$A$11:$A34)</f>
        <v>50580750.695237994</v>
      </c>
      <c r="F35" s="42">
        <f>_xlfn.FORECAST.LINEAR($A35,$F$11:F34,$A$11:$A34)</f>
        <v>1100886953.3428574</v>
      </c>
      <c r="G35" s="39"/>
      <c r="H35" s="39"/>
      <c r="I35" s="39"/>
      <c r="J35" s="39"/>
      <c r="K35" s="39"/>
    </row>
    <row r="36" spans="1:11" s="16" customFormat="1" ht="18" x14ac:dyDescent="0.45">
      <c r="A36" s="40">
        <v>2034</v>
      </c>
      <c r="B36" s="42">
        <f>_xlfn.FORECAST.LINEAR(A36,$B$11:B35,$A$11:A35)</f>
        <v>1387099800.7869034</v>
      </c>
      <c r="C36" s="42">
        <f>_xlfn.FORECAST.LINEAR($A36,$C$11:C35,$A$11:A35)</f>
        <v>204976239.7547617</v>
      </c>
      <c r="D36" s="42">
        <f>_xlfn.FORECAST.LINEAR($A36,$D$11:D35,$A$11:$A35)</f>
        <v>23404409.577380955</v>
      </c>
      <c r="E36" s="42">
        <f>_xlfn.FORECAST.LINEAR($A36,$E$11:E35,$A$11:$A35)</f>
        <v>51128686.284523845</v>
      </c>
      <c r="F36" s="42">
        <f>_xlfn.FORECAST.LINEAR($A36,$F$11:F35,$A$11:$A35)</f>
        <v>1107590464.7392864</v>
      </c>
      <c r="G36" s="39"/>
      <c r="H36" s="39"/>
      <c r="I36" s="39"/>
      <c r="J36" s="39"/>
      <c r="K36" s="39"/>
    </row>
    <row r="37" spans="1:11" s="16" customFormat="1" ht="18" x14ac:dyDescent="0.45">
      <c r="A37" s="40">
        <v>2035</v>
      </c>
      <c r="B37" s="42">
        <f>_xlfn.FORECAST.LINEAR(A37,$B$11:B36,$A$11:A36)</f>
        <v>1395850371.1547623</v>
      </c>
      <c r="C37" s="42">
        <f>_xlfn.FORECAST.LINEAR($A37,$C$11:C36,$A$11:A36)</f>
        <v>206244405.86190462</v>
      </c>
      <c r="D37" s="42">
        <f>_xlfn.FORECAST.LINEAR($A37,$D$11:D36,$A$11:$A36)</f>
        <v>23635366.830952346</v>
      </c>
      <c r="E37" s="42">
        <f>_xlfn.FORECAST.LINEAR($A37,$E$11:E36,$A$11:$A36)</f>
        <v>51676621.873809576</v>
      </c>
      <c r="F37" s="42">
        <f>_xlfn.FORECAST.LINEAR($A37,$F$11:F36,$A$11:$A36)</f>
        <v>1114293976.1357136</v>
      </c>
      <c r="G37" s="39"/>
      <c r="H37" s="39"/>
      <c r="I37" s="39"/>
      <c r="J37" s="39"/>
      <c r="K37" s="39"/>
    </row>
    <row r="38" spans="1:11" s="16" customFormat="1" ht="18" x14ac:dyDescent="0.45">
      <c r="A38" s="40">
        <v>2036</v>
      </c>
      <c r="B38" s="42">
        <f>_xlfn.FORECAST.LINEAR(A38,$B$11:B37,$A$11:A37)</f>
        <v>1404600941.5226192</v>
      </c>
      <c r="C38" s="42">
        <f>_xlfn.FORECAST.LINEAR($A38,$C$11:C37,$A$11:A37)</f>
        <v>207512571.96904755</v>
      </c>
      <c r="D38" s="42">
        <f>_xlfn.FORECAST.LINEAR($A38,$D$11:D37,$A$11:$A37)</f>
        <v>23866324.084523797</v>
      </c>
      <c r="E38" s="42">
        <f>_xlfn.FORECAST.LINEAR($A38,$E$11:E37,$A$11:$A37)</f>
        <v>52224557.463095188</v>
      </c>
      <c r="F38" s="42">
        <f>_xlfn.FORECAST.LINEAR($A38,$F$11:F37,$A$11:$A37)</f>
        <v>1120997487.5321426</v>
      </c>
      <c r="G38" s="39"/>
      <c r="H38" s="39"/>
      <c r="I38" s="39"/>
      <c r="J38" s="39"/>
      <c r="K38" s="39"/>
    </row>
    <row r="39" spans="1:11" s="16" customFormat="1" ht="18" x14ac:dyDescent="0.45">
      <c r="A39" s="40">
        <v>2037</v>
      </c>
      <c r="B39" s="42">
        <f>_xlfn.FORECAST.LINEAR(A39,$B$11:B38,$A$11:A38)</f>
        <v>1413351511.8904743</v>
      </c>
      <c r="C39" s="42">
        <f>_xlfn.FORECAST.LINEAR($A39,$C$11:C38,$A$11:A38)</f>
        <v>208780738.07619047</v>
      </c>
      <c r="D39" s="42">
        <f>_xlfn.FORECAST.LINEAR($A39,$D$11:D38,$A$11:$A38)</f>
        <v>24097281.338095248</v>
      </c>
      <c r="E39" s="42">
        <f>_xlfn.FORECAST.LINEAR($A39,$E$11:E38,$A$11:$A38)</f>
        <v>52772493.052380919</v>
      </c>
      <c r="F39" s="42">
        <f>_xlfn.FORECAST.LINEAR($A39,$F$11:F38,$A$11:$A38)</f>
        <v>1127700998.9285717</v>
      </c>
      <c r="G39" s="39"/>
      <c r="H39" s="39"/>
      <c r="I39" s="39"/>
      <c r="J39" s="39"/>
      <c r="K39" s="39"/>
    </row>
    <row r="40" spans="1:11" s="16" customFormat="1" ht="18" x14ac:dyDescent="0.45">
      <c r="A40" s="40">
        <v>2038</v>
      </c>
      <c r="B40" s="42">
        <f>_xlfn.FORECAST.LINEAR(A40,$B$11:B39,$A$11:A39)</f>
        <v>1422102082.2583313</v>
      </c>
      <c r="C40" s="42">
        <f>_xlfn.FORECAST.LINEAR($A40,$C$11:C39,$A$11:A39)</f>
        <v>210048904.1833334</v>
      </c>
      <c r="D40" s="42">
        <f>_xlfn.FORECAST.LINEAR($A40,$D$11:D39,$A$11:$A39)</f>
        <v>24328238.591666639</v>
      </c>
      <c r="E40" s="42">
        <f>_xlfn.FORECAST.LINEAR($A40,$E$11:E39,$A$11:$A39)</f>
        <v>53320428.64166677</v>
      </c>
      <c r="F40" s="42">
        <f>_xlfn.FORECAST.LINEAR($A40,$F$11:F39,$A$11:$A39)</f>
        <v>1134404510.3250008</v>
      </c>
      <c r="G40" s="39"/>
      <c r="H40" s="39"/>
      <c r="I40" s="39"/>
      <c r="J40" s="39"/>
      <c r="K40" s="39"/>
    </row>
    <row r="41" spans="1:11" s="16" customFormat="1" ht="18" x14ac:dyDescent="0.45">
      <c r="A41" s="40">
        <v>2039</v>
      </c>
      <c r="B41" s="42">
        <f>_xlfn.FORECAST.LINEAR(A41,$B$11:B40,$A$11:A40)</f>
        <v>1430852652.6261902</v>
      </c>
      <c r="C41" s="42">
        <f>_xlfn.FORECAST.LINEAR($A41,$C$11:C40,$A$11:A40)</f>
        <v>211317070.29047585</v>
      </c>
      <c r="D41" s="42">
        <f>_xlfn.FORECAST.LINEAR($A41,$D$11:D40,$A$11:$A40)</f>
        <v>24559195.84523809</v>
      </c>
      <c r="E41" s="42">
        <f>_xlfn.FORECAST.LINEAR($A41,$E$11:E40,$A$11:$A40)</f>
        <v>53868364.230952263</v>
      </c>
      <c r="F41" s="42">
        <f>_xlfn.FORECAST.LINEAR($A41,$F$11:F40,$A$11:$A40)</f>
        <v>1141108021.7214279</v>
      </c>
      <c r="G41" s="39"/>
      <c r="H41" s="39"/>
      <c r="I41" s="39"/>
      <c r="J41" s="39"/>
      <c r="K41" s="39"/>
    </row>
    <row r="42" spans="1:11" s="16" customFormat="1" ht="18" x14ac:dyDescent="0.45">
      <c r="A42" s="40">
        <v>2040</v>
      </c>
      <c r="B42" s="42">
        <f>_xlfn.FORECAST.LINEAR(A42,$B$11:B41,$A$11:A41)</f>
        <v>1439603222.9940472</v>
      </c>
      <c r="C42" s="42">
        <f>_xlfn.FORECAST.LINEAR($A42,$C$11:C41,$A$11:A41)</f>
        <v>212585236.39761877</v>
      </c>
      <c r="D42" s="42">
        <f>_xlfn.FORECAST.LINEAR($A42,$D$11:D41,$A$11:$A41)</f>
        <v>24790153.09880954</v>
      </c>
      <c r="E42" s="42">
        <f>_xlfn.FORECAST.LINEAR($A42,$E$11:E41,$A$11:$A41)</f>
        <v>54416299.820237994</v>
      </c>
      <c r="F42" s="42">
        <f>_xlfn.FORECAST.LINEAR($A42,$F$11:F41,$A$11:$A41)</f>
        <v>1147811533.117857</v>
      </c>
      <c r="G42" s="39"/>
      <c r="H42" s="39"/>
      <c r="I42" s="39"/>
      <c r="J42" s="39"/>
      <c r="K42" s="39"/>
    </row>
    <row r="43" spans="1:11" s="16" customFormat="1" ht="18" x14ac:dyDescent="0.45">
      <c r="A43" s="40">
        <v>2041</v>
      </c>
      <c r="B43" s="42">
        <f>_xlfn.FORECAST.LINEAR(A43,$B$11:B42,$A$11:A42)</f>
        <v>1448353793.3619022</v>
      </c>
      <c r="C43" s="42">
        <f>_xlfn.FORECAST.LINEAR($A43,$C$11:C42,$A$11:A42)</f>
        <v>213853402.5047617</v>
      </c>
      <c r="D43" s="42">
        <f>_xlfn.FORECAST.LINEAR($A43,$D$11:D42,$A$11:$A42)</f>
        <v>25021110.352380931</v>
      </c>
      <c r="E43" s="42">
        <f>_xlfn.FORECAST.LINEAR($A43,$E$11:E42,$A$11:$A42)</f>
        <v>54964235.409523845</v>
      </c>
      <c r="F43" s="42">
        <f>_xlfn.FORECAST.LINEAR($A43,$F$11:F42,$A$11:$A42)</f>
        <v>1154515044.514286</v>
      </c>
      <c r="G43" s="39"/>
      <c r="H43" s="39"/>
      <c r="I43" s="39"/>
      <c r="J43" s="39"/>
      <c r="K43" s="39"/>
    </row>
    <row r="44" spans="1:11" s="16" customFormat="1" ht="18" x14ac:dyDescent="0.45">
      <c r="A44" s="40">
        <v>2042</v>
      </c>
      <c r="B44" s="42">
        <f>_xlfn.FORECAST.LINEAR(A44,$B$11:B43,$A$11:A43)</f>
        <v>1457104363.7297592</v>
      </c>
      <c r="C44" s="42">
        <f>_xlfn.FORECAST.LINEAR($A44,$C$11:C43,$A$11:A43)</f>
        <v>215121568.61190462</v>
      </c>
      <c r="D44" s="42">
        <f>_xlfn.FORECAST.LINEAR($A44,$D$11:D43,$A$11:$A43)</f>
        <v>25252067.605952382</v>
      </c>
      <c r="E44" s="42">
        <f>_xlfn.FORECAST.LINEAR($A44,$E$11:E43,$A$11:$A43)</f>
        <v>55512170.998809338</v>
      </c>
      <c r="F44" s="42">
        <f>_xlfn.FORECAST.LINEAR($A44,$F$11:F43,$A$11:$A43)</f>
        <v>1161218555.9107151</v>
      </c>
      <c r="G44" s="39"/>
      <c r="H44" s="39"/>
      <c r="I44" s="39"/>
      <c r="J44" s="39"/>
      <c r="K44" s="39"/>
    </row>
    <row r="45" spans="1:11" s="16" customFormat="1" ht="18" x14ac:dyDescent="0.45">
      <c r="A45" s="40">
        <v>2043</v>
      </c>
      <c r="B45" s="42">
        <f>_xlfn.FORECAST.LINEAR(A45,$B$11:B44,$A$11:A44)</f>
        <v>1465854934.0976181</v>
      </c>
      <c r="C45" s="42">
        <f>_xlfn.FORECAST.LINEAR($A45,$C$11:C44,$A$11:A44)</f>
        <v>216389734.71904755</v>
      </c>
      <c r="D45" s="42">
        <f>_xlfn.FORECAST.LINEAR($A45,$D$11:D44,$A$11:$A44)</f>
        <v>25483024.859523833</v>
      </c>
      <c r="E45" s="42">
        <f>_xlfn.FORECAST.LINEAR($A45,$E$11:E44,$A$11:$A44)</f>
        <v>56060106.588095188</v>
      </c>
      <c r="F45" s="42">
        <f>_xlfn.FORECAST.LINEAR($A45,$F$11:F44,$A$11:$A44)</f>
        <v>1167922067.3071423</v>
      </c>
      <c r="G45" s="39"/>
      <c r="H45" s="39"/>
      <c r="I45" s="39"/>
      <c r="J45" s="39"/>
      <c r="K45" s="39"/>
    </row>
    <row r="46" spans="1:11" s="16" customFormat="1" ht="18" x14ac:dyDescent="0.45">
      <c r="A46" s="40">
        <v>2044</v>
      </c>
      <c r="B46" s="42">
        <f>_xlfn.FORECAST.LINEAR(A46,$B$11:B45,$A$11:A45)</f>
        <v>1474605504.4654751</v>
      </c>
      <c r="C46" s="42">
        <f>_xlfn.FORECAST.LINEAR($A46,$C$11:C45,$A$11:A45)</f>
        <v>217657900.82619047</v>
      </c>
      <c r="D46" s="42">
        <f>_xlfn.FORECAST.LINEAR($A46,$D$11:D45,$A$11:$A45)</f>
        <v>25713982.113095224</v>
      </c>
      <c r="E46" s="42">
        <f>_xlfn.FORECAST.LINEAR($A46,$E$11:E45,$A$11:$A45)</f>
        <v>56608042.177380919</v>
      </c>
      <c r="F46" s="42">
        <f>_xlfn.FORECAST.LINEAR($A46,$F$11:F45,$A$11:$A45)</f>
        <v>1174625578.7035713</v>
      </c>
      <c r="G46" s="39"/>
      <c r="H46" s="39"/>
      <c r="I46" s="39"/>
      <c r="J46" s="39"/>
      <c r="K46" s="39"/>
    </row>
    <row r="47" spans="1:11" s="16" customFormat="1" ht="18" x14ac:dyDescent="0.45">
      <c r="A47" s="40">
        <v>2045</v>
      </c>
      <c r="B47" s="42">
        <f>_xlfn.FORECAST.LINEAR(A47,$B$11:B46,$A$11:A46)</f>
        <v>1483356074.8333302</v>
      </c>
      <c r="C47" s="42">
        <f>_xlfn.FORECAST.LINEAR($A47,$C$11:C46,$A$11:A46)</f>
        <v>218926066.93333292</v>
      </c>
      <c r="D47" s="42">
        <f>_xlfn.FORECAST.LINEAR($A47,$D$11:D46,$A$11:$A46)</f>
        <v>25944939.366666675</v>
      </c>
      <c r="E47" s="42">
        <f>_xlfn.FORECAST.LINEAR($A47,$E$11:E46,$A$11:$A46)</f>
        <v>57155977.76666677</v>
      </c>
      <c r="F47" s="42">
        <f>_xlfn.FORECAST.LINEAR($A47,$F$11:F46,$A$11:$A46)</f>
        <v>1181329090.1000004</v>
      </c>
      <c r="G47" s="39"/>
      <c r="H47" s="39"/>
      <c r="I47" s="39"/>
      <c r="J47" s="39"/>
      <c r="K47" s="39"/>
    </row>
    <row r="48" spans="1:11" s="16" customFormat="1" ht="18" x14ac:dyDescent="0.45">
      <c r="A48" s="40">
        <v>2046</v>
      </c>
      <c r="B48" s="42">
        <f>_xlfn.FORECAST.LINEAR(A48,$B$11:B47,$A$11:A47)</f>
        <v>1492106645.2011871</v>
      </c>
      <c r="C48" s="42">
        <f>_xlfn.FORECAST.LINEAR($A48,$C$11:C47,$A$11:A47)</f>
        <v>220194233.04047585</v>
      </c>
      <c r="D48" s="42">
        <f>_xlfn.FORECAST.LINEAR($A48,$D$11:D47,$A$11:$A47)</f>
        <v>26175896.620238125</v>
      </c>
      <c r="E48" s="42">
        <f>_xlfn.FORECAST.LINEAR($A48,$E$11:E47,$A$11:$A47)</f>
        <v>57703913.355952263</v>
      </c>
      <c r="F48" s="42">
        <f>_xlfn.FORECAST.LINEAR($A48,$F$11:F47,$A$11:$A47)</f>
        <v>1188032601.4964294</v>
      </c>
      <c r="G48" s="39"/>
      <c r="H48" s="39"/>
      <c r="I48" s="39"/>
      <c r="J48" s="39"/>
      <c r="K48" s="39"/>
    </row>
    <row r="49" spans="1:11" s="16" customFormat="1" ht="18" x14ac:dyDescent="0.45">
      <c r="A49" s="40">
        <v>2047</v>
      </c>
      <c r="B49" s="42">
        <f>_xlfn.FORECAST.LINEAR(A49,$B$11:B48,$A$11:A48)</f>
        <v>1500857215.5690422</v>
      </c>
      <c r="C49" s="42">
        <f>_xlfn.FORECAST.LINEAR($A49,$C$11:C48,$A$11:A48)</f>
        <v>221462399.14761877</v>
      </c>
      <c r="D49" s="42">
        <f>_xlfn.FORECAST.LINEAR($A49,$D$11:D48,$A$11:$A48)</f>
        <v>26406853.873809516</v>
      </c>
      <c r="E49" s="42">
        <f>_xlfn.FORECAST.LINEAR($A49,$E$11:E48,$A$11:$A48)</f>
        <v>58251848.945238113</v>
      </c>
      <c r="F49" s="42">
        <f>_xlfn.FORECAST.LINEAR($A49,$F$11:F48,$A$11:$A48)</f>
        <v>1194736112.8928566</v>
      </c>
      <c r="G49" s="39"/>
      <c r="H49" s="39"/>
      <c r="I49" s="39"/>
      <c r="J49" s="39"/>
      <c r="K49" s="39"/>
    </row>
    <row r="50" spans="1:11" s="16" customFormat="1" ht="18" x14ac:dyDescent="0.45">
      <c r="A50" s="40">
        <v>2048</v>
      </c>
      <c r="B50" s="42">
        <f>_xlfn.FORECAST.LINEAR(A50,$B$11:B49,$A$11:A49)</f>
        <v>1509607785.936903</v>
      </c>
      <c r="C50" s="42">
        <f>_xlfn.FORECAST.LINEAR($A50,$C$11:C49,$A$11:A49)</f>
        <v>222730565.2547617</v>
      </c>
      <c r="D50" s="42">
        <f>_xlfn.FORECAST.LINEAR($A50,$D$11:D49,$A$11:$A49)</f>
        <v>26637811.127380967</v>
      </c>
      <c r="E50" s="42">
        <f>_xlfn.FORECAST.LINEAR($A50,$E$11:E49,$A$11:$A49)</f>
        <v>58799784.534523845</v>
      </c>
      <c r="F50" s="42">
        <f>_xlfn.FORECAST.LINEAR($A50,$F$11:F49,$A$11:$A49)</f>
        <v>1201439624.2892876</v>
      </c>
      <c r="G50" s="39"/>
      <c r="H50" s="39"/>
      <c r="I50" s="39"/>
      <c r="J50" s="39"/>
      <c r="K50" s="39"/>
    </row>
    <row r="51" spans="1:11" s="16" customFormat="1" ht="18" x14ac:dyDescent="0.45">
      <c r="A51" s="40">
        <v>2049</v>
      </c>
      <c r="B51" s="42">
        <f>_xlfn.FORECAST.LINEAR(A51,$B$11:B50,$A$11:A50)</f>
        <v>1518358356.3047619</v>
      </c>
      <c r="C51" s="42">
        <f>_xlfn.FORECAST.LINEAR($A51,$C$11:C50,$A$11:A50)</f>
        <v>223998731.36190462</v>
      </c>
      <c r="D51" s="42">
        <f>_xlfn.FORECAST.LINEAR($A51,$D$11:D50,$A$11:$A50)</f>
        <v>26868768.380952418</v>
      </c>
      <c r="E51" s="42">
        <f>_xlfn.FORECAST.LINEAR($A51,$E$11:E50,$A$11:$A50)</f>
        <v>59347720.123809338</v>
      </c>
      <c r="F51" s="42">
        <f>_xlfn.FORECAST.LINEAR($A51,$F$11:F50,$A$11:$A50)</f>
        <v>1208143135.6857147</v>
      </c>
      <c r="G51" s="39"/>
      <c r="H51" s="39"/>
      <c r="I51" s="39"/>
      <c r="J51" s="39"/>
      <c r="K51" s="39"/>
    </row>
    <row r="52" spans="1:11" s="16" customFormat="1" ht="18" x14ac:dyDescent="0.45">
      <c r="A52" s="40">
        <v>2050</v>
      </c>
      <c r="B52" s="42">
        <f>_xlfn.FORECAST.LINEAR(A52,$B$11:B51,$A$11:A51)</f>
        <v>1527108926.6726151</v>
      </c>
      <c r="C52" s="42">
        <f>_xlfn.FORECAST.LINEAR($A52,$C$11:C51,$A$11:A51)</f>
        <v>225266897.46904802</v>
      </c>
      <c r="D52" s="42">
        <f>_xlfn.FORECAST.LINEAR($A52,$D$11:D51,$A$11:$A51)</f>
        <v>27099725.634523809</v>
      </c>
      <c r="E52" s="42">
        <f>_xlfn.FORECAST.LINEAR($A52,$E$11:E51,$A$11:$A51)</f>
        <v>59895655.713095188</v>
      </c>
      <c r="F52" s="42">
        <f>_xlfn.FORECAST.LINEAR($A52,$F$11:F51,$A$11:$A51)</f>
        <v>1214846647.0821419</v>
      </c>
      <c r="G52" s="39"/>
      <c r="H52" s="39"/>
      <c r="I52" s="39"/>
      <c r="J52" s="39"/>
      <c r="K52" s="39"/>
    </row>
    <row r="53" spans="1:11" s="16" customFormat="1" ht="18" x14ac:dyDescent="0.45">
      <c r="A53" s="40">
        <v>2051</v>
      </c>
      <c r="B53" s="42">
        <f>_xlfn.FORECAST.LINEAR(A53,$B$11:B52,$A$11:A52)</f>
        <v>1535859497.0404739</v>
      </c>
      <c r="C53" s="42">
        <f>_xlfn.FORECAST.LINEAR($A53,$C$11:C52,$A$11:A52)</f>
        <v>226535063.57619047</v>
      </c>
      <c r="D53" s="42">
        <f>_xlfn.FORECAST.LINEAR($A53,$D$11:D52,$A$11:$A52)</f>
        <v>27330682.88809526</v>
      </c>
      <c r="E53" s="42">
        <f>_xlfn.FORECAST.LINEAR($A53,$E$11:E52,$A$11:$A52)</f>
        <v>60443591.302380919</v>
      </c>
      <c r="F53" s="42">
        <f>_xlfn.FORECAST.LINEAR($A53,$F$11:F52,$A$11:$A52)</f>
        <v>1221550158.4785709</v>
      </c>
      <c r="G53" s="39"/>
      <c r="H53" s="39"/>
      <c r="I53" s="39"/>
      <c r="J53" s="39"/>
      <c r="K53" s="39"/>
    </row>
    <row r="54" spans="1:11" s="16" customFormat="1" ht="18" x14ac:dyDescent="0.45">
      <c r="A54" s="40">
        <v>2052</v>
      </c>
      <c r="B54" s="42">
        <f>_xlfn.FORECAST.LINEAR(A54,$B$11:B53,$A$11:A53)</f>
        <v>1544610067.4083309</v>
      </c>
      <c r="C54" s="42">
        <f>_xlfn.FORECAST.LINEAR($A54,$C$11:C53,$A$11:A53)</f>
        <v>227803229.68333292</v>
      </c>
      <c r="D54" s="42">
        <f>_xlfn.FORECAST.LINEAR($A54,$D$11:D53,$A$11:$A53)</f>
        <v>27561640.14166671</v>
      </c>
      <c r="E54" s="42">
        <f>_xlfn.FORECAST.LINEAR($A54,$E$11:E53,$A$11:$A53)</f>
        <v>60991526.89166677</v>
      </c>
      <c r="F54" s="42">
        <f>_xlfn.FORECAST.LINEAR($A54,$F$11:F53,$A$11:$A53)</f>
        <v>1228253669.875</v>
      </c>
      <c r="G54" s="39"/>
      <c r="H54" s="39"/>
      <c r="I54" s="39"/>
      <c r="J54" s="39"/>
      <c r="K54" s="39"/>
    </row>
    <row r="55" spans="1:11" s="16" customFormat="1" ht="18" x14ac:dyDescent="0.45">
      <c r="A55" s="40">
        <v>2053</v>
      </c>
      <c r="B55" s="42">
        <f>_xlfn.FORECAST.LINEAR(A55,$B$11:B54,$A$11:A54)</f>
        <v>1553360637.7761898</v>
      </c>
      <c r="C55" s="42">
        <f>_xlfn.FORECAST.LINEAR($A55,$C$11:C54,$A$11:A54)</f>
        <v>229071395.79047585</v>
      </c>
      <c r="D55" s="42">
        <f>_xlfn.FORECAST.LINEAR($A55,$D$11:D54,$A$11:$A54)</f>
        <v>27792597.395238101</v>
      </c>
      <c r="E55" s="42">
        <f>_xlfn.FORECAST.LINEAR($A55,$E$11:E54,$A$11:$A54)</f>
        <v>61539462.480952263</v>
      </c>
      <c r="F55" s="42">
        <f>_xlfn.FORECAST.LINEAR($A55,$F$11:F54,$A$11:$A54)</f>
        <v>1234957181.2714291</v>
      </c>
      <c r="G55" s="39"/>
      <c r="H55" s="39"/>
      <c r="I55" s="39"/>
      <c r="J55" s="39"/>
      <c r="K55" s="39"/>
    </row>
    <row r="56" spans="1:11" s="16" customFormat="1" ht="18" x14ac:dyDescent="0.45">
      <c r="A56" s="40">
        <v>2054</v>
      </c>
      <c r="B56" s="42">
        <f>_xlfn.FORECAST.LINEAR(A56,$B$11:B55,$A$11:A55)</f>
        <v>1562111208.144043</v>
      </c>
      <c r="C56" s="42">
        <f>_xlfn.FORECAST.LINEAR($A56,$C$11:C55,$A$11:A55)</f>
        <v>230339561.89761877</v>
      </c>
      <c r="D56" s="42">
        <f>_xlfn.FORECAST.LINEAR($A56,$D$11:D55,$A$11:$A55)</f>
        <v>28023554.648809552</v>
      </c>
      <c r="E56" s="42">
        <f>_xlfn.FORECAST.LINEAR($A56,$E$11:E55,$A$11:$A55)</f>
        <v>62087398.070238113</v>
      </c>
      <c r="F56" s="42">
        <f>_xlfn.FORECAST.LINEAR($A56,$F$11:F55,$A$11:$A55)</f>
        <v>1241660692.6678562</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20" t="s">
        <v>355</v>
      </c>
      <c r="C63" s="20" t="s">
        <v>378</v>
      </c>
      <c r="D63" s="20" t="s">
        <v>379</v>
      </c>
      <c r="E63" s="20" t="s">
        <v>380</v>
      </c>
      <c r="F63" s="287" t="s">
        <v>359</v>
      </c>
      <c r="G63" s="173" t="s">
        <v>355</v>
      </c>
      <c r="H63" s="174" t="s">
        <v>378</v>
      </c>
      <c r="I63" s="174" t="s">
        <v>379</v>
      </c>
      <c r="J63" s="174" t="s">
        <v>380</v>
      </c>
      <c r="K63" s="175" t="s">
        <v>359</v>
      </c>
    </row>
    <row r="64" spans="1:11" s="16" customFormat="1" ht="18.399999999999999" thickTop="1" x14ac:dyDescent="0.45">
      <c r="A64" s="23">
        <f t="shared" ref="A64:A83" si="5">A6</f>
        <v>2005</v>
      </c>
      <c r="B64" s="65">
        <v>0.80500000000000005</v>
      </c>
      <c r="C64" s="66">
        <v>4.2590000000000003</v>
      </c>
      <c r="D64" s="66">
        <v>15.936999999999999</v>
      </c>
      <c r="E64" s="66">
        <v>11.617000000000001</v>
      </c>
      <c r="F64" s="299">
        <v>1.135</v>
      </c>
      <c r="G64" s="290"/>
      <c r="H64" s="286"/>
      <c r="I64" s="286"/>
      <c r="J64" s="286"/>
      <c r="K64" s="291"/>
    </row>
    <row r="65" spans="1:11" s="16" customFormat="1" ht="18" x14ac:dyDescent="0.45">
      <c r="A65" s="23">
        <f t="shared" si="5"/>
        <v>2006</v>
      </c>
      <c r="B65" s="67">
        <v>0.80400000000000005</v>
      </c>
      <c r="C65" s="64">
        <v>4.2359999999999998</v>
      </c>
      <c r="D65" s="64">
        <v>15.587</v>
      </c>
      <c r="E65" s="64">
        <v>11.423999999999999</v>
      </c>
      <c r="F65" s="297">
        <v>1.137</v>
      </c>
      <c r="G65" s="290">
        <f>IF(ABS(B7 - B6) &gt; SQRT(G6^2 + G7^2), 1, 0)</f>
        <v>0</v>
      </c>
      <c r="H65" s="286">
        <f>IF(ABS(C7 - C6) &gt; SQRT(H6^2 + H7^2), 1, 0)</f>
        <v>0</v>
      </c>
      <c r="I65" s="286">
        <f>IF(ABS(D7 - D6) &gt; SQRT(I6^2 + I7^2), 1, 0)</f>
        <v>0</v>
      </c>
      <c r="J65" s="286">
        <f>IF(ABS(E7 - E6) &gt; SQRT(J6^2 + J7^2), 1, 0)</f>
        <v>0</v>
      </c>
      <c r="K65" s="291">
        <f>IF(ABS(F7 - F6) &gt; SQRT(K6^2 + K7^2), 1, 0)</f>
        <v>0</v>
      </c>
    </row>
    <row r="66" spans="1:11" s="16" customFormat="1" ht="18" x14ac:dyDescent="0.45">
      <c r="A66" s="23">
        <f t="shared" si="5"/>
        <v>2007</v>
      </c>
      <c r="B66" s="67">
        <v>0.80100000000000005</v>
      </c>
      <c r="C66" s="64">
        <v>4.2279999999999998</v>
      </c>
      <c r="D66" s="64">
        <v>15.238</v>
      </c>
      <c r="E66" s="64">
        <v>11.089</v>
      </c>
      <c r="F66" s="297">
        <v>1.1339999999999999</v>
      </c>
      <c r="G66" s="290">
        <f t="shared" ref="G66:G83" si="6">IF(ABS(B8 - B7) &gt; SQRT(G7^2 + G8^2), 1, 0)</f>
        <v>0</v>
      </c>
      <c r="H66" s="286">
        <f t="shared" ref="H66:H83" si="7">IF(ABS(C8 - C7) &gt; SQRT(H7^2 + H8^2), 1, 0)</f>
        <v>0</v>
      </c>
      <c r="I66" s="286">
        <f t="shared" ref="I66:I83" si="8">IF(ABS(D8 - D7) &gt; SQRT(I7^2 + I8^2), 1, 0)</f>
        <v>0</v>
      </c>
      <c r="J66" s="286">
        <f t="shared" ref="J66:J83" si="9">IF(ABS(E8 - E7) &gt; SQRT(J7^2 + J8^2), 1, 0)</f>
        <v>0</v>
      </c>
      <c r="K66" s="291">
        <f t="shared" ref="K66:K83" si="10">IF(ABS(F8 - F7) &gt; SQRT(K7^2 + K8^2), 1, 0)</f>
        <v>0</v>
      </c>
    </row>
    <row r="67" spans="1:11" s="16" customFormat="1" ht="18" x14ac:dyDescent="0.45">
      <c r="A67" s="23">
        <f t="shared" si="5"/>
        <v>2008</v>
      </c>
      <c r="B67" s="67">
        <v>0.80200000000000005</v>
      </c>
      <c r="C67" s="64">
        <v>4.22</v>
      </c>
      <c r="D67" s="64">
        <v>15.016</v>
      </c>
      <c r="E67" s="64">
        <v>11.087999999999999</v>
      </c>
      <c r="F67" s="297">
        <v>1.1339999999999999</v>
      </c>
      <c r="G67" s="290">
        <f t="shared" si="6"/>
        <v>0</v>
      </c>
      <c r="H67" s="286">
        <f t="shared" si="7"/>
        <v>0</v>
      </c>
      <c r="I67" s="286">
        <f t="shared" si="8"/>
        <v>0</v>
      </c>
      <c r="J67" s="286">
        <f t="shared" si="9"/>
        <v>0</v>
      </c>
      <c r="K67" s="291">
        <f t="shared" si="10"/>
        <v>0</v>
      </c>
    </row>
    <row r="68" spans="1:11" s="16" customFormat="1" ht="18" x14ac:dyDescent="0.45">
      <c r="A68" s="23">
        <f t="shared" si="5"/>
        <v>2009</v>
      </c>
      <c r="B68" s="67">
        <v>0.79700000000000004</v>
      </c>
      <c r="C68" s="64">
        <v>4.2290000000000001</v>
      </c>
      <c r="D68" s="64">
        <v>14.906000000000001</v>
      </c>
      <c r="E68" s="64">
        <v>11.054</v>
      </c>
      <c r="F68" s="297">
        <v>1.127</v>
      </c>
      <c r="G68" s="290">
        <f t="shared" si="6"/>
        <v>0</v>
      </c>
      <c r="H68" s="286">
        <f t="shared" si="7"/>
        <v>0</v>
      </c>
      <c r="I68" s="286">
        <f t="shared" si="8"/>
        <v>0</v>
      </c>
      <c r="J68" s="286">
        <f t="shared" si="9"/>
        <v>0</v>
      </c>
      <c r="K68" s="291">
        <f t="shared" si="10"/>
        <v>0</v>
      </c>
    </row>
    <row r="69" spans="1:11" s="16" customFormat="1" ht="18" x14ac:dyDescent="0.45">
      <c r="A69" s="23">
        <f t="shared" si="5"/>
        <v>2010</v>
      </c>
      <c r="B69" s="67">
        <v>0.79800000000000004</v>
      </c>
      <c r="C69" s="64">
        <v>4.2560000000000002</v>
      </c>
      <c r="D69" s="64">
        <v>14.622999999999999</v>
      </c>
      <c r="E69" s="64">
        <v>11.218</v>
      </c>
      <c r="F69" s="297">
        <v>1.123</v>
      </c>
      <c r="G69" s="290">
        <f t="shared" si="6"/>
        <v>0</v>
      </c>
      <c r="H69" s="286">
        <f t="shared" si="7"/>
        <v>0</v>
      </c>
      <c r="I69" s="286">
        <f t="shared" si="8"/>
        <v>0</v>
      </c>
      <c r="J69" s="286">
        <f t="shared" si="9"/>
        <v>0</v>
      </c>
      <c r="K69" s="291">
        <f t="shared" si="10"/>
        <v>0</v>
      </c>
    </row>
    <row r="70" spans="1:11" s="16" customFormat="1" ht="18" x14ac:dyDescent="0.45">
      <c r="A70" s="23">
        <f t="shared" si="5"/>
        <v>2011</v>
      </c>
      <c r="B70" s="67">
        <v>0.79600000000000004</v>
      </c>
      <c r="C70" s="64">
        <v>4.2649999999999997</v>
      </c>
      <c r="D70" s="64">
        <v>14.68</v>
      </c>
      <c r="E70" s="64">
        <v>11.228</v>
      </c>
      <c r="F70" s="297">
        <v>1.1200000000000001</v>
      </c>
      <c r="G70" s="290">
        <f t="shared" si="6"/>
        <v>0</v>
      </c>
      <c r="H70" s="286">
        <f t="shared" si="7"/>
        <v>0</v>
      </c>
      <c r="I70" s="286">
        <f t="shared" si="8"/>
        <v>0</v>
      </c>
      <c r="J70" s="286">
        <f t="shared" si="9"/>
        <v>0</v>
      </c>
      <c r="K70" s="291">
        <f t="shared" si="10"/>
        <v>0</v>
      </c>
    </row>
    <row r="71" spans="1:11" s="16" customFormat="1" ht="18" x14ac:dyDescent="0.45">
      <c r="A71" s="23">
        <f t="shared" si="5"/>
        <v>2012</v>
      </c>
      <c r="B71" s="67">
        <v>0.78200000000000003</v>
      </c>
      <c r="C71" s="64">
        <v>4.2240000000000002</v>
      </c>
      <c r="D71" s="64">
        <v>14.589</v>
      </c>
      <c r="E71" s="64">
        <v>11.358000000000001</v>
      </c>
      <c r="F71" s="297">
        <v>1.1080000000000001</v>
      </c>
      <c r="G71" s="290">
        <f t="shared" si="6"/>
        <v>0</v>
      </c>
      <c r="H71" s="286">
        <f t="shared" si="7"/>
        <v>0</v>
      </c>
      <c r="I71" s="286">
        <f t="shared" si="8"/>
        <v>0</v>
      </c>
      <c r="J71" s="286">
        <f t="shared" si="9"/>
        <v>0</v>
      </c>
      <c r="K71" s="291">
        <f t="shared" si="10"/>
        <v>0</v>
      </c>
    </row>
    <row r="72" spans="1:11" s="16" customFormat="1" ht="18" x14ac:dyDescent="0.45">
      <c r="A72" s="23">
        <f t="shared" si="5"/>
        <v>2013</v>
      </c>
      <c r="B72" s="67">
        <v>0.77800000000000002</v>
      </c>
      <c r="C72" s="64">
        <v>4.2190000000000003</v>
      </c>
      <c r="D72" s="64">
        <v>14.51</v>
      </c>
      <c r="E72" s="64">
        <v>11.202</v>
      </c>
      <c r="F72" s="297">
        <v>1.1020000000000001</v>
      </c>
      <c r="G72" s="290">
        <f t="shared" si="6"/>
        <v>0</v>
      </c>
      <c r="H72" s="286">
        <f t="shared" si="7"/>
        <v>0</v>
      </c>
      <c r="I72" s="286">
        <f t="shared" si="8"/>
        <v>0</v>
      </c>
      <c r="J72" s="286">
        <f t="shared" si="9"/>
        <v>0</v>
      </c>
      <c r="K72" s="291">
        <f t="shared" si="10"/>
        <v>0</v>
      </c>
    </row>
    <row r="73" spans="1:11" s="16" customFormat="1" ht="18" x14ac:dyDescent="0.45">
      <c r="A73" s="23">
        <f t="shared" si="5"/>
        <v>2014</v>
      </c>
      <c r="B73" s="67">
        <v>0.68700000000000006</v>
      </c>
      <c r="C73" s="64">
        <v>1.657</v>
      </c>
      <c r="D73" s="64">
        <v>14.388</v>
      </c>
      <c r="E73" s="64">
        <v>11.478999999999999</v>
      </c>
      <c r="F73" s="297">
        <v>0.878</v>
      </c>
      <c r="G73" s="290">
        <f t="shared" si="6"/>
        <v>0</v>
      </c>
      <c r="H73" s="286">
        <f t="shared" si="7"/>
        <v>0</v>
      </c>
      <c r="I73" s="286">
        <f t="shared" si="8"/>
        <v>0</v>
      </c>
      <c r="J73" s="286">
        <f t="shared" si="9"/>
        <v>0</v>
      </c>
      <c r="K73" s="291">
        <f t="shared" si="10"/>
        <v>0</v>
      </c>
    </row>
    <row r="74" spans="1:11" s="16" customFormat="1" ht="18" x14ac:dyDescent="0.45">
      <c r="A74" s="23">
        <f t="shared" si="5"/>
        <v>2015</v>
      </c>
      <c r="B74" s="67">
        <v>0.68400000000000005</v>
      </c>
      <c r="C74" s="64">
        <v>1.6559999999999999</v>
      </c>
      <c r="D74" s="64">
        <v>14.382999999999999</v>
      </c>
      <c r="E74" s="64">
        <v>11.554</v>
      </c>
      <c r="F74" s="297">
        <v>0.873</v>
      </c>
      <c r="G74" s="290">
        <f t="shared" si="6"/>
        <v>0</v>
      </c>
      <c r="H74" s="286">
        <f t="shared" si="7"/>
        <v>0</v>
      </c>
      <c r="I74" s="286">
        <f t="shared" si="8"/>
        <v>0</v>
      </c>
      <c r="J74" s="286">
        <f t="shared" si="9"/>
        <v>0</v>
      </c>
      <c r="K74" s="291">
        <f t="shared" si="10"/>
        <v>0</v>
      </c>
    </row>
    <row r="75" spans="1:11" s="16" customFormat="1" ht="18" x14ac:dyDescent="0.45">
      <c r="A75" s="23">
        <f t="shared" si="5"/>
        <v>2016</v>
      </c>
      <c r="B75" s="67">
        <v>0.68600000000000005</v>
      </c>
      <c r="C75" s="64">
        <v>1.62</v>
      </c>
      <c r="D75" s="64">
        <v>14.329000000000001</v>
      </c>
      <c r="E75" s="64">
        <v>11.625</v>
      </c>
      <c r="F75" s="297">
        <v>0.872</v>
      </c>
      <c r="G75" s="290">
        <f t="shared" si="6"/>
        <v>0</v>
      </c>
      <c r="H75" s="286">
        <f t="shared" si="7"/>
        <v>0</v>
      </c>
      <c r="I75" s="286">
        <f t="shared" si="8"/>
        <v>0</v>
      </c>
      <c r="J75" s="286">
        <f t="shared" si="9"/>
        <v>0</v>
      </c>
      <c r="K75" s="291">
        <f t="shared" si="10"/>
        <v>0</v>
      </c>
    </row>
    <row r="76" spans="1:11" s="16" customFormat="1" ht="18" x14ac:dyDescent="0.45">
      <c r="A76" s="23">
        <f t="shared" si="5"/>
        <v>2017</v>
      </c>
      <c r="B76" s="67">
        <v>0.69099999999999995</v>
      </c>
      <c r="C76" s="64">
        <v>1.6559999999999999</v>
      </c>
      <c r="D76" s="64">
        <v>14.33</v>
      </c>
      <c r="E76" s="64">
        <v>11.531000000000001</v>
      </c>
      <c r="F76" s="297">
        <v>0.875</v>
      </c>
      <c r="G76" s="290">
        <f t="shared" si="6"/>
        <v>0</v>
      </c>
      <c r="H76" s="286">
        <f t="shared" si="7"/>
        <v>0</v>
      </c>
      <c r="I76" s="286">
        <f t="shared" si="8"/>
        <v>0</v>
      </c>
      <c r="J76" s="286">
        <f t="shared" si="9"/>
        <v>0</v>
      </c>
      <c r="K76" s="291">
        <f t="shared" si="10"/>
        <v>0</v>
      </c>
    </row>
    <row r="77" spans="1:11" s="16" customFormat="1" ht="18" x14ac:dyDescent="0.45">
      <c r="A77" s="23">
        <f t="shared" si="5"/>
        <v>2018</v>
      </c>
      <c r="B77" s="67">
        <v>0.69699999999999995</v>
      </c>
      <c r="C77" s="64">
        <v>1.6459999999999999</v>
      </c>
      <c r="D77" s="64">
        <v>14.382999999999999</v>
      </c>
      <c r="E77" s="64">
        <v>11.446999999999999</v>
      </c>
      <c r="F77" s="297">
        <v>0.88200000000000001</v>
      </c>
      <c r="G77" s="290">
        <f t="shared" si="6"/>
        <v>0</v>
      </c>
      <c r="H77" s="286">
        <f t="shared" si="7"/>
        <v>0</v>
      </c>
      <c r="I77" s="286">
        <f t="shared" si="8"/>
        <v>0</v>
      </c>
      <c r="J77" s="286">
        <f t="shared" si="9"/>
        <v>0</v>
      </c>
      <c r="K77" s="291">
        <f t="shared" si="10"/>
        <v>0</v>
      </c>
    </row>
    <row r="78" spans="1:11" s="16" customFormat="1" ht="18" x14ac:dyDescent="0.45">
      <c r="A78" s="23">
        <f t="shared" si="5"/>
        <v>2019</v>
      </c>
      <c r="B78" s="67">
        <v>0.70699999999999996</v>
      </c>
      <c r="C78" s="64">
        <v>1.62</v>
      </c>
      <c r="D78" s="64">
        <v>14.295</v>
      </c>
      <c r="E78" s="64">
        <v>11.340999999999999</v>
      </c>
      <c r="F78" s="297">
        <v>0.89100000000000001</v>
      </c>
      <c r="G78" s="290">
        <f t="shared" si="6"/>
        <v>0</v>
      </c>
      <c r="H78" s="286">
        <f t="shared" si="7"/>
        <v>0</v>
      </c>
      <c r="I78" s="286">
        <f t="shared" si="8"/>
        <v>0</v>
      </c>
      <c r="J78" s="286">
        <f t="shared" si="9"/>
        <v>0</v>
      </c>
      <c r="K78" s="291">
        <f t="shared" si="10"/>
        <v>0</v>
      </c>
    </row>
    <row r="79" spans="1:11" s="16" customFormat="1" ht="18" x14ac:dyDescent="0.45">
      <c r="A79" s="23">
        <f t="shared" si="5"/>
        <v>2020</v>
      </c>
      <c r="B79" s="67">
        <v>0.71699999999999997</v>
      </c>
      <c r="C79" s="64">
        <v>1.6220000000000001</v>
      </c>
      <c r="D79" s="64">
        <v>14.042999999999999</v>
      </c>
      <c r="E79" s="64">
        <v>11.276999999999999</v>
      </c>
      <c r="F79" s="297">
        <v>0.90600000000000003</v>
      </c>
      <c r="G79" s="290">
        <f t="shared" si="6"/>
        <v>0</v>
      </c>
      <c r="H79" s="286">
        <f t="shared" si="7"/>
        <v>0</v>
      </c>
      <c r="I79" s="286">
        <f t="shared" si="8"/>
        <v>0</v>
      </c>
      <c r="J79" s="286">
        <f t="shared" si="9"/>
        <v>0</v>
      </c>
      <c r="K79" s="291">
        <f t="shared" si="10"/>
        <v>0</v>
      </c>
    </row>
    <row r="80" spans="1:11" s="16" customFormat="1" ht="18" x14ac:dyDescent="0.45">
      <c r="A80" s="23">
        <f t="shared" si="5"/>
        <v>2021</v>
      </c>
      <c r="B80" s="67">
        <v>0.72899999999999998</v>
      </c>
      <c r="C80" s="64">
        <v>1.629</v>
      </c>
      <c r="D80" s="64">
        <v>14.169</v>
      </c>
      <c r="E80" s="64">
        <v>11.118</v>
      </c>
      <c r="F80" s="297">
        <v>0.92</v>
      </c>
      <c r="G80" s="290">
        <f t="shared" si="6"/>
        <v>0</v>
      </c>
      <c r="H80" s="286">
        <f t="shared" si="7"/>
        <v>0</v>
      </c>
      <c r="I80" s="286">
        <f t="shared" si="8"/>
        <v>0</v>
      </c>
      <c r="J80" s="286">
        <f t="shared" si="9"/>
        <v>0</v>
      </c>
      <c r="K80" s="291">
        <f t="shared" si="10"/>
        <v>0</v>
      </c>
    </row>
    <row r="81" spans="1:41" s="16" customFormat="1" ht="18" x14ac:dyDescent="0.45">
      <c r="A81" s="23">
        <f t="shared" si="5"/>
        <v>2022</v>
      </c>
      <c r="B81" s="67">
        <v>0.73699999999999999</v>
      </c>
      <c r="C81" s="64">
        <v>1.627</v>
      </c>
      <c r="D81" s="64">
        <v>14.236000000000001</v>
      </c>
      <c r="E81" s="64">
        <v>11.128</v>
      </c>
      <c r="F81" s="297">
        <v>0.92900000000000005</v>
      </c>
      <c r="G81" s="290">
        <f t="shared" si="6"/>
        <v>0</v>
      </c>
      <c r="H81" s="286">
        <f t="shared" si="7"/>
        <v>0</v>
      </c>
      <c r="I81" s="286">
        <f t="shared" si="8"/>
        <v>0</v>
      </c>
      <c r="J81" s="286">
        <f t="shared" si="9"/>
        <v>0</v>
      </c>
      <c r="K81" s="291">
        <f t="shared" si="10"/>
        <v>0</v>
      </c>
    </row>
    <row r="82" spans="1:41" s="16" customFormat="1" ht="18" x14ac:dyDescent="0.45">
      <c r="A82" s="23">
        <f t="shared" si="5"/>
        <v>2023</v>
      </c>
      <c r="B82" s="67">
        <v>0.74099999999999999</v>
      </c>
      <c r="C82" s="64">
        <v>1.6259999999999999</v>
      </c>
      <c r="D82" s="64">
        <v>14.115</v>
      </c>
      <c r="E82" s="64">
        <v>11.005000000000001</v>
      </c>
      <c r="F82" s="297">
        <v>0.93600000000000005</v>
      </c>
      <c r="G82" s="290">
        <f t="shared" si="6"/>
        <v>0</v>
      </c>
      <c r="H82" s="286">
        <f t="shared" si="7"/>
        <v>0</v>
      </c>
      <c r="I82" s="286">
        <f t="shared" si="8"/>
        <v>0</v>
      </c>
      <c r="J82" s="286">
        <f t="shared" si="9"/>
        <v>0</v>
      </c>
      <c r="K82" s="291">
        <f t="shared" si="10"/>
        <v>0</v>
      </c>
    </row>
    <row r="83" spans="1:41" s="16" customFormat="1" ht="18.399999999999999" thickBot="1" x14ac:dyDescent="0.5">
      <c r="A83" s="23">
        <f t="shared" si="5"/>
        <v>2024</v>
      </c>
      <c r="B83" s="68">
        <v>0.749</v>
      </c>
      <c r="C83" s="69">
        <v>1.6279999999999999</v>
      </c>
      <c r="D83" s="69">
        <v>14.131</v>
      </c>
      <c r="E83" s="69">
        <v>11.009</v>
      </c>
      <c r="F83" s="298">
        <v>0.94299999999999995</v>
      </c>
      <c r="G83" s="290">
        <f t="shared" si="6"/>
        <v>0</v>
      </c>
      <c r="H83" s="286">
        <f t="shared" si="7"/>
        <v>0</v>
      </c>
      <c r="I83" s="286">
        <f t="shared" si="8"/>
        <v>0</v>
      </c>
      <c r="J83" s="286">
        <f t="shared" si="9"/>
        <v>0</v>
      </c>
      <c r="K83" s="291">
        <f t="shared" si="10"/>
        <v>0</v>
      </c>
    </row>
    <row r="84" spans="1:41" s="16" customFormat="1" ht="14.65" thickTop="1" x14ac:dyDescent="0.45"/>
    <row r="85" spans="1:41" s="16" customFormat="1" x14ac:dyDescent="0.45"/>
    <row r="86" spans="1:41" s="16" customFormat="1" x14ac:dyDescent="0.45"/>
    <row r="87" spans="1:41" s="16" customFormat="1" ht="14.65" thickBot="1" x14ac:dyDescent="0.5">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row>
    <row r="88" spans="1:41" s="16" customFormat="1" ht="27.4" thickTop="1" thickBot="1" x14ac:dyDescent="0.9">
      <c r="B88" s="435" t="s">
        <v>386</v>
      </c>
      <c r="C88" s="436"/>
      <c r="D88" s="436"/>
      <c r="E88" s="436"/>
      <c r="F88" s="436"/>
      <c r="G88" s="436"/>
      <c r="H88" s="437"/>
    </row>
    <row r="89" spans="1:41" s="16" customFormat="1" ht="14.65" thickBot="1" x14ac:dyDescent="0.5"/>
    <row r="90" spans="1:41" s="43" customFormat="1" ht="21.4" thickBot="1" x14ac:dyDescent="0.7">
      <c r="A90" s="44"/>
      <c r="B90" s="45" t="s">
        <v>1</v>
      </c>
      <c r="C90" s="46"/>
      <c r="D90" s="46"/>
      <c r="E90" s="46"/>
      <c r="F90" s="47"/>
      <c r="G90" s="45" t="s">
        <v>2</v>
      </c>
      <c r="H90" s="46"/>
      <c r="I90" s="46"/>
      <c r="J90" s="46"/>
      <c r="K90" s="47"/>
      <c r="L90" s="45" t="s">
        <v>3</v>
      </c>
      <c r="M90" s="46"/>
      <c r="N90" s="46"/>
      <c r="O90" s="46"/>
      <c r="P90" s="47"/>
      <c r="Q90" s="45" t="s">
        <v>4</v>
      </c>
      <c r="R90" s="46"/>
      <c r="S90" s="46"/>
      <c r="T90" s="46"/>
      <c r="U90" s="47"/>
      <c r="V90" s="45" t="s">
        <v>5</v>
      </c>
      <c r="W90" s="46"/>
      <c r="X90" s="46"/>
      <c r="Y90" s="46"/>
      <c r="Z90" s="47"/>
    </row>
    <row r="91" spans="1:41" s="16" customFormat="1" ht="18.399999999999999" thickBot="1" x14ac:dyDescent="0.5">
      <c r="A91" s="19" t="s">
        <v>382</v>
      </c>
      <c r="B91" s="32" t="s">
        <v>355</v>
      </c>
      <c r="C91" s="32" t="s">
        <v>378</v>
      </c>
      <c r="D91" s="32" t="s">
        <v>379</v>
      </c>
      <c r="E91" s="32" t="s">
        <v>380</v>
      </c>
      <c r="F91" s="33" t="s">
        <v>359</v>
      </c>
      <c r="G91" s="32" t="s">
        <v>355</v>
      </c>
      <c r="H91" s="32" t="s">
        <v>378</v>
      </c>
      <c r="I91" s="32" t="s">
        <v>379</v>
      </c>
      <c r="J91" s="32" t="s">
        <v>380</v>
      </c>
      <c r="K91" s="33" t="s">
        <v>359</v>
      </c>
      <c r="L91" s="32" t="s">
        <v>355</v>
      </c>
      <c r="M91" s="32" t="s">
        <v>378</v>
      </c>
      <c r="N91" s="32" t="s">
        <v>379</v>
      </c>
      <c r="O91" s="32" t="s">
        <v>380</v>
      </c>
      <c r="P91" s="33" t="s">
        <v>359</v>
      </c>
      <c r="Q91" s="32" t="s">
        <v>355</v>
      </c>
      <c r="R91" s="32" t="s">
        <v>378</v>
      </c>
      <c r="S91" s="32" t="s">
        <v>379</v>
      </c>
      <c r="T91" s="32" t="s">
        <v>380</v>
      </c>
      <c r="U91" s="33" t="s">
        <v>359</v>
      </c>
      <c r="V91" s="32" t="s">
        <v>355</v>
      </c>
      <c r="W91" s="32" t="s">
        <v>378</v>
      </c>
      <c r="X91" s="32" t="s">
        <v>379</v>
      </c>
      <c r="Y91" s="32" t="s">
        <v>380</v>
      </c>
      <c r="Z91" s="33" t="s">
        <v>359</v>
      </c>
    </row>
    <row r="92" spans="1:41" s="85" customFormat="1" ht="18.399999999999999" thickTop="1" x14ac:dyDescent="0.55000000000000004">
      <c r="A92" s="23">
        <v>2005</v>
      </c>
      <c r="B92" s="76">
        <v>365016384</v>
      </c>
      <c r="C92" s="77">
        <v>60906997</v>
      </c>
      <c r="D92" s="77">
        <v>4559918</v>
      </c>
      <c r="E92" s="77">
        <v>14584146</v>
      </c>
      <c r="F92" s="78">
        <v>284965323</v>
      </c>
      <c r="G92" s="76">
        <v>67318559</v>
      </c>
      <c r="H92" s="77">
        <v>11266583</v>
      </c>
      <c r="I92" s="77">
        <v>797210</v>
      </c>
      <c r="J92" s="77">
        <v>2753864</v>
      </c>
      <c r="K92" s="78">
        <v>52500903</v>
      </c>
      <c r="L92" s="76">
        <v>75901008</v>
      </c>
      <c r="M92" s="77">
        <v>13406860</v>
      </c>
      <c r="N92" s="77">
        <v>922416</v>
      </c>
      <c r="O92" s="77">
        <v>2745168</v>
      </c>
      <c r="P92" s="78">
        <v>58826565</v>
      </c>
      <c r="Q92" s="76">
        <v>48791244</v>
      </c>
      <c r="R92" s="77">
        <v>8343843</v>
      </c>
      <c r="S92" s="77">
        <v>547734</v>
      </c>
      <c r="T92" s="77">
        <v>1268058</v>
      </c>
      <c r="U92" s="78">
        <v>38631609</v>
      </c>
      <c r="V92" s="76">
        <v>577830948</v>
      </c>
      <c r="W92" s="77">
        <v>80333469</v>
      </c>
      <c r="X92" s="77">
        <v>7412931</v>
      </c>
      <c r="Y92" s="77">
        <v>16803508</v>
      </c>
      <c r="Z92" s="78">
        <v>473281040</v>
      </c>
    </row>
    <row r="93" spans="1:41" s="85" customFormat="1" ht="18" x14ac:dyDescent="0.55000000000000004">
      <c r="A93" s="23">
        <v>2006</v>
      </c>
      <c r="B93" s="79">
        <v>367927063</v>
      </c>
      <c r="C93" s="80">
        <v>61548403</v>
      </c>
      <c r="D93" s="80">
        <v>4768004</v>
      </c>
      <c r="E93" s="80">
        <v>14739858</v>
      </c>
      <c r="F93" s="81">
        <v>286870798</v>
      </c>
      <c r="G93" s="79">
        <v>67802822</v>
      </c>
      <c r="H93" s="80">
        <v>11398902</v>
      </c>
      <c r="I93" s="80">
        <v>835097</v>
      </c>
      <c r="J93" s="80">
        <v>2784585</v>
      </c>
      <c r="K93" s="81">
        <v>52784238</v>
      </c>
      <c r="L93" s="79">
        <v>75271075</v>
      </c>
      <c r="M93" s="80">
        <v>13116929</v>
      </c>
      <c r="N93" s="80">
        <v>958555</v>
      </c>
      <c r="O93" s="80">
        <v>2757020</v>
      </c>
      <c r="P93" s="81">
        <v>58438571</v>
      </c>
      <c r="Q93" s="79">
        <v>49051838</v>
      </c>
      <c r="R93" s="80">
        <v>8376389</v>
      </c>
      <c r="S93" s="80">
        <v>564151</v>
      </c>
      <c r="T93" s="80">
        <v>1313200</v>
      </c>
      <c r="U93" s="81">
        <v>38798098</v>
      </c>
      <c r="V93" s="79">
        <v>581914389</v>
      </c>
      <c r="W93" s="80">
        <v>80889478</v>
      </c>
      <c r="X93" s="80">
        <v>7563993</v>
      </c>
      <c r="Y93" s="80">
        <v>17380050</v>
      </c>
      <c r="Z93" s="81">
        <v>476080869</v>
      </c>
    </row>
    <row r="94" spans="1:41" s="85" customFormat="1" ht="18" x14ac:dyDescent="0.55000000000000004">
      <c r="A94" s="23">
        <v>2007</v>
      </c>
      <c r="B94" s="79">
        <v>370913603</v>
      </c>
      <c r="C94" s="80">
        <v>61877720</v>
      </c>
      <c r="D94" s="80">
        <v>4852880</v>
      </c>
      <c r="E94" s="80">
        <v>15045021</v>
      </c>
      <c r="F94" s="81">
        <v>289137982</v>
      </c>
      <c r="G94" s="79">
        <v>68426366</v>
      </c>
      <c r="H94" s="80">
        <v>11495195</v>
      </c>
      <c r="I94" s="80">
        <v>849990</v>
      </c>
      <c r="J94" s="80">
        <v>2858239</v>
      </c>
      <c r="K94" s="81">
        <v>53222941</v>
      </c>
      <c r="L94" s="79">
        <v>75650494</v>
      </c>
      <c r="M94" s="80">
        <v>12932375</v>
      </c>
      <c r="N94" s="80">
        <v>994156</v>
      </c>
      <c r="O94" s="80">
        <v>2865051</v>
      </c>
      <c r="P94" s="81">
        <v>58858912</v>
      </c>
      <c r="Q94" s="79">
        <v>49303982</v>
      </c>
      <c r="R94" s="80">
        <v>8406202</v>
      </c>
      <c r="S94" s="80">
        <v>582869</v>
      </c>
      <c r="T94" s="80">
        <v>1366378</v>
      </c>
      <c r="U94" s="81">
        <v>38948533</v>
      </c>
      <c r="V94" s="79">
        <v>586089070</v>
      </c>
      <c r="W94" s="80">
        <v>81117499</v>
      </c>
      <c r="X94" s="80">
        <v>7881711</v>
      </c>
      <c r="Y94" s="80">
        <v>18305879</v>
      </c>
      <c r="Z94" s="81">
        <v>478783982</v>
      </c>
    </row>
    <row r="95" spans="1:41" s="85" customFormat="1" ht="18" x14ac:dyDescent="0.55000000000000004">
      <c r="A95" s="23">
        <v>2008</v>
      </c>
      <c r="B95" s="79">
        <v>373592347</v>
      </c>
      <c r="C95" s="80">
        <v>62296579</v>
      </c>
      <c r="D95" s="80">
        <v>5166661</v>
      </c>
      <c r="E95" s="80">
        <v>15088379</v>
      </c>
      <c r="F95" s="81">
        <v>291040727</v>
      </c>
      <c r="G95" s="79">
        <v>68984262</v>
      </c>
      <c r="H95" s="80">
        <v>11606061</v>
      </c>
      <c r="I95" s="80">
        <v>902275</v>
      </c>
      <c r="J95" s="80">
        <v>2873417</v>
      </c>
      <c r="K95" s="81">
        <v>53602509</v>
      </c>
      <c r="L95" s="79">
        <v>75723454</v>
      </c>
      <c r="M95" s="80">
        <v>12700482</v>
      </c>
      <c r="N95" s="80">
        <v>1008610</v>
      </c>
      <c r="O95" s="80">
        <v>2847561</v>
      </c>
      <c r="P95" s="81">
        <v>59166801</v>
      </c>
      <c r="Q95" s="79">
        <v>49478516</v>
      </c>
      <c r="R95" s="80">
        <v>8424286</v>
      </c>
      <c r="S95" s="80">
        <v>594960</v>
      </c>
      <c r="T95" s="80">
        <v>1382164</v>
      </c>
      <c r="U95" s="81">
        <v>39077106</v>
      </c>
      <c r="V95" s="79">
        <v>588249344</v>
      </c>
      <c r="W95" s="80">
        <v>81057676</v>
      </c>
      <c r="X95" s="80">
        <v>8035072</v>
      </c>
      <c r="Y95" s="80">
        <v>18272685</v>
      </c>
      <c r="Z95" s="81">
        <v>480883911</v>
      </c>
    </row>
    <row r="96" spans="1:41" s="85" customFormat="1" ht="18" x14ac:dyDescent="0.55000000000000004">
      <c r="A96" s="23">
        <v>2009</v>
      </c>
      <c r="B96" s="79">
        <v>378180933</v>
      </c>
      <c r="C96" s="80">
        <v>62289881</v>
      </c>
      <c r="D96" s="80">
        <v>5558894</v>
      </c>
      <c r="E96" s="80">
        <v>15174513</v>
      </c>
      <c r="F96" s="81">
        <v>295157645</v>
      </c>
      <c r="G96" s="79">
        <v>69828555</v>
      </c>
      <c r="H96" s="80">
        <v>11630814</v>
      </c>
      <c r="I96" s="80">
        <v>959246</v>
      </c>
      <c r="J96" s="80">
        <v>2925074</v>
      </c>
      <c r="K96" s="81">
        <v>54313422</v>
      </c>
      <c r="L96" s="79">
        <v>76126466</v>
      </c>
      <c r="M96" s="80">
        <v>12582587</v>
      </c>
      <c r="N96" s="80">
        <v>1092057</v>
      </c>
      <c r="O96" s="80">
        <v>2840397</v>
      </c>
      <c r="P96" s="81">
        <v>59611425</v>
      </c>
      <c r="Q96" s="79">
        <v>49703090</v>
      </c>
      <c r="R96" s="80">
        <v>8431953</v>
      </c>
      <c r="S96" s="80">
        <v>612008</v>
      </c>
      <c r="T96" s="80">
        <v>1374632</v>
      </c>
      <c r="U96" s="81">
        <v>39284497</v>
      </c>
      <c r="V96" s="79">
        <v>591897612</v>
      </c>
      <c r="W96" s="80">
        <v>80716451</v>
      </c>
      <c r="X96" s="80">
        <v>8434752</v>
      </c>
      <c r="Y96" s="80">
        <v>18243782</v>
      </c>
      <c r="Z96" s="81">
        <v>484502626</v>
      </c>
    </row>
    <row r="97" spans="1:26" s="85" customFormat="1" ht="18" x14ac:dyDescent="0.55000000000000004">
      <c r="A97" s="23">
        <v>2010</v>
      </c>
      <c r="B97" s="79">
        <v>382883214</v>
      </c>
      <c r="C97" s="80">
        <v>62713036</v>
      </c>
      <c r="D97" s="80">
        <v>5911996</v>
      </c>
      <c r="E97" s="80">
        <v>15046155</v>
      </c>
      <c r="F97" s="81">
        <v>299212027</v>
      </c>
      <c r="G97" s="79">
        <v>70873916</v>
      </c>
      <c r="H97" s="80">
        <v>11730690</v>
      </c>
      <c r="I97" s="80">
        <v>1022913</v>
      </c>
      <c r="J97" s="80">
        <v>2902783</v>
      </c>
      <c r="K97" s="81">
        <v>55217531</v>
      </c>
      <c r="L97" s="79">
        <v>76742854</v>
      </c>
      <c r="M97" s="80">
        <v>12387496</v>
      </c>
      <c r="N97" s="80">
        <v>1153730</v>
      </c>
      <c r="O97" s="80">
        <v>2815233</v>
      </c>
      <c r="P97" s="81">
        <v>60386395</v>
      </c>
      <c r="Q97" s="79">
        <v>49891213</v>
      </c>
      <c r="R97" s="80">
        <v>8440300</v>
      </c>
      <c r="S97" s="80">
        <v>636628</v>
      </c>
      <c r="T97" s="80">
        <v>1365279</v>
      </c>
      <c r="U97" s="81">
        <v>39449006</v>
      </c>
      <c r="V97" s="79">
        <v>592971392</v>
      </c>
      <c r="W97" s="80">
        <v>79977527</v>
      </c>
      <c r="X97" s="80">
        <v>8770873</v>
      </c>
      <c r="Y97" s="80">
        <v>17822238</v>
      </c>
      <c r="Z97" s="81">
        <v>486400754</v>
      </c>
    </row>
    <row r="98" spans="1:26" s="85" customFormat="1" ht="18" x14ac:dyDescent="0.55000000000000004">
      <c r="A98" s="23">
        <v>2011</v>
      </c>
      <c r="B98" s="79">
        <v>388995012</v>
      </c>
      <c r="C98" s="80">
        <v>63126325</v>
      </c>
      <c r="D98" s="80">
        <v>5969383</v>
      </c>
      <c r="E98" s="80">
        <v>15164976</v>
      </c>
      <c r="F98" s="81">
        <v>304734327</v>
      </c>
      <c r="G98" s="79">
        <v>72157548</v>
      </c>
      <c r="H98" s="80">
        <v>11834463</v>
      </c>
      <c r="I98" s="80">
        <v>1034600</v>
      </c>
      <c r="J98" s="80">
        <v>2941101</v>
      </c>
      <c r="K98" s="81">
        <v>56347384</v>
      </c>
      <c r="L98" s="79">
        <v>78149725</v>
      </c>
      <c r="M98" s="80">
        <v>12378272</v>
      </c>
      <c r="N98" s="80">
        <v>1152520</v>
      </c>
      <c r="O98" s="80">
        <v>2817959</v>
      </c>
      <c r="P98" s="81">
        <v>61800974</v>
      </c>
      <c r="Q98" s="79">
        <v>50122659</v>
      </c>
      <c r="R98" s="80">
        <v>8423108</v>
      </c>
      <c r="S98" s="80">
        <v>633802</v>
      </c>
      <c r="T98" s="80">
        <v>1356450</v>
      </c>
      <c r="U98" s="81">
        <v>39709298</v>
      </c>
      <c r="V98" s="79">
        <v>594062585</v>
      </c>
      <c r="W98" s="80">
        <v>79412368</v>
      </c>
      <c r="X98" s="80">
        <v>8690956</v>
      </c>
      <c r="Y98" s="80">
        <v>17803891</v>
      </c>
      <c r="Z98" s="81">
        <v>488155370</v>
      </c>
    </row>
    <row r="99" spans="1:26" s="85" customFormat="1" ht="18" x14ac:dyDescent="0.55000000000000004">
      <c r="A99" s="23">
        <v>2012</v>
      </c>
      <c r="B99" s="79">
        <v>396013100</v>
      </c>
      <c r="C99" s="80">
        <v>64064951</v>
      </c>
      <c r="D99" s="80">
        <v>6214316</v>
      </c>
      <c r="E99" s="80">
        <v>14956309</v>
      </c>
      <c r="F99" s="81">
        <v>310777524</v>
      </c>
      <c r="G99" s="79">
        <v>73685459</v>
      </c>
      <c r="H99" s="80">
        <v>12039261</v>
      </c>
      <c r="I99" s="80">
        <v>1080703</v>
      </c>
      <c r="J99" s="80">
        <v>2903960</v>
      </c>
      <c r="K99" s="81">
        <v>57661535</v>
      </c>
      <c r="L99" s="79">
        <v>80232916</v>
      </c>
      <c r="M99" s="80">
        <v>12679782</v>
      </c>
      <c r="N99" s="80">
        <v>1177985</v>
      </c>
      <c r="O99" s="80">
        <v>2718866</v>
      </c>
      <c r="P99" s="81">
        <v>63656283</v>
      </c>
      <c r="Q99" s="79">
        <v>50612858</v>
      </c>
      <c r="R99" s="80">
        <v>8479128</v>
      </c>
      <c r="S99" s="80">
        <v>650795</v>
      </c>
      <c r="T99" s="80">
        <v>1328751</v>
      </c>
      <c r="U99" s="81">
        <v>40154183</v>
      </c>
      <c r="V99" s="79">
        <v>599871147</v>
      </c>
      <c r="W99" s="80">
        <v>80188896</v>
      </c>
      <c r="X99" s="80">
        <v>8819566</v>
      </c>
      <c r="Y99" s="80">
        <v>17448265</v>
      </c>
      <c r="Z99" s="81">
        <v>493414421</v>
      </c>
    </row>
    <row r="100" spans="1:26" s="85" customFormat="1" ht="18" x14ac:dyDescent="0.55000000000000004">
      <c r="A100" s="23">
        <v>2013</v>
      </c>
      <c r="B100" s="79">
        <v>399790860</v>
      </c>
      <c r="C100" s="80">
        <v>64380649</v>
      </c>
      <c r="D100" s="80">
        <v>6582591</v>
      </c>
      <c r="E100" s="80">
        <v>15339471</v>
      </c>
      <c r="F100" s="81">
        <v>313488149</v>
      </c>
      <c r="G100" s="79">
        <v>74641393</v>
      </c>
      <c r="H100" s="80">
        <v>12120682</v>
      </c>
      <c r="I100" s="80">
        <v>1163523</v>
      </c>
      <c r="J100" s="80">
        <v>2988956</v>
      </c>
      <c r="K100" s="81">
        <v>58368232</v>
      </c>
      <c r="L100" s="79">
        <v>82555204</v>
      </c>
      <c r="M100" s="80">
        <v>12938077</v>
      </c>
      <c r="N100" s="80">
        <v>1293069</v>
      </c>
      <c r="O100" s="80">
        <v>2798109</v>
      </c>
      <c r="P100" s="81">
        <v>65525950</v>
      </c>
      <c r="Q100" s="79">
        <v>50886161</v>
      </c>
      <c r="R100" s="80">
        <v>8469928</v>
      </c>
      <c r="S100" s="80">
        <v>660144</v>
      </c>
      <c r="T100" s="80">
        <v>1370639</v>
      </c>
      <c r="U100" s="81">
        <v>40385450</v>
      </c>
      <c r="V100" s="79">
        <v>601573044</v>
      </c>
      <c r="W100" s="80">
        <v>79978935</v>
      </c>
      <c r="X100" s="80">
        <v>9157738</v>
      </c>
      <c r="Y100" s="80">
        <v>17872145</v>
      </c>
      <c r="Z100" s="81">
        <v>494564225</v>
      </c>
    </row>
    <row r="101" spans="1:26" s="85" customFormat="1" ht="18" x14ac:dyDescent="0.55000000000000004">
      <c r="A101" s="23">
        <v>2014</v>
      </c>
      <c r="B101" s="79">
        <v>400304878</v>
      </c>
      <c r="C101" s="80">
        <v>64923125</v>
      </c>
      <c r="D101" s="80">
        <v>6718337</v>
      </c>
      <c r="E101" s="80">
        <v>14887375</v>
      </c>
      <c r="F101" s="81">
        <v>313776041</v>
      </c>
      <c r="G101" s="79">
        <v>74746770</v>
      </c>
      <c r="H101" s="80">
        <v>12227568</v>
      </c>
      <c r="I101" s="80">
        <v>1205460</v>
      </c>
      <c r="J101" s="80">
        <v>2910690</v>
      </c>
      <c r="K101" s="81">
        <v>58403051</v>
      </c>
      <c r="L101" s="79">
        <v>84330252</v>
      </c>
      <c r="M101" s="80">
        <v>13369437</v>
      </c>
      <c r="N101" s="80">
        <v>1344119</v>
      </c>
      <c r="O101" s="80">
        <v>2801801</v>
      </c>
      <c r="P101" s="81">
        <v>66814895</v>
      </c>
      <c r="Q101" s="79">
        <v>50896385</v>
      </c>
      <c r="R101" s="80">
        <v>8554859</v>
      </c>
      <c r="S101" s="80">
        <v>665291</v>
      </c>
      <c r="T101" s="80">
        <v>1324384</v>
      </c>
      <c r="U101" s="81">
        <v>40351851</v>
      </c>
      <c r="V101" s="79">
        <v>603258274</v>
      </c>
      <c r="W101" s="80">
        <v>81386860</v>
      </c>
      <c r="X101" s="80">
        <v>9269958</v>
      </c>
      <c r="Y101" s="80">
        <v>17339752</v>
      </c>
      <c r="Z101" s="81">
        <v>495261704</v>
      </c>
    </row>
    <row r="102" spans="1:26" s="85" customFormat="1" ht="18" x14ac:dyDescent="0.55000000000000004">
      <c r="A102" s="23">
        <v>2015</v>
      </c>
      <c r="B102" s="79">
        <v>404592064</v>
      </c>
      <c r="C102" s="80">
        <v>65359679</v>
      </c>
      <c r="D102" s="80">
        <v>6917219</v>
      </c>
      <c r="E102" s="80">
        <v>14838086</v>
      </c>
      <c r="F102" s="81">
        <v>317477081</v>
      </c>
      <c r="G102" s="79">
        <v>75592762</v>
      </c>
      <c r="H102" s="80">
        <v>12320989</v>
      </c>
      <c r="I102" s="80">
        <v>1252641</v>
      </c>
      <c r="J102" s="80">
        <v>2904881</v>
      </c>
      <c r="K102" s="81">
        <v>59114250</v>
      </c>
      <c r="L102" s="79">
        <v>86343544</v>
      </c>
      <c r="M102" s="80">
        <v>13700781</v>
      </c>
      <c r="N102" s="80">
        <v>1402701</v>
      </c>
      <c r="O102" s="80">
        <v>2856720</v>
      </c>
      <c r="P102" s="81">
        <v>68383342</v>
      </c>
      <c r="Q102" s="79">
        <v>51033118</v>
      </c>
      <c r="R102" s="80">
        <v>8536970</v>
      </c>
      <c r="S102" s="80">
        <v>672520</v>
      </c>
      <c r="T102" s="80">
        <v>1312611</v>
      </c>
      <c r="U102" s="81">
        <v>40511018</v>
      </c>
      <c r="V102" s="79">
        <v>603534758</v>
      </c>
      <c r="W102" s="80">
        <v>81385155</v>
      </c>
      <c r="X102" s="80">
        <v>9240075</v>
      </c>
      <c r="Y102" s="80">
        <v>17078837</v>
      </c>
      <c r="Z102" s="81">
        <v>495830691</v>
      </c>
    </row>
    <row r="103" spans="1:26" s="85" customFormat="1" ht="18" x14ac:dyDescent="0.55000000000000004">
      <c r="A103" s="23">
        <v>2016</v>
      </c>
      <c r="B103" s="79">
        <v>409183447</v>
      </c>
      <c r="C103" s="80">
        <v>65482145</v>
      </c>
      <c r="D103" s="80">
        <v>7076182</v>
      </c>
      <c r="E103" s="80">
        <v>14967784</v>
      </c>
      <c r="F103" s="81">
        <v>321657336</v>
      </c>
      <c r="G103" s="79">
        <v>76547140</v>
      </c>
      <c r="H103" s="80">
        <v>12389867</v>
      </c>
      <c r="I103" s="80">
        <v>1282708</v>
      </c>
      <c r="J103" s="80">
        <v>2945535</v>
      </c>
      <c r="K103" s="81">
        <v>59929031</v>
      </c>
      <c r="L103" s="79">
        <v>87755878</v>
      </c>
      <c r="M103" s="80">
        <v>13944109</v>
      </c>
      <c r="N103" s="80">
        <v>1422253</v>
      </c>
      <c r="O103" s="80">
        <v>2861109</v>
      </c>
      <c r="P103" s="81">
        <v>69528406</v>
      </c>
      <c r="Q103" s="79">
        <v>51213951</v>
      </c>
      <c r="R103" s="80">
        <v>8549760</v>
      </c>
      <c r="S103" s="80">
        <v>678253</v>
      </c>
      <c r="T103" s="80">
        <v>1315472</v>
      </c>
      <c r="U103" s="81">
        <v>40670466</v>
      </c>
      <c r="V103" s="79">
        <v>602630000</v>
      </c>
      <c r="W103" s="80">
        <v>81470763</v>
      </c>
      <c r="X103" s="80">
        <v>9290342</v>
      </c>
      <c r="Y103" s="80">
        <v>17008212</v>
      </c>
      <c r="Z103" s="81">
        <v>494860684</v>
      </c>
    </row>
    <row r="104" spans="1:26" s="85" customFormat="1" ht="18" x14ac:dyDescent="0.55000000000000004">
      <c r="A104" s="23">
        <v>2017</v>
      </c>
      <c r="B104" s="79">
        <v>415027910</v>
      </c>
      <c r="C104" s="80">
        <v>66290720</v>
      </c>
      <c r="D104" s="80">
        <v>7103193</v>
      </c>
      <c r="E104" s="80">
        <v>15508064</v>
      </c>
      <c r="F104" s="81">
        <v>326125933</v>
      </c>
      <c r="G104" s="79">
        <v>77707863</v>
      </c>
      <c r="H104" s="80">
        <v>12605463</v>
      </c>
      <c r="I104" s="80">
        <v>1289988</v>
      </c>
      <c r="J104" s="80">
        <v>3039707</v>
      </c>
      <c r="K104" s="81">
        <v>60772705</v>
      </c>
      <c r="L104" s="79">
        <v>88669290</v>
      </c>
      <c r="M104" s="80">
        <v>14083544</v>
      </c>
      <c r="N104" s="80">
        <v>1496779</v>
      </c>
      <c r="O104" s="80">
        <v>2947825</v>
      </c>
      <c r="P104" s="81">
        <v>70141142</v>
      </c>
      <c r="Q104" s="79">
        <v>51367086</v>
      </c>
      <c r="R104" s="80">
        <v>8540452</v>
      </c>
      <c r="S104" s="80">
        <v>677822</v>
      </c>
      <c r="T104" s="80">
        <v>1336025</v>
      </c>
      <c r="U104" s="81">
        <v>40812788</v>
      </c>
      <c r="V104" s="79">
        <v>601511011</v>
      </c>
      <c r="W104" s="80">
        <v>81034748</v>
      </c>
      <c r="X104" s="80">
        <v>9282243</v>
      </c>
      <c r="Y104" s="80">
        <v>17101012</v>
      </c>
      <c r="Z104" s="81">
        <v>494093009</v>
      </c>
    </row>
    <row r="105" spans="1:26" s="85" customFormat="1" ht="18" x14ac:dyDescent="0.55000000000000004">
      <c r="A105" s="23">
        <v>2018</v>
      </c>
      <c r="B105" s="79">
        <v>422526990</v>
      </c>
      <c r="C105" s="80">
        <v>67005547</v>
      </c>
      <c r="D105" s="80">
        <v>7196432</v>
      </c>
      <c r="E105" s="80">
        <v>15710519</v>
      </c>
      <c r="F105" s="81">
        <v>332614491</v>
      </c>
      <c r="G105" s="79">
        <v>79157274</v>
      </c>
      <c r="H105" s="80">
        <v>12762656</v>
      </c>
      <c r="I105" s="80">
        <v>1312818</v>
      </c>
      <c r="J105" s="80">
        <v>3060178</v>
      </c>
      <c r="K105" s="81">
        <v>62021622</v>
      </c>
      <c r="L105" s="79">
        <v>89431109</v>
      </c>
      <c r="M105" s="80">
        <v>14145894</v>
      </c>
      <c r="N105" s="80">
        <v>1532899</v>
      </c>
      <c r="O105" s="80">
        <v>3007965</v>
      </c>
      <c r="P105" s="81">
        <v>70744352</v>
      </c>
      <c r="Q105" s="79">
        <v>51535266</v>
      </c>
      <c r="R105" s="80">
        <v>8540886</v>
      </c>
      <c r="S105" s="80">
        <v>677686</v>
      </c>
      <c r="T105" s="80">
        <v>1350021</v>
      </c>
      <c r="U105" s="81">
        <v>40966672</v>
      </c>
      <c r="V105" s="79">
        <v>600585719</v>
      </c>
      <c r="W105" s="80">
        <v>81247632</v>
      </c>
      <c r="X105" s="80">
        <v>9203302</v>
      </c>
      <c r="Y105" s="80">
        <v>17276812</v>
      </c>
      <c r="Z105" s="81">
        <v>492857973</v>
      </c>
    </row>
    <row r="106" spans="1:26" s="85" customFormat="1" ht="18" x14ac:dyDescent="0.55000000000000004">
      <c r="A106" s="23">
        <v>2019</v>
      </c>
      <c r="B106" s="79">
        <v>432028004</v>
      </c>
      <c r="C106" s="80">
        <v>68359354</v>
      </c>
      <c r="D106" s="80">
        <v>7111442</v>
      </c>
      <c r="E106" s="80">
        <v>16898814</v>
      </c>
      <c r="F106" s="81">
        <v>339658394</v>
      </c>
      <c r="G106" s="79">
        <v>80963043</v>
      </c>
      <c r="H106" s="80">
        <v>13044637</v>
      </c>
      <c r="I106" s="80">
        <v>1295341</v>
      </c>
      <c r="J106" s="80">
        <v>3274910</v>
      </c>
      <c r="K106" s="81">
        <v>63348156</v>
      </c>
      <c r="L106" s="79">
        <v>90393184</v>
      </c>
      <c r="M106" s="80">
        <v>14077721</v>
      </c>
      <c r="N106" s="80">
        <v>1520524</v>
      </c>
      <c r="O106" s="80">
        <v>3280837</v>
      </c>
      <c r="P106" s="81">
        <v>71514101</v>
      </c>
      <c r="Q106" s="79">
        <v>51840919</v>
      </c>
      <c r="R106" s="80">
        <v>8590425</v>
      </c>
      <c r="S106" s="80">
        <v>674767</v>
      </c>
      <c r="T106" s="80">
        <v>1401367</v>
      </c>
      <c r="U106" s="81">
        <v>41174361</v>
      </c>
      <c r="V106" s="79">
        <v>600646530</v>
      </c>
      <c r="W106" s="80">
        <v>81315912</v>
      </c>
      <c r="X106" s="80">
        <v>8949414</v>
      </c>
      <c r="Y106" s="80">
        <v>18120961</v>
      </c>
      <c r="Z106" s="81">
        <v>492260243</v>
      </c>
    </row>
    <row r="107" spans="1:26" s="85" customFormat="1" ht="18" x14ac:dyDescent="0.55000000000000004">
      <c r="A107" s="23">
        <v>2020</v>
      </c>
      <c r="B107" s="79">
        <v>438865623</v>
      </c>
      <c r="C107" s="80">
        <v>70084432</v>
      </c>
      <c r="D107" s="80">
        <v>7495632</v>
      </c>
      <c r="E107" s="80">
        <v>17258695</v>
      </c>
      <c r="F107" s="81">
        <v>344026863</v>
      </c>
      <c r="G107" s="79">
        <v>82298117</v>
      </c>
      <c r="H107" s="80">
        <v>13376690</v>
      </c>
      <c r="I107" s="80">
        <v>1365589</v>
      </c>
      <c r="J107" s="80">
        <v>3340868</v>
      </c>
      <c r="K107" s="81">
        <v>64214969</v>
      </c>
      <c r="L107" s="79">
        <v>91334702</v>
      </c>
      <c r="M107" s="80">
        <v>14158581</v>
      </c>
      <c r="N107" s="80">
        <v>1573479</v>
      </c>
      <c r="O107" s="80">
        <v>3306429</v>
      </c>
      <c r="P107" s="81">
        <v>72296214</v>
      </c>
      <c r="Q107" s="79">
        <v>51943661</v>
      </c>
      <c r="R107" s="80">
        <v>8630277</v>
      </c>
      <c r="S107" s="80">
        <v>701793</v>
      </c>
      <c r="T107" s="80">
        <v>1415431</v>
      </c>
      <c r="U107" s="81">
        <v>41196160</v>
      </c>
      <c r="V107" s="79">
        <v>599317990</v>
      </c>
      <c r="W107" s="80">
        <v>81290566</v>
      </c>
      <c r="X107" s="80">
        <v>9277606</v>
      </c>
      <c r="Y107" s="80">
        <v>18360040</v>
      </c>
      <c r="Z107" s="81">
        <v>490389778</v>
      </c>
    </row>
    <row r="108" spans="1:26" s="85" customFormat="1" ht="18" x14ac:dyDescent="0.55000000000000004">
      <c r="A108" s="23">
        <v>2021</v>
      </c>
      <c r="B108" s="79">
        <v>446677127</v>
      </c>
      <c r="C108" s="80">
        <v>71370250</v>
      </c>
      <c r="D108" s="80">
        <v>7537560</v>
      </c>
      <c r="E108" s="80">
        <v>18194668</v>
      </c>
      <c r="F108" s="81">
        <v>349574649</v>
      </c>
      <c r="G108" s="79">
        <v>83807899</v>
      </c>
      <c r="H108" s="80">
        <v>13624887</v>
      </c>
      <c r="I108" s="80">
        <v>1376805</v>
      </c>
      <c r="J108" s="80">
        <v>3508737</v>
      </c>
      <c r="K108" s="81">
        <v>65297471</v>
      </c>
      <c r="L108" s="79">
        <v>92419826</v>
      </c>
      <c r="M108" s="80">
        <v>14144764</v>
      </c>
      <c r="N108" s="80">
        <v>1559819</v>
      </c>
      <c r="O108" s="80">
        <v>3510941</v>
      </c>
      <c r="P108" s="81">
        <v>73204303</v>
      </c>
      <c r="Q108" s="79">
        <v>52049285</v>
      </c>
      <c r="R108" s="80">
        <v>8636126</v>
      </c>
      <c r="S108" s="80">
        <v>693097</v>
      </c>
      <c r="T108" s="80">
        <v>1444260</v>
      </c>
      <c r="U108" s="81">
        <v>41275802</v>
      </c>
      <c r="V108" s="79">
        <v>598827302</v>
      </c>
      <c r="W108" s="80">
        <v>81239084</v>
      </c>
      <c r="X108" s="80">
        <v>9159033</v>
      </c>
      <c r="Y108" s="80">
        <v>18616267</v>
      </c>
      <c r="Z108" s="81">
        <v>489812918</v>
      </c>
    </row>
    <row r="109" spans="1:26" s="85" customFormat="1" ht="18" x14ac:dyDescent="0.55000000000000004">
      <c r="A109" s="23">
        <v>2022</v>
      </c>
      <c r="B109" s="79">
        <v>452942750</v>
      </c>
      <c r="C109" s="80">
        <v>72247293</v>
      </c>
      <c r="D109" s="80">
        <v>7601195</v>
      </c>
      <c r="E109" s="80">
        <v>18039505</v>
      </c>
      <c r="F109" s="81">
        <v>355054757</v>
      </c>
      <c r="G109" s="79">
        <v>85029431</v>
      </c>
      <c r="H109" s="80">
        <v>13800059</v>
      </c>
      <c r="I109" s="80">
        <v>1387368</v>
      </c>
      <c r="J109" s="80">
        <v>3489661</v>
      </c>
      <c r="K109" s="81">
        <v>66352343</v>
      </c>
      <c r="L109" s="79">
        <v>94261342</v>
      </c>
      <c r="M109" s="80">
        <v>14305295</v>
      </c>
      <c r="N109" s="80">
        <v>1551663</v>
      </c>
      <c r="O109" s="80">
        <v>3650516</v>
      </c>
      <c r="P109" s="81">
        <v>74753867</v>
      </c>
      <c r="Q109" s="79">
        <v>52149740</v>
      </c>
      <c r="R109" s="80">
        <v>8626326</v>
      </c>
      <c r="S109" s="80">
        <v>691541</v>
      </c>
      <c r="T109" s="80">
        <v>1447006</v>
      </c>
      <c r="U109" s="81">
        <v>41384867</v>
      </c>
      <c r="V109" s="79">
        <v>597157448</v>
      </c>
      <c r="W109" s="80">
        <v>81175617</v>
      </c>
      <c r="X109" s="80">
        <v>9098599</v>
      </c>
      <c r="Y109" s="80">
        <v>18617986</v>
      </c>
      <c r="Z109" s="81">
        <v>488265246</v>
      </c>
    </row>
    <row r="110" spans="1:26" s="85" customFormat="1" ht="18" x14ac:dyDescent="0.55000000000000004">
      <c r="A110" s="23">
        <v>2023</v>
      </c>
      <c r="B110" s="79">
        <v>459781630</v>
      </c>
      <c r="C110" s="80">
        <v>72974385</v>
      </c>
      <c r="D110" s="80">
        <v>7673925</v>
      </c>
      <c r="E110" s="80">
        <v>18376918</v>
      </c>
      <c r="F110" s="81">
        <v>360756402</v>
      </c>
      <c r="G110" s="79">
        <v>86422722</v>
      </c>
      <c r="H110" s="80">
        <v>13960997</v>
      </c>
      <c r="I110" s="80">
        <v>1403750</v>
      </c>
      <c r="J110" s="80">
        <v>3566155</v>
      </c>
      <c r="K110" s="81">
        <v>67491821</v>
      </c>
      <c r="L110" s="79">
        <v>96201715</v>
      </c>
      <c r="M110" s="80">
        <v>14374073</v>
      </c>
      <c r="N110" s="80">
        <v>1602176</v>
      </c>
      <c r="O110" s="80">
        <v>3793357</v>
      </c>
      <c r="P110" s="81">
        <v>76432110</v>
      </c>
      <c r="Q110" s="79">
        <v>52313895</v>
      </c>
      <c r="R110" s="80">
        <v>8663794</v>
      </c>
      <c r="S110" s="80">
        <v>701850</v>
      </c>
      <c r="T110" s="80">
        <v>1484169</v>
      </c>
      <c r="U110" s="81">
        <v>41464083</v>
      </c>
      <c r="V110" s="79">
        <v>597418250</v>
      </c>
      <c r="W110" s="80">
        <v>81217131</v>
      </c>
      <c r="X110" s="80">
        <v>9265673</v>
      </c>
      <c r="Y110" s="80">
        <v>18816815</v>
      </c>
      <c r="Z110" s="81">
        <v>488118630</v>
      </c>
    </row>
    <row r="111" spans="1:26" s="85" customFormat="1" ht="18.399999999999999" thickBot="1" x14ac:dyDescent="0.6">
      <c r="A111" s="23">
        <v>2024</v>
      </c>
      <c r="B111" s="82">
        <v>465927068</v>
      </c>
      <c r="C111" s="83">
        <v>73745640</v>
      </c>
      <c r="D111" s="83">
        <v>7794701</v>
      </c>
      <c r="E111" s="83">
        <v>18581938</v>
      </c>
      <c r="F111" s="84">
        <v>365804789</v>
      </c>
      <c r="G111" s="82">
        <v>87717144</v>
      </c>
      <c r="H111" s="83">
        <v>14113351</v>
      </c>
      <c r="I111" s="83">
        <v>1427342</v>
      </c>
      <c r="J111" s="83">
        <v>3620383</v>
      </c>
      <c r="K111" s="84">
        <v>68556069</v>
      </c>
      <c r="L111" s="82">
        <v>98253308</v>
      </c>
      <c r="M111" s="83">
        <v>14506289</v>
      </c>
      <c r="N111" s="83">
        <v>1602146</v>
      </c>
      <c r="O111" s="83">
        <v>3837598</v>
      </c>
      <c r="P111" s="84">
        <v>78307276</v>
      </c>
      <c r="Q111" s="82">
        <v>52397077</v>
      </c>
      <c r="R111" s="83">
        <v>8670780</v>
      </c>
      <c r="S111" s="83">
        <v>716514</v>
      </c>
      <c r="T111" s="83">
        <v>1500506</v>
      </c>
      <c r="U111" s="84">
        <v>41509277</v>
      </c>
      <c r="V111" s="82">
        <v>597519838</v>
      </c>
      <c r="W111" s="83">
        <v>81313018</v>
      </c>
      <c r="X111" s="83">
        <v>9372651</v>
      </c>
      <c r="Y111" s="83">
        <v>18998072</v>
      </c>
      <c r="Z111" s="84">
        <v>487836096</v>
      </c>
    </row>
    <row r="112" spans="1:26" s="16" customFormat="1" ht="14.65" thickTop="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row r="184" s="16" customFormat="1" x14ac:dyDescent="0.45"/>
    <row r="185" s="16" customFormat="1" x14ac:dyDescent="0.45"/>
  </sheetData>
  <sheetProtection algorithmName="SHA-512" hashValue="NC31bCvugqDyI2M8CcCVAAITQj2R/8zOKrTtjk7NONFVGDSQna+wb4FewC0IEFSwkYo8BLo2CQEINlUO6o8Qqg==" saltValue="6Fdd4iXuhtzV72Yh/EoZDw==" spinCount="100000" sheet="1" objects="1" scenarios="1"/>
  <mergeCells count="5">
    <mergeCell ref="B88:H88"/>
    <mergeCell ref="A1:K1"/>
    <mergeCell ref="A3:F3"/>
    <mergeCell ref="G3:K3"/>
    <mergeCell ref="B62:F6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FFDD2-8C1E-426A-B24B-D92CA4273C75}">
  <dimension ref="A1:AO149"/>
  <sheetViews>
    <sheetView zoomScale="70" zoomScaleNormal="70" workbookViewId="0">
      <selection activeCell="K30" sqref="K30"/>
    </sheetView>
  </sheetViews>
  <sheetFormatPr defaultColWidth="20.33203125" defaultRowHeight="14.25" x14ac:dyDescent="0.45"/>
  <cols>
    <col min="2" max="2" width="20.33203125" customWidth="1"/>
    <col min="3" max="3" width="25.53125" bestFit="1" customWidth="1"/>
    <col min="6" max="6" width="22.796875" customWidth="1"/>
    <col min="7" max="7" width="20.33203125" customWidth="1"/>
  </cols>
  <sheetData>
    <row r="1" spans="1:11" s="16" customFormat="1" ht="25.9" thickBot="1" x14ac:dyDescent="0.8">
      <c r="A1" s="421" t="s">
        <v>387</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 x14ac:dyDescent="0.55000000000000004">
      <c r="A6" s="108">
        <v>2010</v>
      </c>
      <c r="B6" s="202">
        <v>2506865505</v>
      </c>
      <c r="C6" s="145">
        <v>1257367415</v>
      </c>
      <c r="D6" s="145">
        <v>97115787</v>
      </c>
      <c r="E6" s="145">
        <v>26371821</v>
      </c>
      <c r="F6" s="219">
        <v>1126010482</v>
      </c>
      <c r="G6" s="92">
        <f t="shared" ref="G6:K12" si="0">B6*2*B54/100</f>
        <v>44521931.368799999</v>
      </c>
      <c r="H6" s="52">
        <f t="shared" si="0"/>
        <v>33647152.025399998</v>
      </c>
      <c r="I6" s="52">
        <f t="shared" si="0"/>
        <v>12865899.461759999</v>
      </c>
      <c r="J6" s="52">
        <f t="shared" si="0"/>
        <v>8554491.2959800009</v>
      </c>
      <c r="K6" s="53">
        <f t="shared" si="0"/>
        <v>29028550.225959998</v>
      </c>
    </row>
    <row r="7" spans="1:11" s="16" customFormat="1" ht="18" x14ac:dyDescent="0.55000000000000004">
      <c r="A7" s="102">
        <v>2016</v>
      </c>
      <c r="B7" s="79">
        <v>2509462696</v>
      </c>
      <c r="C7" s="80">
        <v>1259849751</v>
      </c>
      <c r="D7" s="80">
        <v>91835824</v>
      </c>
      <c r="E7" s="80">
        <v>35172750</v>
      </c>
      <c r="F7" s="212">
        <v>1122604370</v>
      </c>
      <c r="G7" s="92">
        <f t="shared" si="0"/>
        <v>45521653.305439994</v>
      </c>
      <c r="H7" s="52">
        <f t="shared" si="0"/>
        <v>33637988.3517</v>
      </c>
      <c r="I7" s="52">
        <f t="shared" si="0"/>
        <v>13189461.042880001</v>
      </c>
      <c r="J7" s="52">
        <f t="shared" si="0"/>
        <v>9989061</v>
      </c>
      <c r="K7" s="53">
        <f t="shared" si="0"/>
        <v>30198057.552999996</v>
      </c>
    </row>
    <row r="8" spans="1:11" s="16" customFormat="1" ht="18" x14ac:dyDescent="0.55000000000000004">
      <c r="A8" s="102">
        <v>2017</v>
      </c>
      <c r="B8" s="79">
        <v>2516853671</v>
      </c>
      <c r="C8" s="80">
        <v>1255359177</v>
      </c>
      <c r="D8" s="80">
        <v>89959037</v>
      </c>
      <c r="E8" s="80">
        <v>36141633</v>
      </c>
      <c r="F8" s="212">
        <v>1135393823</v>
      </c>
      <c r="G8" s="92">
        <f t="shared" si="0"/>
        <v>42232804.599379994</v>
      </c>
      <c r="H8" s="52">
        <f t="shared" si="0"/>
        <v>31258443.507300004</v>
      </c>
      <c r="I8" s="52">
        <f t="shared" si="0"/>
        <v>12648240.6022</v>
      </c>
      <c r="J8" s="52">
        <f t="shared" si="0"/>
        <v>10439149.27572</v>
      </c>
      <c r="K8" s="53">
        <f t="shared" si="0"/>
        <v>26431968.199439999</v>
      </c>
    </row>
    <row r="9" spans="1:11" s="16" customFormat="1" ht="18" x14ac:dyDescent="0.55000000000000004">
      <c r="A9" s="102">
        <v>2018</v>
      </c>
      <c r="B9" s="79">
        <v>2518719515</v>
      </c>
      <c r="C9" s="80">
        <v>1255958538</v>
      </c>
      <c r="D9" s="80">
        <v>85682976</v>
      </c>
      <c r="E9" s="80">
        <v>36828181</v>
      </c>
      <c r="F9" s="212">
        <v>1140249820</v>
      </c>
      <c r="G9" s="92">
        <f t="shared" si="0"/>
        <v>42314487.851999998</v>
      </c>
      <c r="H9" s="52">
        <f t="shared" si="0"/>
        <v>31323605.937720004</v>
      </c>
      <c r="I9" s="52">
        <f t="shared" si="0"/>
        <v>12113859.146879999</v>
      </c>
      <c r="J9" s="52">
        <f t="shared" si="0"/>
        <v>10512972.54826</v>
      </c>
      <c r="K9" s="53">
        <f t="shared" si="0"/>
        <v>26271355.852799997</v>
      </c>
    </row>
    <row r="10" spans="1:11" s="16" customFormat="1" ht="18" x14ac:dyDescent="0.55000000000000004">
      <c r="A10" s="102">
        <v>2019</v>
      </c>
      <c r="B10" s="79">
        <v>2514039623</v>
      </c>
      <c r="C10" s="80">
        <v>1253380861</v>
      </c>
      <c r="D10" s="80">
        <v>82286468</v>
      </c>
      <c r="E10" s="80">
        <v>37059580</v>
      </c>
      <c r="F10" s="212">
        <v>1141312714</v>
      </c>
      <c r="G10" s="92">
        <f t="shared" si="0"/>
        <v>42436988.836240001</v>
      </c>
      <c r="H10" s="52">
        <f t="shared" si="0"/>
        <v>31509994.845539998</v>
      </c>
      <c r="I10" s="52">
        <f t="shared" si="0"/>
        <v>11745570.442319999</v>
      </c>
      <c r="J10" s="52">
        <f t="shared" si="0"/>
        <v>10572356.9824</v>
      </c>
      <c r="K10" s="53">
        <f t="shared" si="0"/>
        <v>26295844.930559997</v>
      </c>
    </row>
    <row r="11" spans="1:11" s="16" customFormat="1" ht="18" x14ac:dyDescent="0.55000000000000004">
      <c r="A11" s="102">
        <v>2020</v>
      </c>
      <c r="B11" s="79">
        <v>2514554286</v>
      </c>
      <c r="C11" s="80">
        <v>1253893909</v>
      </c>
      <c r="D11" s="80">
        <v>80760712</v>
      </c>
      <c r="E11" s="80">
        <v>36684410</v>
      </c>
      <c r="F11" s="212">
        <v>1143215256</v>
      </c>
      <c r="G11" s="92">
        <f t="shared" si="0"/>
        <v>42495967.433399998</v>
      </c>
      <c r="H11" s="52">
        <f t="shared" si="0"/>
        <v>31673360.141339999</v>
      </c>
      <c r="I11" s="52">
        <f t="shared" si="0"/>
        <v>11590777.38624</v>
      </c>
      <c r="J11" s="52">
        <f t="shared" si="0"/>
        <v>10442584.150600001</v>
      </c>
      <c r="K11" s="53">
        <f t="shared" si="0"/>
        <v>26339679.498239998</v>
      </c>
    </row>
    <row r="12" spans="1:11" s="16" customFormat="1" ht="18.399999999999999" thickBot="1" x14ac:dyDescent="0.6">
      <c r="A12" s="104">
        <v>2021</v>
      </c>
      <c r="B12" s="221">
        <v>2511983102</v>
      </c>
      <c r="C12" s="214">
        <v>1247109162</v>
      </c>
      <c r="D12" s="214">
        <v>80633516</v>
      </c>
      <c r="E12" s="214">
        <v>38106954</v>
      </c>
      <c r="F12" s="215">
        <v>1146133471</v>
      </c>
      <c r="G12" s="92">
        <f t="shared" si="0"/>
        <v>42502754.085839994</v>
      </c>
      <c r="H12" s="52">
        <f t="shared" si="0"/>
        <v>31601746.16508</v>
      </c>
      <c r="I12" s="52">
        <f t="shared" si="0"/>
        <v>11528980.117679998</v>
      </c>
      <c r="J12" s="52">
        <f t="shared" si="0"/>
        <v>10563247.648800001</v>
      </c>
      <c r="K12" s="53">
        <f t="shared" si="0"/>
        <v>26361069.832999997</v>
      </c>
    </row>
    <row r="13" spans="1:11" s="16" customFormat="1" ht="24.75" customHeight="1" thickBot="1" x14ac:dyDescent="0.6">
      <c r="A13" s="96" t="s">
        <v>373</v>
      </c>
      <c r="B13" s="97"/>
      <c r="C13" s="97"/>
      <c r="D13" s="97"/>
      <c r="E13" s="97"/>
      <c r="F13" s="98"/>
      <c r="G13" s="57"/>
      <c r="H13" s="57"/>
      <c r="I13" s="57"/>
      <c r="J13" s="57"/>
      <c r="K13" s="57"/>
    </row>
    <row r="14" spans="1:11" s="16" customFormat="1" ht="20.25" customHeight="1" x14ac:dyDescent="0.45">
      <c r="A14" s="60">
        <v>2022</v>
      </c>
      <c r="B14" s="61">
        <f>_xlfn.FORECAST.LINEAR($A14,B$9:B12,$A$9:$A12)</f>
        <v>2509900487.5000005</v>
      </c>
      <c r="C14" s="61">
        <f>_xlfn.FORECAST.LINEAR($A14,C$9:C12,$A$9:$A12)</f>
        <v>1246076847.5</v>
      </c>
      <c r="D14" s="61">
        <f>_xlfn.FORECAST.LINEAR($A14,D$9:D12,$A$9:$A12)</f>
        <v>78172384</v>
      </c>
      <c r="E14" s="61">
        <f>_xlfn.FORECAST.LINEAR($A14,E$9:E12,$A$9:$A12)</f>
        <v>38035068.5</v>
      </c>
      <c r="F14" s="61">
        <f>_xlfn.FORECAST.LINEAR($A14,F$9:F12,$A$9:$A12)</f>
        <v>1147616189</v>
      </c>
      <c r="G14" s="39"/>
      <c r="H14" s="39"/>
      <c r="I14" s="39"/>
      <c r="J14" s="39"/>
      <c r="K14" s="39"/>
    </row>
    <row r="15" spans="1:11" s="16" customFormat="1" ht="18" x14ac:dyDescent="0.45">
      <c r="A15" s="60">
        <v>2023</v>
      </c>
      <c r="B15" s="61">
        <f>_xlfn.FORECAST.LINEAR(A15,$B$9:B14,$A$9:A14)</f>
        <v>2507931029.9000001</v>
      </c>
      <c r="C15" s="61">
        <f>_xlfn.FORECAST.LINEAR($A15,$C$9:C14,$A$9:A14)</f>
        <v>1243473339.5</v>
      </c>
      <c r="D15" s="61">
        <f>_xlfn.FORECAST.LINEAR($A15,D$9:D14,$A$9:$A14)</f>
        <v>76504970.399999619</v>
      </c>
      <c r="E15" s="61">
        <f>_xlfn.FORECAST.LINEAR($A15,E$9:E14,$A$9:$A14)</f>
        <v>38381183.400000095</v>
      </c>
      <c r="F15" s="42">
        <f>_xlfn.FORECAST.LINEAR($A15,$F$9:F14,$A$9:$A14)</f>
        <v>1149571538.5</v>
      </c>
      <c r="G15" s="39"/>
      <c r="H15" s="39"/>
      <c r="I15" s="39"/>
      <c r="J15" s="39"/>
      <c r="K15" s="39"/>
    </row>
    <row r="16" spans="1:11" s="16" customFormat="1" ht="18" x14ac:dyDescent="0.45">
      <c r="A16" s="60">
        <v>2024</v>
      </c>
      <c r="B16" s="61">
        <f>_xlfn.FORECAST.LINEAR(A16,$B$9:B15,$A$9:A15)</f>
        <v>2505961572.3000002</v>
      </c>
      <c r="C16" s="61">
        <f>_xlfn.FORECAST.LINEAR($A16,$C$9:C15,$A$9:A15)</f>
        <v>1240869831.5</v>
      </c>
      <c r="D16" s="61">
        <f>_xlfn.FORECAST.LINEAR($A16,D$9:D15,$A$9:$A15)</f>
        <v>74837556.800000191</v>
      </c>
      <c r="E16" s="61">
        <f>_xlfn.FORECAST.LINEAR($A16,E$9:E15,$A$9:$A15)</f>
        <v>38727298.299999952</v>
      </c>
      <c r="F16" s="42">
        <f>_xlfn.FORECAST.LINEAR($A16,$F$9:F15,$A$9:$A15)</f>
        <v>1151526888</v>
      </c>
      <c r="G16" s="39"/>
      <c r="H16" s="39"/>
      <c r="I16" s="39"/>
      <c r="J16" s="39"/>
      <c r="K16" s="39"/>
    </row>
    <row r="17" spans="1:11" s="16" customFormat="1" ht="18" x14ac:dyDescent="0.45">
      <c r="A17" s="60">
        <v>2025</v>
      </c>
      <c r="B17" s="61">
        <f>_xlfn.FORECAST.LINEAR(A17,$B$9:B16,$A$9:A16)</f>
        <v>2503992114.6999998</v>
      </c>
      <c r="C17" s="61">
        <f>_xlfn.FORECAST.LINEAR($A17,$C$9:C16,$A$9:A16)</f>
        <v>1238266323.5</v>
      </c>
      <c r="D17" s="61">
        <f>_xlfn.FORECAST.LINEAR($A17,D$9:D16,$A$9:$A16)</f>
        <v>73170143.199999809</v>
      </c>
      <c r="E17" s="61">
        <f>_xlfn.FORECAST.LINEAR($A17,E$9:E16,$A$9:$A16)</f>
        <v>39073413.200000048</v>
      </c>
      <c r="F17" s="42">
        <f>_xlfn.FORECAST.LINEAR($A17,$F$9:F16,$A$9:$A16)</f>
        <v>1153482237.5</v>
      </c>
      <c r="G17" s="39"/>
      <c r="H17" s="39"/>
      <c r="I17" s="39"/>
      <c r="J17" s="39"/>
      <c r="K17" s="39"/>
    </row>
    <row r="18" spans="1:11" s="16" customFormat="1" ht="18" x14ac:dyDescent="0.45">
      <c r="A18" s="60">
        <v>2026</v>
      </c>
      <c r="B18" s="61">
        <f>_xlfn.FORECAST.LINEAR(A18,$B$9:B17,$A$9:A17)</f>
        <v>2502022657.1000004</v>
      </c>
      <c r="C18" s="61">
        <f>_xlfn.FORECAST.LINEAR($A18,$C$9:C17,$A$9:A17)</f>
        <v>1235662815.5</v>
      </c>
      <c r="D18" s="61">
        <f>_xlfn.FORECAST.LINEAR($A18,D$9:D17,$A$9:$A17)</f>
        <v>71502729.599999905</v>
      </c>
      <c r="E18" s="61">
        <f>_xlfn.FORECAST.LINEAR($A18,E$9:E17,$A$9:$A17)</f>
        <v>39419528.100000024</v>
      </c>
      <c r="F18" s="42">
        <f>_xlfn.FORECAST.LINEAR($A18,$F$9:F17,$A$9:$A17)</f>
        <v>1155437587</v>
      </c>
      <c r="G18" s="39"/>
      <c r="H18" s="39"/>
      <c r="I18" s="39"/>
      <c r="J18" s="39"/>
      <c r="K18" s="39"/>
    </row>
    <row r="19" spans="1:11" s="16" customFormat="1" ht="18" x14ac:dyDescent="0.45">
      <c r="A19" s="60">
        <v>2027</v>
      </c>
      <c r="B19" s="61">
        <f>_xlfn.FORECAST.LINEAR(A19,$B$9:B18,$A$9:A18)</f>
        <v>2500053199.4999995</v>
      </c>
      <c r="C19" s="61">
        <f>_xlfn.FORECAST.LINEAR($A19,$C$9:C18,$A$9:A18)</f>
        <v>1233059307.5</v>
      </c>
      <c r="D19" s="61">
        <f>_xlfn.FORECAST.LINEAR($A19,D$9:D18,$A$9:$A18)</f>
        <v>69835316</v>
      </c>
      <c r="E19" s="61">
        <f>_xlfn.FORECAST.LINEAR($A19,E$9:E18,$A$9:$A18)</f>
        <v>39765643</v>
      </c>
      <c r="F19" s="42">
        <f>_xlfn.FORECAST.LINEAR($A19,$F$9:F18,$A$9:$A18)</f>
        <v>1157392936.5</v>
      </c>
      <c r="G19" s="39"/>
      <c r="H19" s="39"/>
      <c r="I19" s="39"/>
      <c r="J19" s="39"/>
      <c r="K19" s="39"/>
    </row>
    <row r="20" spans="1:11" s="16" customFormat="1" ht="18" x14ac:dyDescent="0.45">
      <c r="A20" s="60">
        <v>2028</v>
      </c>
      <c r="B20" s="61">
        <f>_xlfn.FORECAST.LINEAR(A20,$B$9:B19,$A$9:A19)</f>
        <v>2498083741.9000001</v>
      </c>
      <c r="C20" s="61">
        <f>_xlfn.FORECAST.LINEAR($A20,$C$9:C19,$A$9:A19)</f>
        <v>1230455799.5</v>
      </c>
      <c r="D20" s="61">
        <f>_xlfn.FORECAST.LINEAR($A20,D$9:D19,$A$9:$A19)</f>
        <v>68167902.399999619</v>
      </c>
      <c r="E20" s="61">
        <f>_xlfn.FORECAST.LINEAR($A20,E$9:E19,$A$9:$A19)</f>
        <v>40111757.900000095</v>
      </c>
      <c r="F20" s="42">
        <f>_xlfn.FORECAST.LINEAR($A20,$F$9:F19,$A$9:$A19)</f>
        <v>1159348286</v>
      </c>
      <c r="G20" s="39"/>
      <c r="H20" s="39"/>
      <c r="I20" s="39"/>
      <c r="J20" s="39"/>
      <c r="K20" s="39"/>
    </row>
    <row r="21" spans="1:11" s="16" customFormat="1" ht="18" x14ac:dyDescent="0.45">
      <c r="A21" s="60">
        <v>2029</v>
      </c>
      <c r="B21" s="61">
        <f>_xlfn.FORECAST.LINEAR(A21,$B$9:B20,$A$9:A20)</f>
        <v>2496114284.3000002</v>
      </c>
      <c r="C21" s="61">
        <f>_xlfn.FORECAST.LINEAR($A21,$C$9:C20,$A$9:A20)</f>
        <v>1227852291.5</v>
      </c>
      <c r="D21" s="61">
        <f>_xlfn.FORECAST.LINEAR($A21,D$9:D20,$A$9:$A20)</f>
        <v>66500488.800000191</v>
      </c>
      <c r="E21" s="61">
        <f>_xlfn.FORECAST.LINEAR($A21,E$9:E20,$A$9:$A20)</f>
        <v>40457872.799999952</v>
      </c>
      <c r="F21" s="42">
        <f>_xlfn.FORECAST.LINEAR($A21,$F$9:F20,$A$9:$A20)</f>
        <v>1161303635.5</v>
      </c>
      <c r="G21" s="39"/>
      <c r="H21" s="39"/>
      <c r="I21" s="39"/>
      <c r="J21" s="39"/>
      <c r="K21" s="39"/>
    </row>
    <row r="22" spans="1:11" s="16" customFormat="1" ht="18" x14ac:dyDescent="0.45">
      <c r="A22" s="60">
        <v>2030</v>
      </c>
      <c r="B22" s="61">
        <f>_xlfn.FORECAST.LINEAR(A22,$B$9:B21,$A$9:A21)</f>
        <v>2494144826.7000003</v>
      </c>
      <c r="C22" s="61">
        <f>_xlfn.FORECAST.LINEAR($A22,$C$9:C21,$A$9:A21)</f>
        <v>1225248783.5</v>
      </c>
      <c r="D22" s="61">
        <f>_xlfn.FORECAST.LINEAR($A22,D$9:D21,$A$9:$A21)</f>
        <v>64833075.199999809</v>
      </c>
      <c r="E22" s="61">
        <f>_xlfn.FORECAST.LINEAR($A22,E$9:E21,$A$9:$A21)</f>
        <v>40803987.700000048</v>
      </c>
      <c r="F22" s="42">
        <f>_xlfn.FORECAST.LINEAR($A22,$F$9:F21,$A$9:$A21)</f>
        <v>1163258985</v>
      </c>
      <c r="G22" s="39"/>
      <c r="H22" s="39"/>
      <c r="I22" s="39"/>
      <c r="J22" s="39"/>
      <c r="K22" s="39"/>
    </row>
    <row r="23" spans="1:11" s="16" customFormat="1" ht="18" x14ac:dyDescent="0.45">
      <c r="A23" s="60">
        <v>2031</v>
      </c>
      <c r="B23" s="61">
        <f>_xlfn.FORECAST.LINEAR(A23,$B$9:B22,$A$9:A22)</f>
        <v>2492175369.0999999</v>
      </c>
      <c r="C23" s="61">
        <f>_xlfn.FORECAST.LINEAR($A23,$C$9:C22,$A$9:A22)</f>
        <v>1222645275.5</v>
      </c>
      <c r="D23" s="61">
        <f>_xlfn.FORECAST.LINEAR($A23,D$9:D22,$A$9:$A22)</f>
        <v>63165661.599999905</v>
      </c>
      <c r="E23" s="61">
        <f>_xlfn.FORECAST.LINEAR($A23,E$9:E22,$A$9:$A22)</f>
        <v>41150102.600000024</v>
      </c>
      <c r="F23" s="42">
        <f>_xlfn.FORECAST.LINEAR($A23,$F$9:F22,$A$9:$A22)</f>
        <v>1165214334.5</v>
      </c>
      <c r="G23" s="39"/>
      <c r="H23" s="39"/>
      <c r="I23" s="39"/>
      <c r="J23" s="39"/>
      <c r="K23" s="39"/>
    </row>
    <row r="24" spans="1:11" s="16" customFormat="1" ht="18" x14ac:dyDescent="0.45">
      <c r="A24" s="60">
        <v>2032</v>
      </c>
      <c r="B24" s="61">
        <f>_xlfn.FORECAST.LINEAR(A24,$B$9:B23,$A$9:A23)</f>
        <v>2490205911.5000005</v>
      </c>
      <c r="C24" s="61">
        <f>_xlfn.FORECAST.LINEAR($A24,$C$9:C23,$A$9:A23)</f>
        <v>1220041767.5</v>
      </c>
      <c r="D24" s="61">
        <f>_xlfn.FORECAST.LINEAR($A24,D$9:D23,$A$9:$A23)</f>
        <v>61498247.999999523</v>
      </c>
      <c r="E24" s="61">
        <f>_xlfn.FORECAST.LINEAR($A24,E$9:E23,$A$9:$A23)</f>
        <v>41496217.500000119</v>
      </c>
      <c r="F24" s="42">
        <f>_xlfn.FORECAST.LINEAR($A24,$F$9:F23,$A$9:$A23)</f>
        <v>1167169684</v>
      </c>
      <c r="G24" s="39"/>
      <c r="H24" s="39"/>
      <c r="I24" s="39"/>
      <c r="J24" s="39"/>
      <c r="K24" s="39"/>
    </row>
    <row r="25" spans="1:11" s="16" customFormat="1" ht="18" x14ac:dyDescent="0.45">
      <c r="A25" s="60">
        <v>2033</v>
      </c>
      <c r="B25" s="61">
        <f>_xlfn.FORECAST.LINEAR(A25,$B$9:B24,$A$9:A24)</f>
        <v>2488236453.9000006</v>
      </c>
      <c r="C25" s="61">
        <f>_xlfn.FORECAST.LINEAR($A25,$C$9:C24,$A$9:A24)</f>
        <v>1217438259.5</v>
      </c>
      <c r="D25" s="61">
        <f>_xlfn.FORECAST.LINEAR($A25,D$9:D24,$A$9:$A24)</f>
        <v>59830834.400000095</v>
      </c>
      <c r="E25" s="61">
        <f>_xlfn.FORECAST.LINEAR($A25,E$9:E24,$A$9:$A24)</f>
        <v>41842332.399999976</v>
      </c>
      <c r="F25" s="42">
        <f>_xlfn.FORECAST.LINEAR($A25,$F$9:F24,$A$9:$A24)</f>
        <v>1169125033.5</v>
      </c>
      <c r="G25" s="39"/>
      <c r="H25" s="39"/>
      <c r="I25" s="39"/>
      <c r="J25" s="39"/>
      <c r="K25" s="39"/>
    </row>
    <row r="26" spans="1:11" s="16" customFormat="1" ht="18" x14ac:dyDescent="0.45">
      <c r="A26" s="60">
        <v>2034</v>
      </c>
      <c r="B26" s="61">
        <f>_xlfn.FORECAST.LINEAR(A26,$B$9:B25,$A$9:A25)</f>
        <v>2486266996.3000002</v>
      </c>
      <c r="C26" s="61">
        <f>_xlfn.FORECAST.LINEAR($A26,$C$9:C25,$A$9:A25)</f>
        <v>1214834751.5</v>
      </c>
      <c r="D26" s="61">
        <f>_xlfn.FORECAST.LINEAR($A26,D$9:D25,$A$9:$A25)</f>
        <v>58163420.800000191</v>
      </c>
      <c r="E26" s="61">
        <f>_xlfn.FORECAST.LINEAR($A26,E$9:E25,$A$9:$A25)</f>
        <v>42188447.299999952</v>
      </c>
      <c r="F26" s="42">
        <f>_xlfn.FORECAST.LINEAR($A26,$F$9:F25,$A$9:$A25)</f>
        <v>1171080383</v>
      </c>
      <c r="G26" s="39"/>
      <c r="H26" s="39"/>
      <c r="I26" s="39"/>
      <c r="J26" s="39"/>
      <c r="K26" s="39"/>
    </row>
    <row r="27" spans="1:11" s="16" customFormat="1" ht="18" x14ac:dyDescent="0.45">
      <c r="A27" s="60">
        <v>2035</v>
      </c>
      <c r="B27" s="61">
        <f>_xlfn.FORECAST.LINEAR(A27,$B$9:B26,$A$9:A26)</f>
        <v>2484297538.7000003</v>
      </c>
      <c r="C27" s="61">
        <f>_xlfn.FORECAST.LINEAR($A27,$C$9:C26,$A$9:A26)</f>
        <v>1212231243.5</v>
      </c>
      <c r="D27" s="61">
        <f>_xlfn.FORECAST.LINEAR($A27,D$9:D26,$A$9:$A26)</f>
        <v>56496007.199999809</v>
      </c>
      <c r="E27" s="61">
        <f>_xlfn.FORECAST.LINEAR($A27,E$9:E26,$A$9:$A26)</f>
        <v>42534562.200000048</v>
      </c>
      <c r="F27" s="42">
        <f>_xlfn.FORECAST.LINEAR($A27,$F$9:F26,$A$9:$A26)</f>
        <v>1173035732.5</v>
      </c>
      <c r="G27" s="39"/>
      <c r="H27" s="39"/>
      <c r="I27" s="39"/>
      <c r="J27" s="39"/>
      <c r="K27" s="39"/>
    </row>
    <row r="28" spans="1:11" s="16" customFormat="1" ht="18" x14ac:dyDescent="0.45">
      <c r="A28" s="60">
        <v>2036</v>
      </c>
      <c r="B28" s="61">
        <f>_xlfn.FORECAST.LINEAR(A28,$B$9:B27,$A$9:A27)</f>
        <v>2482328081.1000004</v>
      </c>
      <c r="C28" s="61">
        <f>_xlfn.FORECAST.LINEAR($A28,$C$9:C27,$A$9:A27)</f>
        <v>1209627735.5</v>
      </c>
      <c r="D28" s="61">
        <f>_xlfn.FORECAST.LINEAR($A28,D$9:D27,$A$9:$A27)</f>
        <v>54828593.599999905</v>
      </c>
      <c r="E28" s="61">
        <f>_xlfn.FORECAST.LINEAR($A28,E$9:E27,$A$9:$A27)</f>
        <v>42880677.100000024</v>
      </c>
      <c r="F28" s="42">
        <f>_xlfn.FORECAST.LINEAR($A28,$F$9:F27,$A$9:$A27)</f>
        <v>1174991082</v>
      </c>
      <c r="G28" s="39"/>
      <c r="H28" s="39"/>
      <c r="I28" s="39"/>
      <c r="J28" s="39"/>
      <c r="K28" s="39"/>
    </row>
    <row r="29" spans="1:11" s="16" customFormat="1" ht="18" x14ac:dyDescent="0.45">
      <c r="A29" s="60">
        <v>2037</v>
      </c>
      <c r="B29" s="61">
        <f>_xlfn.FORECAST.LINEAR(A29,$B$9:B28,$A$9:A28)</f>
        <v>2480358623.5</v>
      </c>
      <c r="C29" s="61">
        <f>_xlfn.FORECAST.LINEAR($A29,$C$9:C28,$A$9:A28)</f>
        <v>1207024227.5</v>
      </c>
      <c r="D29" s="61">
        <f>_xlfn.FORECAST.LINEAR($A29,D$9:D28,$A$9:$A28)</f>
        <v>53161180</v>
      </c>
      <c r="E29" s="61">
        <f>_xlfn.FORECAST.LINEAR($A29,E$9:E28,$A$9:$A28)</f>
        <v>43226792</v>
      </c>
      <c r="F29" s="42">
        <f>_xlfn.FORECAST.LINEAR($A29,$F$9:F28,$A$9:$A28)</f>
        <v>1176946431.5</v>
      </c>
      <c r="G29" s="39"/>
      <c r="H29" s="39"/>
      <c r="I29" s="39"/>
      <c r="J29" s="39"/>
      <c r="K29" s="39"/>
    </row>
    <row r="30" spans="1:11" s="16" customFormat="1" ht="18" x14ac:dyDescent="0.45">
      <c r="A30" s="60">
        <v>2038</v>
      </c>
      <c r="B30" s="61">
        <f>_xlfn.FORECAST.LINEAR(A30,$B$9:B29,$A$9:A29)</f>
        <v>2478389165.9000001</v>
      </c>
      <c r="C30" s="61">
        <f>_xlfn.FORECAST.LINEAR($A30,$C$9:C29,$A$9:A29)</f>
        <v>1204420719.5</v>
      </c>
      <c r="D30" s="61">
        <f>_xlfn.FORECAST.LINEAR($A30,D$9:D29,$A$9:$A29)</f>
        <v>51493766.399999619</v>
      </c>
      <c r="E30" s="61">
        <f>_xlfn.FORECAST.LINEAR($A30,E$9:E29,$A$9:$A29)</f>
        <v>43572906.900000095</v>
      </c>
      <c r="F30" s="42">
        <f>_xlfn.FORECAST.LINEAR($A30,$F$9:F29,$A$9:$A29)</f>
        <v>1178901781</v>
      </c>
      <c r="G30" s="39"/>
      <c r="H30" s="39"/>
      <c r="I30" s="39"/>
      <c r="J30" s="39"/>
      <c r="K30" s="39"/>
    </row>
    <row r="31" spans="1:11" s="16" customFormat="1" ht="18" x14ac:dyDescent="0.45">
      <c r="A31" s="60">
        <v>2039</v>
      </c>
      <c r="B31" s="61">
        <f>_xlfn.FORECAST.LINEAR(A31,$B$9:B30,$A$9:A30)</f>
        <v>2476419708.3000007</v>
      </c>
      <c r="C31" s="61">
        <f>_xlfn.FORECAST.LINEAR($A31,$C$9:C30,$A$9:A30)</f>
        <v>1201817211.5</v>
      </c>
      <c r="D31" s="61">
        <f>_xlfn.FORECAST.LINEAR($A31,D$9:D30,$A$9:$A30)</f>
        <v>49826352.800000191</v>
      </c>
      <c r="E31" s="61">
        <f>_xlfn.FORECAST.LINEAR($A31,E$9:E30,$A$9:$A30)</f>
        <v>43919021.799999952</v>
      </c>
      <c r="F31" s="42">
        <f>_xlfn.FORECAST.LINEAR($A31,$F$9:F30,$A$9:$A30)</f>
        <v>1180857130.5</v>
      </c>
      <c r="G31" s="39"/>
      <c r="H31" s="39"/>
      <c r="I31" s="39"/>
      <c r="J31" s="39"/>
      <c r="K31" s="39"/>
    </row>
    <row r="32" spans="1:11" s="16" customFormat="1" ht="18" x14ac:dyDescent="0.45">
      <c r="A32" s="60">
        <v>2040</v>
      </c>
      <c r="B32" s="61">
        <f>_xlfn.FORECAST.LINEAR(A32,$B$9:B31,$A$9:A31)</f>
        <v>2474450250.7000008</v>
      </c>
      <c r="C32" s="61">
        <f>_xlfn.FORECAST.LINEAR($A32,$C$9:C31,$A$9:A31)</f>
        <v>1199213703.5</v>
      </c>
      <c r="D32" s="61">
        <f>_xlfn.FORECAST.LINEAR($A32,D$9:D31,$A$9:$A31)</f>
        <v>48158939.200000286</v>
      </c>
      <c r="E32" s="61">
        <f>_xlfn.FORECAST.LINEAR($A32,E$9:E31,$A$9:$A31)</f>
        <v>44265136.699999928</v>
      </c>
      <c r="F32" s="42">
        <f>_xlfn.FORECAST.LINEAR($A32,$F$9:F31,$A$9:$A31)</f>
        <v>1182812480</v>
      </c>
      <c r="G32" s="39"/>
      <c r="H32" s="39"/>
      <c r="I32" s="39"/>
      <c r="J32" s="39"/>
      <c r="K32" s="39"/>
    </row>
    <row r="33" spans="1:11" s="16" customFormat="1" ht="18" x14ac:dyDescent="0.45">
      <c r="A33" s="60">
        <v>2041</v>
      </c>
      <c r="B33" s="61">
        <f>_xlfn.FORECAST.LINEAR(A33,$B$9:B32,$A$9:A32)</f>
        <v>2472480793.1000004</v>
      </c>
      <c r="C33" s="61">
        <f>_xlfn.FORECAST.LINEAR($A33,$C$9:C32,$A$9:A32)</f>
        <v>1196610195.5</v>
      </c>
      <c r="D33" s="61">
        <f>_xlfn.FORECAST.LINEAR($A33,D$9:D32,$A$9:$A32)</f>
        <v>46491525.599999428</v>
      </c>
      <c r="E33" s="61">
        <f>_xlfn.FORECAST.LINEAR($A33,E$9:E32,$A$9:$A32)</f>
        <v>44611251.600000024</v>
      </c>
      <c r="F33" s="42">
        <f>_xlfn.FORECAST.LINEAR($A33,$F$9:F32,$A$9:$A32)</f>
        <v>1184767829.5</v>
      </c>
      <c r="G33" s="39"/>
      <c r="H33" s="39"/>
      <c r="I33" s="39"/>
      <c r="J33" s="39"/>
      <c r="K33" s="39"/>
    </row>
    <row r="34" spans="1:11" s="16" customFormat="1" ht="18" x14ac:dyDescent="0.45">
      <c r="A34" s="60">
        <v>2042</v>
      </c>
      <c r="B34" s="61">
        <f>_xlfn.FORECAST.LINEAR(A34,$B$9:B33,$A$9:A33)</f>
        <v>2470511335.5000014</v>
      </c>
      <c r="C34" s="61">
        <f>_xlfn.FORECAST.LINEAR($A34,$C$9:C33,$A$9:A33)</f>
        <v>1194006687.5</v>
      </c>
      <c r="D34" s="61">
        <f>_xlfn.FORECAST.LINEAR($A34,D$9:D33,$A$9:$A33)</f>
        <v>44824112</v>
      </c>
      <c r="E34" s="61">
        <f>_xlfn.FORECAST.LINEAR($A34,E$9:E33,$A$9:$A33)</f>
        <v>44957366.5</v>
      </c>
      <c r="F34" s="42">
        <f>_xlfn.FORECAST.LINEAR($A34,$F$9:F33,$A$9:$A33)</f>
        <v>1186723179</v>
      </c>
      <c r="G34" s="39"/>
      <c r="H34" s="39"/>
      <c r="I34" s="39"/>
      <c r="J34" s="39"/>
      <c r="K34" s="39"/>
    </row>
    <row r="35" spans="1:11" s="16" customFormat="1" ht="18" x14ac:dyDescent="0.45">
      <c r="A35" s="60">
        <v>2043</v>
      </c>
      <c r="B35" s="61">
        <f>_xlfn.FORECAST.LINEAR(A35,$B$9:B34,$A$9:A34)</f>
        <v>2468541877.900001</v>
      </c>
      <c r="C35" s="61">
        <f>_xlfn.FORECAST.LINEAR($A35,$C$9:C34,$A$9:A34)</f>
        <v>1191403179.5</v>
      </c>
      <c r="D35" s="61">
        <f>_xlfn.FORECAST.LINEAR($A35,D$9:D34,$A$9:$A34)</f>
        <v>43156698.399999619</v>
      </c>
      <c r="E35" s="61">
        <f>_xlfn.FORECAST.LINEAR($A35,E$9:E34,$A$9:$A34)</f>
        <v>45303481.400000095</v>
      </c>
      <c r="F35" s="42">
        <f>_xlfn.FORECAST.LINEAR($A35,$F$9:F34,$A$9:$A34)</f>
        <v>1188678528.5</v>
      </c>
      <c r="G35" s="39"/>
      <c r="H35" s="39"/>
      <c r="I35" s="39"/>
      <c r="J35" s="39"/>
      <c r="K35" s="39"/>
    </row>
    <row r="36" spans="1:11" s="16" customFormat="1" ht="18" x14ac:dyDescent="0.45">
      <c r="A36" s="60">
        <v>2044</v>
      </c>
      <c r="B36" s="61">
        <f>_xlfn.FORECAST.LINEAR(A36,$B$9:B35,$A$9:A35)</f>
        <v>2466572420.3000007</v>
      </c>
      <c r="C36" s="61">
        <f>_xlfn.FORECAST.LINEAR($A36,$C$9:C35,$A$9:A35)</f>
        <v>1188799671.5</v>
      </c>
      <c r="D36" s="61">
        <f>_xlfn.FORECAST.LINEAR($A36,D$9:D35,$A$9:$A35)</f>
        <v>41489284.800000191</v>
      </c>
      <c r="E36" s="61">
        <f>_xlfn.FORECAST.LINEAR($A36,E$9:E35,$A$9:$A35)</f>
        <v>45649596.299999952</v>
      </c>
      <c r="F36" s="42">
        <f>_xlfn.FORECAST.LINEAR($A36,$F$9:F35,$A$9:$A35)</f>
        <v>1190633878</v>
      </c>
      <c r="G36" s="39"/>
      <c r="H36" s="39"/>
      <c r="I36" s="39"/>
      <c r="J36" s="39"/>
      <c r="K36" s="39"/>
    </row>
    <row r="37" spans="1:11" s="16" customFormat="1" ht="18" x14ac:dyDescent="0.45">
      <c r="A37" s="60">
        <v>2045</v>
      </c>
      <c r="B37" s="61">
        <f>_xlfn.FORECAST.LINEAR(A37,$B$9:B36,$A$9:A36)</f>
        <v>2464602962.7000008</v>
      </c>
      <c r="C37" s="61">
        <f>_xlfn.FORECAST.LINEAR($A37,$C$9:C36,$A$9:A36)</f>
        <v>1186196163.5</v>
      </c>
      <c r="D37" s="61">
        <f>_xlfn.FORECAST.LINEAR($A37,D$9:D36,$A$9:$A36)</f>
        <v>39821871.200000286</v>
      </c>
      <c r="E37" s="61">
        <f>_xlfn.FORECAST.LINEAR($A37,E$9:E36,$A$9:$A36)</f>
        <v>45995711.199999928</v>
      </c>
      <c r="F37" s="42">
        <f>_xlfn.FORECAST.LINEAR($A37,$F$9:F36,$A$9:$A36)</f>
        <v>1192589227.5</v>
      </c>
      <c r="G37" s="39"/>
      <c r="H37" s="39"/>
      <c r="I37" s="39"/>
      <c r="J37" s="39"/>
      <c r="K37" s="39"/>
    </row>
    <row r="38" spans="1:11" s="16" customFormat="1" ht="18" x14ac:dyDescent="0.45">
      <c r="A38" s="60">
        <v>2046</v>
      </c>
      <c r="B38" s="61">
        <f>_xlfn.FORECAST.LINEAR(A38,$B$9:B37,$A$9:A37)</f>
        <v>2462633505.0999999</v>
      </c>
      <c r="C38" s="61">
        <f>_xlfn.FORECAST.LINEAR($A38,$C$9:C37,$A$9:A37)</f>
        <v>1183592655.5</v>
      </c>
      <c r="D38" s="61">
        <f>_xlfn.FORECAST.LINEAR($A38,D$9:D37,$A$9:$A37)</f>
        <v>38154457.599999428</v>
      </c>
      <c r="E38" s="61">
        <f>_xlfn.FORECAST.LINEAR($A38,E$9:E37,$A$9:$A37)</f>
        <v>46341826.100000024</v>
      </c>
      <c r="F38" s="42">
        <f>_xlfn.FORECAST.LINEAR($A38,$F$9:F37,$A$9:$A37)</f>
        <v>1194544577</v>
      </c>
      <c r="G38" s="39"/>
      <c r="H38" s="39"/>
      <c r="I38" s="39"/>
      <c r="J38" s="39"/>
      <c r="K38" s="39"/>
    </row>
    <row r="39" spans="1:11" s="16" customFormat="1" ht="18" x14ac:dyDescent="0.45">
      <c r="A39" s="60">
        <v>2047</v>
      </c>
      <c r="B39" s="61">
        <f>_xlfn.FORECAST.LINEAR(A39,$B$9:B38,$A$9:A38)</f>
        <v>2460664047.500001</v>
      </c>
      <c r="C39" s="61">
        <f>_xlfn.FORECAST.LINEAR($A39,$C$9:C38,$A$9:A38)</f>
        <v>1180989147.5</v>
      </c>
      <c r="D39" s="61">
        <f>_xlfn.FORECAST.LINEAR($A39,D$9:D38,$A$9:$A38)</f>
        <v>36487044</v>
      </c>
      <c r="E39" s="61">
        <f>_xlfn.FORECAST.LINEAR($A39,E$9:E38,$A$9:$A38)</f>
        <v>46687941</v>
      </c>
      <c r="F39" s="42">
        <f>_xlfn.FORECAST.LINEAR($A39,$F$9:F38,$A$9:$A38)</f>
        <v>1196499926.5</v>
      </c>
      <c r="G39" s="39"/>
      <c r="H39" s="39"/>
      <c r="I39" s="39"/>
      <c r="J39" s="39"/>
      <c r="K39" s="39"/>
    </row>
    <row r="40" spans="1:11" s="16" customFormat="1" ht="18" x14ac:dyDescent="0.45">
      <c r="A40" s="60">
        <v>2048</v>
      </c>
      <c r="B40" s="61">
        <f>_xlfn.FORECAST.LINEAR(A40,$B$9:B39,$A$9:A39)</f>
        <v>2458694589.9000001</v>
      </c>
      <c r="C40" s="61">
        <f>_xlfn.FORECAST.LINEAR($A40,$C$9:C39,$A$9:A39)</f>
        <v>1178385639.5</v>
      </c>
      <c r="D40" s="61">
        <f>_xlfn.FORECAST.LINEAR($A40,D$9:D39,$A$9:$A39)</f>
        <v>34819630.399999619</v>
      </c>
      <c r="E40" s="61">
        <f>_xlfn.FORECAST.LINEAR($A40,E$9:E39,$A$9:$A39)</f>
        <v>47034055.900000095</v>
      </c>
      <c r="F40" s="42">
        <f>_xlfn.FORECAST.LINEAR($A40,$F$9:F39,$A$9:$A39)</f>
        <v>1198455276</v>
      </c>
      <c r="G40" s="39"/>
      <c r="H40" s="39"/>
      <c r="I40" s="39"/>
      <c r="J40" s="39"/>
      <c r="K40" s="39"/>
    </row>
    <row r="41" spans="1:11" s="16" customFormat="1" ht="18" x14ac:dyDescent="0.45">
      <c r="A41" s="60">
        <v>2049</v>
      </c>
      <c r="B41" s="61">
        <f>_xlfn.FORECAST.LINEAR(A41,$B$9:B40,$A$9:A40)</f>
        <v>2456725132.3000002</v>
      </c>
      <c r="C41" s="61">
        <f>_xlfn.FORECAST.LINEAR($A41,$C$9:C40,$A$9:A40)</f>
        <v>1175782131.5</v>
      </c>
      <c r="D41" s="61">
        <f>_xlfn.FORECAST.LINEAR($A41,D$9:D40,$A$9:$A40)</f>
        <v>33152216.800000191</v>
      </c>
      <c r="E41" s="61">
        <f>_xlfn.FORECAST.LINEAR($A41,E$9:E40,$A$9:$A40)</f>
        <v>47380170.799999952</v>
      </c>
      <c r="F41" s="42">
        <f>_xlfn.FORECAST.LINEAR($A41,$F$9:F40,$A$9:$A40)</f>
        <v>1200410625.5</v>
      </c>
      <c r="G41" s="39"/>
      <c r="H41" s="39"/>
      <c r="I41" s="39"/>
      <c r="J41" s="39"/>
      <c r="K41" s="39"/>
    </row>
    <row r="42" spans="1:11" s="16" customFormat="1" ht="18" x14ac:dyDescent="0.45">
      <c r="A42" s="60">
        <v>2050</v>
      </c>
      <c r="B42" s="61">
        <f>_xlfn.FORECAST.LINEAR(A42,$B$9:B41,$A$9:A41)</f>
        <v>2454755674.7000012</v>
      </c>
      <c r="C42" s="61">
        <f>_xlfn.FORECAST.LINEAR($A42,$C$9:C41,$A$9:A41)</f>
        <v>1173178623.5</v>
      </c>
      <c r="D42" s="61">
        <f>_xlfn.FORECAST.LINEAR($A42,D$9:D41,$A$9:$A41)</f>
        <v>31484803.200000286</v>
      </c>
      <c r="E42" s="61">
        <f>_xlfn.FORECAST.LINEAR($A42,E$9:E41,$A$9:$A41)</f>
        <v>47726285.699999928</v>
      </c>
      <c r="F42" s="42">
        <f>_xlfn.FORECAST.LINEAR($A42,$F$9:F41,$A$9:$A41)</f>
        <v>1202365975</v>
      </c>
      <c r="G42" s="39"/>
      <c r="H42" s="39"/>
      <c r="I42" s="39"/>
      <c r="J42" s="39"/>
      <c r="K42" s="39"/>
    </row>
    <row r="43" spans="1:11" s="16" customFormat="1" ht="18" x14ac:dyDescent="0.45">
      <c r="A43" s="60">
        <v>2051</v>
      </c>
      <c r="B43" s="61">
        <f>_xlfn.FORECAST.LINEAR(A43,$B$9:B42,$A$9:A42)</f>
        <v>2452786217.1000013</v>
      </c>
      <c r="C43" s="61">
        <f>_xlfn.FORECAST.LINEAR($A43,$C$9:C42,$A$9:A42)</f>
        <v>1170575115.5</v>
      </c>
      <c r="D43" s="61">
        <f>_xlfn.FORECAST.LINEAR($A43,D$9:D42,$A$9:$A42)</f>
        <v>29817389.599999428</v>
      </c>
      <c r="E43" s="61">
        <f>_xlfn.FORECAST.LINEAR($A43,E$9:E42,$A$9:$A42)</f>
        <v>48072400.600000024</v>
      </c>
      <c r="F43" s="42">
        <f>_xlfn.FORECAST.LINEAR($A43,$F$9:F42,$A$9:$A42)</f>
        <v>1204321324.5</v>
      </c>
      <c r="G43" s="39"/>
      <c r="H43" s="39"/>
      <c r="I43" s="39"/>
      <c r="J43" s="39"/>
      <c r="K43" s="39"/>
    </row>
    <row r="44" spans="1:11" s="16" customFormat="1" ht="18" x14ac:dyDescent="0.45">
      <c r="A44" s="60">
        <v>2052</v>
      </c>
      <c r="B44" s="61">
        <f>_xlfn.FORECAST.LINEAR(A44,$B$9:B43,$A$9:A43)</f>
        <v>2450816759.500001</v>
      </c>
      <c r="C44" s="61">
        <f>_xlfn.FORECAST.LINEAR($A44,$C$9:C43,$A$9:A43)</f>
        <v>1167971607.5</v>
      </c>
      <c r="D44" s="61">
        <f>_xlfn.FORECAST.LINEAR($A44,D$9:D43,$A$9:$A43)</f>
        <v>28149976</v>
      </c>
      <c r="E44" s="61">
        <f>_xlfn.FORECAST.LINEAR($A44,E$9:E43,$A$9:$A43)</f>
        <v>48418515.5</v>
      </c>
      <c r="F44" s="42">
        <f>_xlfn.FORECAST.LINEAR($A44,$F$9:F43,$A$9:$A43)</f>
        <v>1206276674</v>
      </c>
      <c r="G44" s="39"/>
      <c r="H44" s="39"/>
      <c r="I44" s="39"/>
      <c r="J44" s="39"/>
      <c r="K44" s="39"/>
    </row>
    <row r="45" spans="1:11" s="16" customFormat="1" ht="18" x14ac:dyDescent="0.45">
      <c r="A45" s="60">
        <v>2053</v>
      </c>
      <c r="B45" s="61">
        <f>_xlfn.FORECAST.LINEAR(A45,$B$9:B44,$A$9:A44)</f>
        <v>2448847301.9000006</v>
      </c>
      <c r="C45" s="61">
        <f>_xlfn.FORECAST.LINEAR($A45,$C$9:C44,$A$9:A44)</f>
        <v>1165368099.5</v>
      </c>
      <c r="D45" s="61">
        <f>_xlfn.FORECAST.LINEAR($A45,D$9:D44,$A$9:$A44)</f>
        <v>26482562.399999619</v>
      </c>
      <c r="E45" s="61">
        <f>_xlfn.FORECAST.LINEAR($A45,E$9:E44,$A$9:$A44)</f>
        <v>48764630.400000095</v>
      </c>
      <c r="F45" s="42">
        <f>_xlfn.FORECAST.LINEAR($A45,$F$9:F44,$A$9:$A44)</f>
        <v>1208232023.5</v>
      </c>
      <c r="G45" s="39"/>
      <c r="H45" s="39"/>
      <c r="I45" s="39"/>
      <c r="J45" s="39"/>
      <c r="K45" s="39"/>
    </row>
    <row r="46" spans="1:11" s="16" customFormat="1" ht="18" x14ac:dyDescent="0.45">
      <c r="A46" s="60">
        <v>2054</v>
      </c>
      <c r="B46" s="61">
        <f>_xlfn.FORECAST.LINEAR(A46,$B$9:B45,$A$9:A45)</f>
        <v>2446877844.3000007</v>
      </c>
      <c r="C46" s="61">
        <f>_xlfn.FORECAST.LINEAR($A46,$C$9:C45,$A$9:A45)</f>
        <v>1162764591.5</v>
      </c>
      <c r="D46" s="61">
        <f>_xlfn.FORECAST.LINEAR($A46,D$9:D45,$A$9:$A45)</f>
        <v>24815148.800000191</v>
      </c>
      <c r="E46" s="61">
        <f>_xlfn.FORECAST.LINEAR($A46,E$9:E45,$A$9:$A45)</f>
        <v>49110745.299999952</v>
      </c>
      <c r="F46" s="42">
        <f>_xlfn.FORECAST.LINEAR($A46,$F$9:F45,$A$9:$A45)</f>
        <v>1210187373</v>
      </c>
      <c r="G46" s="39"/>
      <c r="H46" s="39"/>
      <c r="I46" s="39"/>
      <c r="J46" s="39"/>
      <c r="K46" s="39"/>
    </row>
    <row r="47" spans="1:11" s="16" customFormat="1" x14ac:dyDescent="0.45"/>
    <row r="48" spans="1:11" s="16" customFormat="1" x14ac:dyDescent="0.45"/>
    <row r="49" spans="1:41" s="16" customFormat="1" x14ac:dyDescent="0.45"/>
    <row r="50" spans="1:41" s="16" customFormat="1" ht="23.25" x14ac:dyDescent="0.45">
      <c r="A50" s="17" t="s">
        <v>374</v>
      </c>
    </row>
    <row r="51" spans="1:41" s="16" customFormat="1" ht="23.65" thickBot="1" x14ac:dyDescent="0.5">
      <c r="A51" s="18" t="s">
        <v>375</v>
      </c>
      <c r="G51" s="17" t="s">
        <v>376</v>
      </c>
    </row>
    <row r="52" spans="1:41" s="16" customFormat="1" ht="18.75" thickTop="1" thickBot="1" x14ac:dyDescent="0.5">
      <c r="A52" s="28"/>
      <c r="B52" s="430" t="s">
        <v>377</v>
      </c>
      <c r="C52" s="431"/>
      <c r="D52" s="431"/>
      <c r="E52" s="431"/>
      <c r="F52" s="438"/>
      <c r="G52" s="300" t="s">
        <v>377</v>
      </c>
      <c r="H52" s="301"/>
      <c r="I52" s="301"/>
      <c r="J52" s="301"/>
      <c r="K52" s="302"/>
    </row>
    <row r="53" spans="1:41" s="16" customFormat="1" ht="42.75" customHeight="1" thickBot="1" x14ac:dyDescent="0.5">
      <c r="A53" s="19" t="s">
        <v>365</v>
      </c>
      <c r="B53" s="20" t="s">
        <v>355</v>
      </c>
      <c r="C53" s="20" t="s">
        <v>378</v>
      </c>
      <c r="D53" s="20" t="s">
        <v>379</v>
      </c>
      <c r="E53" s="20" t="s">
        <v>380</v>
      </c>
      <c r="F53" s="287" t="s">
        <v>359</v>
      </c>
      <c r="G53" s="173" t="s">
        <v>355</v>
      </c>
      <c r="H53" s="174" t="s">
        <v>378</v>
      </c>
      <c r="I53" s="174" t="s">
        <v>379</v>
      </c>
      <c r="J53" s="174" t="s">
        <v>380</v>
      </c>
      <c r="K53" s="175" t="s">
        <v>359</v>
      </c>
    </row>
    <row r="54" spans="1:41" s="16" customFormat="1" ht="18.399999999999999" thickTop="1" x14ac:dyDescent="0.45">
      <c r="A54" s="23">
        <f t="shared" ref="A54:A60" si="1">A6</f>
        <v>2010</v>
      </c>
      <c r="B54" s="65">
        <v>0.88800000000000001</v>
      </c>
      <c r="C54" s="66">
        <v>1.3380000000000001</v>
      </c>
      <c r="D54" s="66">
        <v>6.6239999999999997</v>
      </c>
      <c r="E54" s="66">
        <v>16.219000000000001</v>
      </c>
      <c r="F54" s="299">
        <v>1.2889999999999999</v>
      </c>
      <c r="G54" s="336"/>
      <c r="H54" s="337"/>
      <c r="I54" s="337"/>
      <c r="J54" s="337"/>
      <c r="K54" s="338"/>
    </row>
    <row r="55" spans="1:41" s="16" customFormat="1" ht="18" x14ac:dyDescent="0.45">
      <c r="A55" s="23">
        <f t="shared" si="1"/>
        <v>2016</v>
      </c>
      <c r="B55" s="67">
        <v>0.90700000000000003</v>
      </c>
      <c r="C55" s="64">
        <v>1.335</v>
      </c>
      <c r="D55" s="64">
        <v>7.181</v>
      </c>
      <c r="E55" s="64">
        <v>14.2</v>
      </c>
      <c r="F55" s="297">
        <v>1.345</v>
      </c>
      <c r="G55" s="336">
        <f t="shared" ref="G55:K60" si="2">IF(ABS(B7 - B6) &gt; SQRT(G6^2 + G7^2), 1, 0)</f>
        <v>0</v>
      </c>
      <c r="H55" s="337">
        <f t="shared" si="2"/>
        <v>0</v>
      </c>
      <c r="I55" s="337">
        <f t="shared" si="2"/>
        <v>0</v>
      </c>
      <c r="J55" s="337">
        <f t="shared" si="2"/>
        <v>0</v>
      </c>
      <c r="K55" s="338">
        <f t="shared" si="2"/>
        <v>0</v>
      </c>
    </row>
    <row r="56" spans="1:41" s="16" customFormat="1" ht="18" x14ac:dyDescent="0.45">
      <c r="A56" s="23">
        <f t="shared" si="1"/>
        <v>2017</v>
      </c>
      <c r="B56" s="67">
        <v>0.83899999999999997</v>
      </c>
      <c r="C56" s="64">
        <v>1.2450000000000001</v>
      </c>
      <c r="D56" s="64">
        <v>7.03</v>
      </c>
      <c r="E56" s="64">
        <v>14.442</v>
      </c>
      <c r="F56" s="297">
        <v>1.1639999999999999</v>
      </c>
      <c r="G56" s="336">
        <f t="shared" si="2"/>
        <v>0</v>
      </c>
      <c r="H56" s="337">
        <f t="shared" si="2"/>
        <v>0</v>
      </c>
      <c r="I56" s="337">
        <f t="shared" si="2"/>
        <v>0</v>
      </c>
      <c r="J56" s="337">
        <f t="shared" si="2"/>
        <v>0</v>
      </c>
      <c r="K56" s="338">
        <f t="shared" si="2"/>
        <v>0</v>
      </c>
    </row>
    <row r="57" spans="1:41" s="16" customFormat="1" ht="18" x14ac:dyDescent="0.45">
      <c r="A57" s="23">
        <f t="shared" si="1"/>
        <v>2018</v>
      </c>
      <c r="B57" s="67">
        <v>0.84</v>
      </c>
      <c r="C57" s="64">
        <v>1.2470000000000001</v>
      </c>
      <c r="D57" s="64">
        <v>7.069</v>
      </c>
      <c r="E57" s="64">
        <v>14.273</v>
      </c>
      <c r="F57" s="297">
        <v>1.1519999999999999</v>
      </c>
      <c r="G57" s="336">
        <f t="shared" si="2"/>
        <v>0</v>
      </c>
      <c r="H57" s="337">
        <f t="shared" si="2"/>
        <v>0</v>
      </c>
      <c r="I57" s="337">
        <f t="shared" si="2"/>
        <v>0</v>
      </c>
      <c r="J57" s="337">
        <f t="shared" si="2"/>
        <v>0</v>
      </c>
      <c r="K57" s="338">
        <f t="shared" si="2"/>
        <v>0</v>
      </c>
    </row>
    <row r="58" spans="1:41" s="16" customFormat="1" ht="18" x14ac:dyDescent="0.45">
      <c r="A58" s="23">
        <f t="shared" si="1"/>
        <v>2019</v>
      </c>
      <c r="B58" s="67">
        <v>0.84399999999999997</v>
      </c>
      <c r="C58" s="64">
        <v>1.2569999999999999</v>
      </c>
      <c r="D58" s="64">
        <v>7.1369999999999996</v>
      </c>
      <c r="E58" s="64">
        <v>14.263999999999999</v>
      </c>
      <c r="F58" s="297">
        <v>1.1519999999999999</v>
      </c>
      <c r="G58" s="336">
        <f t="shared" si="2"/>
        <v>0</v>
      </c>
      <c r="H58" s="337">
        <f t="shared" si="2"/>
        <v>0</v>
      </c>
      <c r="I58" s="337">
        <f t="shared" si="2"/>
        <v>0</v>
      </c>
      <c r="J58" s="337">
        <f t="shared" si="2"/>
        <v>0</v>
      </c>
      <c r="K58" s="338">
        <f t="shared" si="2"/>
        <v>0</v>
      </c>
    </row>
    <row r="59" spans="1:41" s="16" customFormat="1" ht="18" x14ac:dyDescent="0.45">
      <c r="A59" s="23">
        <f t="shared" si="1"/>
        <v>2020</v>
      </c>
      <c r="B59" s="67">
        <v>0.84499999999999997</v>
      </c>
      <c r="C59" s="64">
        <v>1.2629999999999999</v>
      </c>
      <c r="D59" s="64">
        <v>7.1760000000000002</v>
      </c>
      <c r="E59" s="64">
        <v>14.233000000000001</v>
      </c>
      <c r="F59" s="297">
        <v>1.1519999999999999</v>
      </c>
      <c r="G59" s="336">
        <f t="shared" si="2"/>
        <v>0</v>
      </c>
      <c r="H59" s="337">
        <f t="shared" si="2"/>
        <v>0</v>
      </c>
      <c r="I59" s="337">
        <f t="shared" si="2"/>
        <v>0</v>
      </c>
      <c r="J59" s="337">
        <f t="shared" si="2"/>
        <v>0</v>
      </c>
      <c r="K59" s="338">
        <f t="shared" si="2"/>
        <v>0</v>
      </c>
    </row>
    <row r="60" spans="1:41" s="16" customFormat="1" ht="18.399999999999999" thickBot="1" x14ac:dyDescent="0.5">
      <c r="A60" s="23">
        <f t="shared" si="1"/>
        <v>2021</v>
      </c>
      <c r="B60" s="68">
        <v>0.84599999999999997</v>
      </c>
      <c r="C60" s="69">
        <v>1.2669999999999999</v>
      </c>
      <c r="D60" s="69">
        <v>7.149</v>
      </c>
      <c r="E60" s="69">
        <v>13.86</v>
      </c>
      <c r="F60" s="298">
        <v>1.1499999999999999</v>
      </c>
      <c r="G60" s="336">
        <f t="shared" si="2"/>
        <v>0</v>
      </c>
      <c r="H60" s="337">
        <f t="shared" si="2"/>
        <v>0</v>
      </c>
      <c r="I60" s="337">
        <f t="shared" si="2"/>
        <v>0</v>
      </c>
      <c r="J60" s="337">
        <f t="shared" si="2"/>
        <v>0</v>
      </c>
      <c r="K60" s="338">
        <f t="shared" si="2"/>
        <v>0</v>
      </c>
    </row>
    <row r="61" spans="1:41" s="16" customFormat="1" ht="14.65" thickTop="1" x14ac:dyDescent="0.45"/>
    <row r="62" spans="1:41" s="16" customFormat="1" x14ac:dyDescent="0.45"/>
    <row r="63" spans="1:41" s="16" customFormat="1" x14ac:dyDescent="0.45"/>
    <row r="64" spans="1:41" s="16" customFormat="1" ht="14.65" thickBot="1" x14ac:dyDescent="0.5">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row>
    <row r="65" spans="1:26" s="16" customFormat="1" ht="27.4" thickTop="1" thickBot="1" x14ac:dyDescent="0.9">
      <c r="B65" s="432" t="s">
        <v>388</v>
      </c>
      <c r="C65" s="433"/>
      <c r="D65" s="433"/>
      <c r="E65" s="433"/>
      <c r="F65" s="433"/>
      <c r="G65" s="433"/>
      <c r="H65" s="434"/>
    </row>
    <row r="66" spans="1:26" s="16" customFormat="1" ht="14.65" thickBot="1" x14ac:dyDescent="0.5"/>
    <row r="67" spans="1:26" s="43" customFormat="1" ht="21.4" thickBot="1" x14ac:dyDescent="0.7">
      <c r="A67" s="44"/>
      <c r="B67" s="45" t="s">
        <v>1</v>
      </c>
      <c r="C67" s="46"/>
      <c r="D67" s="46"/>
      <c r="E67" s="46"/>
      <c r="F67" s="47"/>
      <c r="G67" s="45" t="s">
        <v>2</v>
      </c>
      <c r="H67" s="46"/>
      <c r="I67" s="46"/>
      <c r="J67" s="46"/>
      <c r="K67" s="47"/>
      <c r="L67" s="45" t="s">
        <v>3</v>
      </c>
      <c r="M67" s="46"/>
      <c r="N67" s="46"/>
      <c r="O67" s="46"/>
      <c r="P67" s="47"/>
      <c r="Q67" s="45" t="s">
        <v>4</v>
      </c>
      <c r="R67" s="46"/>
      <c r="S67" s="46"/>
      <c r="T67" s="46"/>
      <c r="U67" s="47"/>
      <c r="V67" s="45" t="s">
        <v>5</v>
      </c>
      <c r="W67" s="46"/>
      <c r="X67" s="46"/>
      <c r="Y67" s="46"/>
      <c r="Z67" s="47"/>
    </row>
    <row r="68" spans="1:26" s="16" customFormat="1" ht="18.399999999999999" thickBot="1" x14ac:dyDescent="0.5">
      <c r="A68" s="19" t="s">
        <v>382</v>
      </c>
      <c r="B68" s="32" t="s">
        <v>355</v>
      </c>
      <c r="C68" s="32" t="s">
        <v>378</v>
      </c>
      <c r="D68" s="32" t="s">
        <v>379</v>
      </c>
      <c r="E68" s="32" t="s">
        <v>380</v>
      </c>
      <c r="F68" s="33" t="s">
        <v>359</v>
      </c>
      <c r="G68" s="32" t="s">
        <v>355</v>
      </c>
      <c r="H68" s="32" t="s">
        <v>378</v>
      </c>
      <c r="I68" s="32" t="s">
        <v>379</v>
      </c>
      <c r="J68" s="32" t="s">
        <v>380</v>
      </c>
      <c r="K68" s="33" t="s">
        <v>359</v>
      </c>
      <c r="L68" s="32" t="s">
        <v>355</v>
      </c>
      <c r="M68" s="32" t="s">
        <v>378</v>
      </c>
      <c r="N68" s="32" t="s">
        <v>379</v>
      </c>
      <c r="O68" s="32" t="s">
        <v>380</v>
      </c>
      <c r="P68" s="33" t="s">
        <v>359</v>
      </c>
      <c r="Q68" s="32" t="s">
        <v>355</v>
      </c>
      <c r="R68" s="32" t="s">
        <v>378</v>
      </c>
      <c r="S68" s="32" t="s">
        <v>379</v>
      </c>
      <c r="T68" s="32" t="s">
        <v>380</v>
      </c>
      <c r="U68" s="33" t="s">
        <v>359</v>
      </c>
      <c r="V68" s="32" t="s">
        <v>355</v>
      </c>
      <c r="W68" s="32" t="s">
        <v>378</v>
      </c>
      <c r="X68" s="32" t="s">
        <v>379</v>
      </c>
      <c r="Y68" s="32" t="s">
        <v>380</v>
      </c>
      <c r="Z68" s="33" t="s">
        <v>359</v>
      </c>
    </row>
    <row r="69" spans="1:26" s="85" customFormat="1" ht="18.399999999999999" thickTop="1" x14ac:dyDescent="0.55000000000000004">
      <c r="A69" s="23">
        <v>2010</v>
      </c>
      <c r="B69" s="76">
        <v>767490922</v>
      </c>
      <c r="C69" s="77">
        <v>402693926</v>
      </c>
      <c r="D69" s="77">
        <v>18333119</v>
      </c>
      <c r="E69" s="77">
        <v>9524524</v>
      </c>
      <c r="F69" s="78">
        <v>336939354</v>
      </c>
      <c r="G69" s="76">
        <v>146074046</v>
      </c>
      <c r="H69" s="77">
        <v>76879313</v>
      </c>
      <c r="I69" s="77">
        <v>3358967</v>
      </c>
      <c r="J69" s="77">
        <v>1873537</v>
      </c>
      <c r="K69" s="78">
        <v>63962230</v>
      </c>
      <c r="L69" s="76">
        <v>235301955</v>
      </c>
      <c r="M69" s="77">
        <v>143313513</v>
      </c>
      <c r="N69" s="77">
        <v>4531558</v>
      </c>
      <c r="O69" s="77">
        <v>2492322</v>
      </c>
      <c r="P69" s="78">
        <v>84964562</v>
      </c>
      <c r="Q69" s="76">
        <v>110712584</v>
      </c>
      <c r="R69" s="77">
        <v>59490578</v>
      </c>
      <c r="S69" s="77">
        <v>3642243</v>
      </c>
      <c r="T69" s="77">
        <v>908528</v>
      </c>
      <c r="U69" s="78">
        <v>46671234</v>
      </c>
      <c r="V69" s="76">
        <v>1247285999</v>
      </c>
      <c r="W69" s="77">
        <v>574990085</v>
      </c>
      <c r="X69" s="77">
        <v>67249900</v>
      </c>
      <c r="Y69" s="77">
        <v>11572911</v>
      </c>
      <c r="Z69" s="78">
        <v>593473103</v>
      </c>
    </row>
    <row r="70" spans="1:26" s="85" customFormat="1" ht="18" x14ac:dyDescent="0.55000000000000004">
      <c r="A70" s="23">
        <v>2016</v>
      </c>
      <c r="B70" s="79">
        <v>800045123</v>
      </c>
      <c r="C70" s="80">
        <v>415044227</v>
      </c>
      <c r="D70" s="80">
        <v>18937436</v>
      </c>
      <c r="E70" s="80">
        <v>12933625</v>
      </c>
      <c r="F70" s="81">
        <v>353129836</v>
      </c>
      <c r="G70" s="79">
        <v>152998362</v>
      </c>
      <c r="H70" s="80">
        <v>79352527</v>
      </c>
      <c r="I70" s="80">
        <v>3577870</v>
      </c>
      <c r="J70" s="80">
        <v>2547071</v>
      </c>
      <c r="K70" s="81">
        <v>67520894</v>
      </c>
      <c r="L70" s="79">
        <v>249116459</v>
      </c>
      <c r="M70" s="80">
        <v>151400978</v>
      </c>
      <c r="N70" s="80">
        <v>4410018</v>
      </c>
      <c r="O70" s="80">
        <v>3358314</v>
      </c>
      <c r="P70" s="81">
        <v>89947148</v>
      </c>
      <c r="Q70" s="79">
        <v>108935689</v>
      </c>
      <c r="R70" s="80">
        <v>58892333</v>
      </c>
      <c r="S70" s="80">
        <v>3397086</v>
      </c>
      <c r="T70" s="80">
        <v>1165324</v>
      </c>
      <c r="U70" s="81">
        <v>45480946</v>
      </c>
      <c r="V70" s="79">
        <v>1198367063</v>
      </c>
      <c r="W70" s="80">
        <v>555159687</v>
      </c>
      <c r="X70" s="80">
        <v>61513414</v>
      </c>
      <c r="Y70" s="80">
        <v>15168417</v>
      </c>
      <c r="Z70" s="81">
        <v>566525546</v>
      </c>
    </row>
    <row r="71" spans="1:26" s="85" customFormat="1" ht="18" x14ac:dyDescent="0.55000000000000004">
      <c r="A71" s="23">
        <v>2017</v>
      </c>
      <c r="B71" s="79">
        <v>802946827</v>
      </c>
      <c r="C71" s="80">
        <v>414317658</v>
      </c>
      <c r="D71" s="80">
        <v>19138212</v>
      </c>
      <c r="E71" s="80">
        <v>13502622</v>
      </c>
      <c r="F71" s="81">
        <v>355988335</v>
      </c>
      <c r="G71" s="79">
        <v>153576924</v>
      </c>
      <c r="H71" s="80">
        <v>79221611</v>
      </c>
      <c r="I71" s="80">
        <v>3641029</v>
      </c>
      <c r="J71" s="80">
        <v>2677913</v>
      </c>
      <c r="K71" s="81">
        <v>68036371</v>
      </c>
      <c r="L71" s="79">
        <v>253295396</v>
      </c>
      <c r="M71" s="80">
        <v>153910805</v>
      </c>
      <c r="N71" s="80">
        <v>4553573</v>
      </c>
      <c r="O71" s="80">
        <v>3563635</v>
      </c>
      <c r="P71" s="81">
        <v>91267383</v>
      </c>
      <c r="Q71" s="79">
        <v>108075467</v>
      </c>
      <c r="R71" s="80">
        <v>58209181</v>
      </c>
      <c r="S71" s="80">
        <v>3333557</v>
      </c>
      <c r="T71" s="80">
        <v>1158763</v>
      </c>
      <c r="U71" s="81">
        <v>45373965</v>
      </c>
      <c r="V71" s="79">
        <v>1198959057</v>
      </c>
      <c r="W71" s="80">
        <v>549699922</v>
      </c>
      <c r="X71" s="80">
        <v>59292666</v>
      </c>
      <c r="Y71" s="80">
        <v>15238700</v>
      </c>
      <c r="Z71" s="81">
        <v>574727769</v>
      </c>
    </row>
    <row r="72" spans="1:26" s="85" customFormat="1" ht="18" x14ac:dyDescent="0.55000000000000004">
      <c r="A72" s="23">
        <v>2018</v>
      </c>
      <c r="B72" s="79">
        <v>803839191</v>
      </c>
      <c r="C72" s="80">
        <v>413344824</v>
      </c>
      <c r="D72" s="80">
        <v>17784272</v>
      </c>
      <c r="E72" s="80">
        <v>13615079</v>
      </c>
      <c r="F72" s="81">
        <v>359095017</v>
      </c>
      <c r="G72" s="79">
        <v>153874887</v>
      </c>
      <c r="H72" s="80">
        <v>79061303</v>
      </c>
      <c r="I72" s="80">
        <v>3390427</v>
      </c>
      <c r="J72" s="80">
        <v>2720213</v>
      </c>
      <c r="K72" s="81">
        <v>68702945</v>
      </c>
      <c r="L72" s="79">
        <v>257124291</v>
      </c>
      <c r="M72" s="80">
        <v>156744679</v>
      </c>
      <c r="N72" s="80">
        <v>4063058</v>
      </c>
      <c r="O72" s="80">
        <v>3694397</v>
      </c>
      <c r="P72" s="81">
        <v>92622158</v>
      </c>
      <c r="Q72" s="79">
        <v>107897945</v>
      </c>
      <c r="R72" s="80">
        <v>58092114</v>
      </c>
      <c r="S72" s="80">
        <v>3115952</v>
      </c>
      <c r="T72" s="80">
        <v>1184820</v>
      </c>
      <c r="U72" s="81">
        <v>45505059</v>
      </c>
      <c r="V72" s="79">
        <v>1195983200</v>
      </c>
      <c r="W72" s="80">
        <v>548715618</v>
      </c>
      <c r="X72" s="80">
        <v>57329268</v>
      </c>
      <c r="Y72" s="80">
        <v>15613673</v>
      </c>
      <c r="Z72" s="81">
        <v>574324641</v>
      </c>
    </row>
    <row r="73" spans="1:26" s="85" customFormat="1" ht="18" x14ac:dyDescent="0.55000000000000004">
      <c r="A73" s="23">
        <v>2019</v>
      </c>
      <c r="B73" s="79">
        <v>802233223</v>
      </c>
      <c r="C73" s="80">
        <v>411666293</v>
      </c>
      <c r="D73" s="80">
        <v>16647850</v>
      </c>
      <c r="E73" s="80">
        <v>13498940</v>
      </c>
      <c r="F73" s="81">
        <v>360420139</v>
      </c>
      <c r="G73" s="79">
        <v>153683194</v>
      </c>
      <c r="H73" s="80">
        <v>78696287</v>
      </c>
      <c r="I73" s="80">
        <v>3161252</v>
      </c>
      <c r="J73" s="80">
        <v>2704617</v>
      </c>
      <c r="K73" s="81">
        <v>69121038</v>
      </c>
      <c r="L73" s="79">
        <v>260477501</v>
      </c>
      <c r="M73" s="80">
        <v>158720382</v>
      </c>
      <c r="N73" s="80">
        <v>4193558</v>
      </c>
      <c r="O73" s="80">
        <v>3724202</v>
      </c>
      <c r="P73" s="81">
        <v>93839359</v>
      </c>
      <c r="Q73" s="79">
        <v>107659814</v>
      </c>
      <c r="R73" s="80">
        <v>57989693</v>
      </c>
      <c r="S73" s="80">
        <v>2939685</v>
      </c>
      <c r="T73" s="80">
        <v>1168943</v>
      </c>
      <c r="U73" s="81">
        <v>45561493</v>
      </c>
      <c r="V73" s="79">
        <v>1189985891</v>
      </c>
      <c r="W73" s="80">
        <v>546308205</v>
      </c>
      <c r="X73" s="80">
        <v>55344123</v>
      </c>
      <c r="Y73" s="80">
        <v>15962878</v>
      </c>
      <c r="Z73" s="81">
        <v>572370685</v>
      </c>
    </row>
    <row r="74" spans="1:26" s="85" customFormat="1" ht="18" x14ac:dyDescent="0.55000000000000004">
      <c r="A74" s="23">
        <v>2020</v>
      </c>
      <c r="B74" s="79">
        <v>801398930</v>
      </c>
      <c r="C74" s="80">
        <v>410901090</v>
      </c>
      <c r="D74" s="80">
        <v>15839151</v>
      </c>
      <c r="E74" s="80">
        <v>13121292</v>
      </c>
      <c r="F74" s="81">
        <v>361537398</v>
      </c>
      <c r="G74" s="79">
        <v>153657154</v>
      </c>
      <c r="H74" s="80">
        <v>78574570</v>
      </c>
      <c r="I74" s="80">
        <v>3020065</v>
      </c>
      <c r="J74" s="80">
        <v>2640494</v>
      </c>
      <c r="K74" s="81">
        <v>69422025</v>
      </c>
      <c r="L74" s="79">
        <v>265574062</v>
      </c>
      <c r="M74" s="80">
        <v>160709772</v>
      </c>
      <c r="N74" s="80">
        <v>4357045</v>
      </c>
      <c r="O74" s="80">
        <v>3724928</v>
      </c>
      <c r="P74" s="81">
        <v>96782317</v>
      </c>
      <c r="Q74" s="79">
        <v>107263734</v>
      </c>
      <c r="R74" s="80">
        <v>57967769</v>
      </c>
      <c r="S74" s="80">
        <v>2908085</v>
      </c>
      <c r="T74" s="80">
        <v>1158125</v>
      </c>
      <c r="U74" s="81">
        <v>45229754</v>
      </c>
      <c r="V74" s="79">
        <v>1186660407</v>
      </c>
      <c r="W74" s="80">
        <v>545740707</v>
      </c>
      <c r="X74" s="80">
        <v>54636366</v>
      </c>
      <c r="Y74" s="80">
        <v>16039571</v>
      </c>
      <c r="Z74" s="81">
        <v>570243762</v>
      </c>
    </row>
    <row r="75" spans="1:26" s="85" customFormat="1" ht="18.399999999999999" thickBot="1" x14ac:dyDescent="0.6">
      <c r="A75" s="23">
        <v>2021</v>
      </c>
      <c r="B75" s="82">
        <v>793271461</v>
      </c>
      <c r="C75" s="83">
        <v>401937436</v>
      </c>
      <c r="D75" s="83">
        <v>15690653</v>
      </c>
      <c r="E75" s="83">
        <v>13643719</v>
      </c>
      <c r="F75" s="84">
        <v>361999653</v>
      </c>
      <c r="G75" s="82">
        <v>152142883</v>
      </c>
      <c r="H75" s="83">
        <v>76798324</v>
      </c>
      <c r="I75" s="83">
        <v>2990869</v>
      </c>
      <c r="J75" s="83">
        <v>2734639</v>
      </c>
      <c r="K75" s="84">
        <v>69619050</v>
      </c>
      <c r="L75" s="82">
        <v>271538801</v>
      </c>
      <c r="M75" s="83">
        <v>165428763</v>
      </c>
      <c r="N75" s="83">
        <v>4411794</v>
      </c>
      <c r="O75" s="83">
        <v>3852861</v>
      </c>
      <c r="P75" s="84">
        <v>97845383</v>
      </c>
      <c r="Q75" s="82">
        <v>106929071</v>
      </c>
      <c r="R75" s="83">
        <v>57516578</v>
      </c>
      <c r="S75" s="83">
        <v>2907959</v>
      </c>
      <c r="T75" s="83">
        <v>1202610</v>
      </c>
      <c r="U75" s="84">
        <v>45301924</v>
      </c>
      <c r="V75" s="82">
        <v>1188100886</v>
      </c>
      <c r="W75" s="83">
        <v>545428061</v>
      </c>
      <c r="X75" s="83">
        <v>54632240</v>
      </c>
      <c r="Y75" s="83">
        <v>16673126</v>
      </c>
      <c r="Z75" s="84">
        <v>571367460</v>
      </c>
    </row>
    <row r="76" spans="1:26" s="16" customFormat="1" ht="14.65" thickTop="1" x14ac:dyDescent="0.45"/>
    <row r="77" spans="1:26" s="16" customFormat="1" x14ac:dyDescent="0.45"/>
    <row r="78" spans="1:26" s="16" customFormat="1" x14ac:dyDescent="0.45"/>
    <row r="79" spans="1:26" s="16" customFormat="1" x14ac:dyDescent="0.45"/>
    <row r="80" spans="1:26" s="16" customFormat="1" x14ac:dyDescent="0.45"/>
    <row r="81" s="16" customFormat="1" x14ac:dyDescent="0.45"/>
    <row r="82" s="16" customFormat="1" x14ac:dyDescent="0.45"/>
    <row r="83" s="16" customFormat="1" x14ac:dyDescent="0.45"/>
    <row r="84" s="16" customFormat="1" x14ac:dyDescent="0.45"/>
    <row r="85" s="16" customFormat="1" x14ac:dyDescent="0.45"/>
    <row r="86" s="16" customFormat="1" x14ac:dyDescent="0.45"/>
    <row r="87" s="16" customFormat="1" x14ac:dyDescent="0.45"/>
    <row r="88" s="16" customFormat="1" x14ac:dyDescent="0.45"/>
    <row r="89" s="16" customFormat="1" x14ac:dyDescent="0.45"/>
    <row r="90" s="16" customFormat="1" x14ac:dyDescent="0.45"/>
    <row r="91" s="16" customFormat="1" x14ac:dyDescent="0.45"/>
    <row r="92" s="16" customFormat="1" x14ac:dyDescent="0.45"/>
    <row r="93" s="16" customFormat="1" x14ac:dyDescent="0.45"/>
    <row r="94" s="16" customFormat="1" x14ac:dyDescent="0.45"/>
    <row r="95" s="16" customFormat="1" x14ac:dyDescent="0.45"/>
    <row r="96" s="16" customFormat="1" x14ac:dyDescent="0.45"/>
    <row r="97" s="16" customFormat="1" x14ac:dyDescent="0.45"/>
    <row r="98" s="16" customFormat="1" x14ac:dyDescent="0.45"/>
    <row r="99" s="16" customFormat="1" x14ac:dyDescent="0.45"/>
    <row r="100" s="16" customFormat="1" x14ac:dyDescent="0.45"/>
    <row r="101" s="16" customFormat="1" x14ac:dyDescent="0.45"/>
    <row r="102" s="16" customFormat="1" x14ac:dyDescent="0.45"/>
    <row r="103" s="16" customFormat="1" x14ac:dyDescent="0.45"/>
    <row r="104" s="16" customFormat="1" x14ac:dyDescent="0.45"/>
    <row r="105" s="16" customFormat="1" x14ac:dyDescent="0.45"/>
    <row r="106" s="16" customFormat="1" x14ac:dyDescent="0.45"/>
    <row r="107" s="16" customFormat="1" x14ac:dyDescent="0.45"/>
    <row r="108" s="16" customFormat="1" x14ac:dyDescent="0.45"/>
    <row r="109" s="16" customFormat="1" x14ac:dyDescent="0.45"/>
    <row r="110" s="16" customFormat="1" x14ac:dyDescent="0.45"/>
    <row r="111" s="16" customFormat="1" x14ac:dyDescent="0.45"/>
    <row r="112"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sheetData>
  <sheetProtection algorithmName="SHA-512" hashValue="k88yM2XPlOdKcP/2/diEqrbQAWIJx8VaD/KWEswKWc4REoqBetAujCrN3I9Fb8ed5A++jpldIipwJzyfR1r5pw==" saltValue="/ZTlSdGuF0eTbyXRTbz1eg==" spinCount="100000" sheet="1" objects="1" scenarios="1"/>
  <mergeCells count="5">
    <mergeCell ref="B65:H65"/>
    <mergeCell ref="A1:K1"/>
    <mergeCell ref="A3:F3"/>
    <mergeCell ref="G3:K3"/>
    <mergeCell ref="B52:F5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99C7-5BC5-4EF2-91C5-544D471159A9}">
  <dimension ref="A1:AO183"/>
  <sheetViews>
    <sheetView zoomScale="70" zoomScaleNormal="70" workbookViewId="0">
      <selection activeCell="Z61" sqref="Z61"/>
    </sheetView>
  </sheetViews>
  <sheetFormatPr defaultColWidth="20.33203125" defaultRowHeight="14.25" x14ac:dyDescent="0.45"/>
  <cols>
    <col min="2" max="2" width="20.33203125" customWidth="1"/>
    <col min="6" max="6" width="22.796875" customWidth="1"/>
    <col min="7" max="7" width="20.33203125" customWidth="1"/>
  </cols>
  <sheetData>
    <row r="1" spans="1:11" s="16" customFormat="1" ht="25.9" thickBot="1" x14ac:dyDescent="0.8">
      <c r="A1" s="421" t="s">
        <v>389</v>
      </c>
      <c r="B1" s="422"/>
      <c r="C1" s="422"/>
      <c r="D1" s="422"/>
      <c r="E1" s="422"/>
      <c r="F1" s="422"/>
      <c r="G1" s="422"/>
      <c r="H1" s="422"/>
      <c r="I1" s="422"/>
      <c r="J1" s="422"/>
      <c r="K1" s="423"/>
    </row>
    <row r="2" spans="1:11" s="16" customFormat="1" ht="14.65" thickBot="1" x14ac:dyDescent="0.5"/>
    <row r="3" spans="1:11" s="16" customFormat="1" ht="20.25" customHeight="1" thickBot="1" x14ac:dyDescent="0.6">
      <c r="A3" s="424" t="s">
        <v>363</v>
      </c>
      <c r="B3" s="425"/>
      <c r="C3" s="425"/>
      <c r="D3" s="425"/>
      <c r="E3" s="425"/>
      <c r="F3" s="426"/>
      <c r="G3" s="427" t="s">
        <v>364</v>
      </c>
      <c r="H3" s="428"/>
      <c r="I3" s="428"/>
      <c r="J3" s="428"/>
      <c r="K3" s="429"/>
    </row>
    <row r="4" spans="1:11" s="16" customFormat="1" ht="83.25" customHeight="1" thickBot="1" x14ac:dyDescent="0.5">
      <c r="A4" s="93" t="s">
        <v>365</v>
      </c>
      <c r="B4" s="94" t="s">
        <v>355</v>
      </c>
      <c r="C4" s="94" t="s">
        <v>366</v>
      </c>
      <c r="D4" s="94" t="s">
        <v>357</v>
      </c>
      <c r="E4" s="94" t="s">
        <v>358</v>
      </c>
      <c r="F4" s="95" t="s">
        <v>359</v>
      </c>
      <c r="G4" s="363" t="s">
        <v>367</v>
      </c>
      <c r="H4" s="21" t="s">
        <v>368</v>
      </c>
      <c r="I4" s="21" t="s">
        <v>369</v>
      </c>
      <c r="J4" s="21" t="s">
        <v>370</v>
      </c>
      <c r="K4" s="22" t="s">
        <v>371</v>
      </c>
    </row>
    <row r="5" spans="1:11" s="16" customFormat="1" ht="20.25" customHeight="1" thickBot="1" x14ac:dyDescent="0.5">
      <c r="A5" s="89" t="s">
        <v>372</v>
      </c>
      <c r="B5" s="90"/>
      <c r="C5" s="90"/>
      <c r="D5" s="90"/>
      <c r="E5" s="90"/>
      <c r="F5" s="91"/>
      <c r="G5" s="87"/>
      <c r="H5" s="87"/>
      <c r="I5" s="87"/>
      <c r="J5" s="87"/>
      <c r="K5" s="88"/>
    </row>
    <row r="6" spans="1:11" s="16" customFormat="1" ht="18.399999999999999" thickTop="1" x14ac:dyDescent="0.55000000000000004">
      <c r="A6" s="23">
        <v>2005</v>
      </c>
      <c r="B6" s="76">
        <v>1282447345</v>
      </c>
      <c r="C6" s="77">
        <v>762054321</v>
      </c>
      <c r="D6" s="77">
        <v>194995641</v>
      </c>
      <c r="E6" s="77">
        <v>34000094</v>
      </c>
      <c r="F6" s="78">
        <v>291397289</v>
      </c>
      <c r="G6" s="51">
        <f t="shared" ref="G6:G24" si="0">B6*2*B64/100</f>
        <v>51220946.959300004</v>
      </c>
      <c r="H6" s="52">
        <f t="shared" ref="H6:H24" si="1">C6*2*C64/100</f>
        <v>50219379.753900006</v>
      </c>
      <c r="I6" s="52">
        <f t="shared" ref="I6:I24" si="2">D6*2*D64/100</f>
        <v>23418976.484099999</v>
      </c>
      <c r="J6" s="52">
        <f t="shared" ref="J6:J24" si="3">E6*2*E64/100</f>
        <v>12065953.358719999</v>
      </c>
      <c r="K6" s="53">
        <f t="shared" ref="K6:K24" si="4">F6*2*F64/100</f>
        <v>31121230.4652</v>
      </c>
    </row>
    <row r="7" spans="1:11" s="16" customFormat="1" ht="18" x14ac:dyDescent="0.55000000000000004">
      <c r="A7" s="23">
        <v>2006</v>
      </c>
      <c r="B7" s="79">
        <v>1269137057</v>
      </c>
      <c r="C7" s="80">
        <v>740782274</v>
      </c>
      <c r="D7" s="80">
        <v>193733367</v>
      </c>
      <c r="E7" s="80">
        <v>35330712</v>
      </c>
      <c r="F7" s="81">
        <v>299290704</v>
      </c>
      <c r="G7" s="51">
        <f t="shared" si="0"/>
        <v>45333575.676040001</v>
      </c>
      <c r="H7" s="52">
        <f t="shared" si="1"/>
        <v>44195070.466839999</v>
      </c>
      <c r="I7" s="52">
        <f t="shared" si="2"/>
        <v>21089814.33162</v>
      </c>
      <c r="J7" s="52">
        <f t="shared" si="3"/>
        <v>10794239.130239999</v>
      </c>
      <c r="K7" s="53">
        <f t="shared" si="4"/>
        <v>28348815.482879996</v>
      </c>
    </row>
    <row r="8" spans="1:11" s="16" customFormat="1" ht="18" x14ac:dyDescent="0.55000000000000004">
      <c r="A8" s="23">
        <v>2007</v>
      </c>
      <c r="B8" s="79">
        <v>1279549934</v>
      </c>
      <c r="C8" s="80">
        <v>738062611</v>
      </c>
      <c r="D8" s="80">
        <v>195408521</v>
      </c>
      <c r="E8" s="80">
        <v>35557079</v>
      </c>
      <c r="F8" s="81">
        <v>310521723</v>
      </c>
      <c r="G8" s="51">
        <f t="shared" si="0"/>
        <v>40792051.895920001</v>
      </c>
      <c r="H8" s="52">
        <f t="shared" si="1"/>
        <v>39870142.24622</v>
      </c>
      <c r="I8" s="52">
        <f t="shared" si="2"/>
        <v>19396249.794460002</v>
      </c>
      <c r="J8" s="52">
        <f t="shared" si="3"/>
        <v>9895535.0856999997</v>
      </c>
      <c r="K8" s="53">
        <f t="shared" si="4"/>
        <v>26326031.67594</v>
      </c>
    </row>
    <row r="9" spans="1:11" s="16" customFormat="1" ht="18" x14ac:dyDescent="0.55000000000000004">
      <c r="A9" s="23">
        <v>2008</v>
      </c>
      <c r="B9" s="79">
        <v>1289161562</v>
      </c>
      <c r="C9" s="80">
        <v>739376819</v>
      </c>
      <c r="D9" s="80">
        <v>204428562</v>
      </c>
      <c r="E9" s="80">
        <v>34302270</v>
      </c>
      <c r="F9" s="81">
        <v>311053911</v>
      </c>
      <c r="G9" s="51">
        <f t="shared" si="0"/>
        <v>38107615.772720002</v>
      </c>
      <c r="H9" s="52">
        <f t="shared" si="1"/>
        <v>37308954.286740005</v>
      </c>
      <c r="I9" s="52">
        <f t="shared" si="2"/>
        <v>18570290.572080001</v>
      </c>
      <c r="J9" s="52">
        <f t="shared" si="3"/>
        <v>8966613.3780000005</v>
      </c>
      <c r="K9" s="53">
        <f t="shared" si="4"/>
        <v>24529711.421459999</v>
      </c>
    </row>
    <row r="10" spans="1:11" s="16" customFormat="1" ht="18" x14ac:dyDescent="0.55000000000000004">
      <c r="A10" s="23">
        <v>2009</v>
      </c>
      <c r="B10" s="79">
        <v>1279989955</v>
      </c>
      <c r="C10" s="80">
        <v>734658865</v>
      </c>
      <c r="D10" s="80">
        <v>204493339</v>
      </c>
      <c r="E10" s="80">
        <v>32465179</v>
      </c>
      <c r="F10" s="81">
        <v>308372572</v>
      </c>
      <c r="G10" s="51">
        <f t="shared" si="0"/>
        <v>35455721.7535</v>
      </c>
      <c r="H10" s="52">
        <f t="shared" si="1"/>
        <v>34690591.605300002</v>
      </c>
      <c r="I10" s="52">
        <f t="shared" si="2"/>
        <v>17189710.076340001</v>
      </c>
      <c r="J10" s="52">
        <f t="shared" si="3"/>
        <v>8124735.6965400008</v>
      </c>
      <c r="K10" s="53">
        <f t="shared" si="4"/>
        <v>22634546.7848</v>
      </c>
    </row>
    <row r="11" spans="1:11" s="16" customFormat="1" ht="18" x14ac:dyDescent="0.55000000000000004">
      <c r="A11" s="23">
        <v>2010</v>
      </c>
      <c r="B11" s="79">
        <v>1277965011</v>
      </c>
      <c r="C11" s="80">
        <v>736324163</v>
      </c>
      <c r="D11" s="80">
        <v>203636584</v>
      </c>
      <c r="E11" s="80">
        <v>32034650</v>
      </c>
      <c r="F11" s="81">
        <v>305969613</v>
      </c>
      <c r="G11" s="51">
        <f t="shared" si="0"/>
        <v>33278208.886440001</v>
      </c>
      <c r="H11" s="52">
        <f t="shared" si="1"/>
        <v>32619160.420899998</v>
      </c>
      <c r="I11" s="52">
        <f t="shared" si="2"/>
        <v>16164672.03792</v>
      </c>
      <c r="J11" s="52">
        <f t="shared" si="3"/>
        <v>7617839.7699999996</v>
      </c>
      <c r="K11" s="53">
        <f t="shared" si="4"/>
        <v>21136380.866040003</v>
      </c>
    </row>
    <row r="12" spans="1:11" s="16" customFormat="1" ht="18" x14ac:dyDescent="0.55000000000000004">
      <c r="A12" s="23">
        <v>2011</v>
      </c>
      <c r="B12" s="79">
        <v>1276571543</v>
      </c>
      <c r="C12" s="80">
        <v>731571353</v>
      </c>
      <c r="D12" s="80">
        <v>203933933</v>
      </c>
      <c r="E12" s="80">
        <v>32018295</v>
      </c>
      <c r="F12" s="81">
        <v>309047963</v>
      </c>
      <c r="G12" s="51">
        <f t="shared" si="0"/>
        <v>31454722.81952</v>
      </c>
      <c r="H12" s="52">
        <f t="shared" si="1"/>
        <v>30886942.52366</v>
      </c>
      <c r="I12" s="52">
        <f t="shared" si="2"/>
        <v>15278730.260360001</v>
      </c>
      <c r="J12" s="52">
        <f t="shared" si="3"/>
        <v>7171457.7140999995</v>
      </c>
      <c r="K12" s="53">
        <f t="shared" si="4"/>
        <v>20119022.3913</v>
      </c>
    </row>
    <row r="13" spans="1:11" s="16" customFormat="1" ht="18" x14ac:dyDescent="0.55000000000000004">
      <c r="A13" s="23">
        <v>2012</v>
      </c>
      <c r="B13" s="79">
        <v>1274077093</v>
      </c>
      <c r="C13" s="80">
        <v>728632407</v>
      </c>
      <c r="D13" s="80">
        <v>204799308</v>
      </c>
      <c r="E13" s="80">
        <v>32445890</v>
      </c>
      <c r="F13" s="81">
        <v>308199488</v>
      </c>
      <c r="G13" s="51">
        <f t="shared" si="0"/>
        <v>31469704.197099999</v>
      </c>
      <c r="H13" s="52">
        <f t="shared" si="1"/>
        <v>30835723.464240003</v>
      </c>
      <c r="I13" s="52">
        <f t="shared" si="2"/>
        <v>15318988.238400001</v>
      </c>
      <c r="J13" s="52">
        <f t="shared" si="3"/>
        <v>7186115.7171999998</v>
      </c>
      <c r="K13" s="53">
        <f t="shared" si="4"/>
        <v>20106934.597119998</v>
      </c>
    </row>
    <row r="14" spans="1:11" s="16" customFormat="1" ht="18" x14ac:dyDescent="0.55000000000000004">
      <c r="A14" s="23">
        <v>2013</v>
      </c>
      <c r="B14" s="79">
        <v>1275820931</v>
      </c>
      <c r="C14" s="80">
        <v>729544083</v>
      </c>
      <c r="D14" s="80">
        <v>204936000</v>
      </c>
      <c r="E14" s="80">
        <v>33964666</v>
      </c>
      <c r="F14" s="81">
        <v>307376182</v>
      </c>
      <c r="G14" s="51">
        <f t="shared" si="0"/>
        <v>31487260.57708</v>
      </c>
      <c r="H14" s="52">
        <f t="shared" si="1"/>
        <v>30830532.947579999</v>
      </c>
      <c r="I14" s="52">
        <f t="shared" si="2"/>
        <v>15321015.359999999</v>
      </c>
      <c r="J14" s="52">
        <f t="shared" si="3"/>
        <v>7426034.57424</v>
      </c>
      <c r="K14" s="53">
        <f t="shared" si="4"/>
        <v>20077812.208240002</v>
      </c>
    </row>
    <row r="15" spans="1:11" s="16" customFormat="1" ht="18" x14ac:dyDescent="0.55000000000000004">
      <c r="A15" s="23">
        <v>2014</v>
      </c>
      <c r="B15" s="79">
        <v>1273553879</v>
      </c>
      <c r="C15" s="80">
        <v>728343570</v>
      </c>
      <c r="D15" s="80">
        <v>205487358</v>
      </c>
      <c r="E15" s="80">
        <v>34202372</v>
      </c>
      <c r="F15" s="81">
        <v>305520579</v>
      </c>
      <c r="G15" s="51">
        <f t="shared" si="0"/>
        <v>31431309.733719997</v>
      </c>
      <c r="H15" s="52">
        <f t="shared" si="1"/>
        <v>30779799.268200003</v>
      </c>
      <c r="I15" s="52">
        <f t="shared" si="2"/>
        <v>15374564.125560001</v>
      </c>
      <c r="J15" s="52">
        <f t="shared" si="3"/>
        <v>7437647.8151199995</v>
      </c>
      <c r="K15" s="53">
        <f t="shared" si="4"/>
        <v>20023818.74766</v>
      </c>
    </row>
    <row r="16" spans="1:11" s="16" customFormat="1" ht="18" x14ac:dyDescent="0.55000000000000004">
      <c r="A16" s="23">
        <v>2015</v>
      </c>
      <c r="B16" s="79">
        <v>1269969027</v>
      </c>
      <c r="C16" s="80">
        <v>730871406</v>
      </c>
      <c r="D16" s="80">
        <v>206016656</v>
      </c>
      <c r="E16" s="80">
        <v>34177982</v>
      </c>
      <c r="F16" s="81">
        <v>298902984</v>
      </c>
      <c r="G16" s="51">
        <f t="shared" si="0"/>
        <v>31444433.108519997</v>
      </c>
      <c r="H16" s="52">
        <f t="shared" si="1"/>
        <v>30842773.333199997</v>
      </c>
      <c r="I16" s="52">
        <f t="shared" si="2"/>
        <v>15480091.53184</v>
      </c>
      <c r="J16" s="52">
        <f t="shared" si="3"/>
        <v>7452850.7549200002</v>
      </c>
      <c r="K16" s="53">
        <f t="shared" si="4"/>
        <v>19853136.197280001</v>
      </c>
    </row>
    <row r="17" spans="1:11" s="16" customFormat="1" ht="18" x14ac:dyDescent="0.55000000000000004">
      <c r="A17" s="23">
        <v>2016</v>
      </c>
      <c r="B17" s="79">
        <v>1265941400</v>
      </c>
      <c r="C17" s="80">
        <v>726759502</v>
      </c>
      <c r="D17" s="80">
        <v>207099072</v>
      </c>
      <c r="E17" s="80">
        <v>36196451</v>
      </c>
      <c r="F17" s="81">
        <v>295886375</v>
      </c>
      <c r="G17" s="51">
        <f t="shared" si="0"/>
        <v>31319390.236000005</v>
      </c>
      <c r="H17" s="52">
        <f t="shared" si="1"/>
        <v>30640180.604320001</v>
      </c>
      <c r="I17" s="52">
        <f t="shared" si="2"/>
        <v>15395745.012480002</v>
      </c>
      <c r="J17" s="52">
        <f t="shared" si="3"/>
        <v>7647586.1672800006</v>
      </c>
      <c r="K17" s="53">
        <f t="shared" si="4"/>
        <v>19735621.212499999</v>
      </c>
    </row>
    <row r="18" spans="1:11" s="16" customFormat="1" ht="18" x14ac:dyDescent="0.55000000000000004">
      <c r="A18" s="23">
        <v>2017</v>
      </c>
      <c r="B18" s="79">
        <v>1263291786</v>
      </c>
      <c r="C18" s="80">
        <v>725874953</v>
      </c>
      <c r="D18" s="80">
        <v>205900915</v>
      </c>
      <c r="E18" s="80">
        <v>36420854</v>
      </c>
      <c r="F18" s="81">
        <v>295095063</v>
      </c>
      <c r="G18" s="51">
        <f t="shared" si="0"/>
        <v>31178041.278480001</v>
      </c>
      <c r="H18" s="52">
        <f t="shared" si="1"/>
        <v>30544818.022239998</v>
      </c>
      <c r="I18" s="52">
        <f t="shared" si="2"/>
        <v>15174897.4355</v>
      </c>
      <c r="J18" s="52">
        <f t="shared" si="3"/>
        <v>7617785.8226400008</v>
      </c>
      <c r="K18" s="53">
        <f t="shared" si="4"/>
        <v>19676938.800840002</v>
      </c>
    </row>
    <row r="19" spans="1:11" s="16" customFormat="1" ht="18" x14ac:dyDescent="0.55000000000000004">
      <c r="A19" s="23">
        <v>2018</v>
      </c>
      <c r="B19" s="79">
        <v>1265107384</v>
      </c>
      <c r="C19" s="80">
        <v>726136570</v>
      </c>
      <c r="D19" s="80">
        <v>206947727</v>
      </c>
      <c r="E19" s="80">
        <v>39551160</v>
      </c>
      <c r="F19" s="81">
        <v>292471927</v>
      </c>
      <c r="G19" s="51">
        <f t="shared" si="0"/>
        <v>31222850.237119999</v>
      </c>
      <c r="H19" s="52">
        <f t="shared" si="1"/>
        <v>30541304.134199999</v>
      </c>
      <c r="I19" s="52">
        <f t="shared" si="2"/>
        <v>15305853.88892</v>
      </c>
      <c r="J19" s="52">
        <f t="shared" si="3"/>
        <v>7912605.0696</v>
      </c>
      <c r="K19" s="53">
        <f t="shared" si="4"/>
        <v>19613167.424620003</v>
      </c>
    </row>
    <row r="20" spans="1:11" s="16" customFormat="1" ht="18" x14ac:dyDescent="0.55000000000000004">
      <c r="A20" s="23">
        <v>2019</v>
      </c>
      <c r="B20" s="79">
        <v>1255919399</v>
      </c>
      <c r="C20" s="80">
        <v>700857219</v>
      </c>
      <c r="D20" s="80">
        <v>195232558</v>
      </c>
      <c r="E20" s="80">
        <v>40408030</v>
      </c>
      <c r="F20" s="81">
        <v>319421592</v>
      </c>
      <c r="G20" s="51">
        <f t="shared" si="0"/>
        <v>28007002.5977</v>
      </c>
      <c r="H20" s="52">
        <f t="shared" si="1"/>
        <v>26113939.979940001</v>
      </c>
      <c r="I20" s="52">
        <f t="shared" si="2"/>
        <v>14025506.96672</v>
      </c>
      <c r="J20" s="52">
        <f t="shared" si="3"/>
        <v>7974120.6402000012</v>
      </c>
      <c r="K20" s="53">
        <f t="shared" si="4"/>
        <v>15383343.870720001</v>
      </c>
    </row>
    <row r="21" spans="1:11" s="16" customFormat="1" ht="18" x14ac:dyDescent="0.55000000000000004">
      <c r="A21" s="23">
        <v>2020</v>
      </c>
      <c r="B21" s="79">
        <v>1259551705</v>
      </c>
      <c r="C21" s="80">
        <v>698945062</v>
      </c>
      <c r="D21" s="80">
        <v>195998719</v>
      </c>
      <c r="E21" s="80">
        <v>40867319</v>
      </c>
      <c r="F21" s="81">
        <v>323740605</v>
      </c>
      <c r="G21" s="51">
        <f t="shared" si="0"/>
        <v>28012429.919199999</v>
      </c>
      <c r="H21" s="52">
        <f t="shared" si="1"/>
        <v>26056671.911360003</v>
      </c>
      <c r="I21" s="52">
        <f t="shared" si="2"/>
        <v>14080547.972960001</v>
      </c>
      <c r="J21" s="52">
        <f t="shared" si="3"/>
        <v>8022254.7196999993</v>
      </c>
      <c r="K21" s="53">
        <f t="shared" si="4"/>
        <v>15384153.5496</v>
      </c>
    </row>
    <row r="22" spans="1:11" s="16" customFormat="1" ht="18" x14ac:dyDescent="0.55000000000000004">
      <c r="A22" s="23">
        <v>2021</v>
      </c>
      <c r="B22" s="79">
        <v>1251944628</v>
      </c>
      <c r="C22" s="80">
        <v>695904249</v>
      </c>
      <c r="D22" s="80">
        <v>195849106</v>
      </c>
      <c r="E22" s="80">
        <v>43120121</v>
      </c>
      <c r="F22" s="81">
        <v>317071152</v>
      </c>
      <c r="G22" s="51">
        <f t="shared" si="0"/>
        <v>27868287.41928</v>
      </c>
      <c r="H22" s="52">
        <f t="shared" si="1"/>
        <v>25957228.4877</v>
      </c>
      <c r="I22" s="52">
        <f t="shared" si="2"/>
        <v>14081550.7214</v>
      </c>
      <c r="J22" s="52">
        <f t="shared" si="3"/>
        <v>8227319.0867999997</v>
      </c>
      <c r="K22" s="53">
        <f t="shared" si="4"/>
        <v>15263805.25728</v>
      </c>
    </row>
    <row r="23" spans="1:11" s="16" customFormat="1" ht="18" x14ac:dyDescent="0.55000000000000004">
      <c r="A23" s="23">
        <v>2022</v>
      </c>
      <c r="B23" s="79">
        <v>1249856186</v>
      </c>
      <c r="C23" s="80">
        <v>696247669</v>
      </c>
      <c r="D23" s="80">
        <v>196861290</v>
      </c>
      <c r="E23" s="80">
        <v>44014079</v>
      </c>
      <c r="F23" s="81">
        <v>312733148</v>
      </c>
      <c r="G23" s="51">
        <f t="shared" si="0"/>
        <v>27896790.071520004</v>
      </c>
      <c r="H23" s="52">
        <f t="shared" si="1"/>
        <v>26011812.913840003</v>
      </c>
      <c r="I23" s="52">
        <f t="shared" si="2"/>
        <v>14107080.0414</v>
      </c>
      <c r="J23" s="52">
        <f t="shared" si="3"/>
        <v>8293132.7651799992</v>
      </c>
      <c r="K23" s="53">
        <f t="shared" si="4"/>
        <v>15248868.29648</v>
      </c>
    </row>
    <row r="24" spans="1:11" s="16" customFormat="1" ht="18.399999999999999" thickBot="1" x14ac:dyDescent="0.6">
      <c r="A24" s="23">
        <v>2023</v>
      </c>
      <c r="B24" s="82">
        <v>1249414096</v>
      </c>
      <c r="C24" s="83">
        <v>695477857</v>
      </c>
      <c r="D24" s="83">
        <v>196712093</v>
      </c>
      <c r="E24" s="83">
        <v>43911481</v>
      </c>
      <c r="F24" s="84">
        <v>313312665</v>
      </c>
      <c r="G24" s="51">
        <f t="shared" si="0"/>
        <v>27811957.77696</v>
      </c>
      <c r="H24" s="52">
        <f t="shared" si="1"/>
        <v>25983052.737520002</v>
      </c>
      <c r="I24" s="52">
        <f t="shared" si="2"/>
        <v>14123928.2774</v>
      </c>
      <c r="J24" s="52">
        <f t="shared" si="3"/>
        <v>8275557.7092599999</v>
      </c>
      <c r="K24" s="53">
        <f t="shared" si="4"/>
        <v>15377385.598200001</v>
      </c>
    </row>
    <row r="25" spans="1:11" s="16" customFormat="1" ht="24.75" customHeight="1" thickTop="1" thickBot="1" x14ac:dyDescent="0.6">
      <c r="A25" s="89" t="s">
        <v>373</v>
      </c>
      <c r="B25" s="90"/>
      <c r="C25" s="90"/>
      <c r="D25" s="90"/>
      <c r="E25" s="90"/>
      <c r="F25" s="91"/>
      <c r="G25" s="57"/>
      <c r="H25" s="57"/>
      <c r="I25" s="57"/>
      <c r="J25" s="57"/>
      <c r="K25" s="57"/>
    </row>
    <row r="26" spans="1:11" s="16" customFormat="1" ht="18" x14ac:dyDescent="0.45">
      <c r="A26" s="60">
        <v>2024</v>
      </c>
      <c r="B26" s="61">
        <f>_xlfn.FORECAST.LINEAR(A26,$B$11:B24,$A$11:A24)</f>
        <v>1247067303.78022</v>
      </c>
      <c r="C26" s="61">
        <f>_xlfn.FORECAST.LINEAR($A26,$C$11:C24,$A$11:$A24)</f>
        <v>691905940.49450588</v>
      </c>
      <c r="D26" s="61">
        <f>_xlfn.FORECAST.LINEAR($A26,$D$11:D24,$A$11:$A24)</f>
        <v>196156701.05494499</v>
      </c>
      <c r="E26" s="61">
        <f>_xlfn.FORECAST.LINEAR($A26,$E$11:E24,$A$11:$A24)</f>
        <v>45261909.131868124</v>
      </c>
      <c r="F26" s="61">
        <f>_xlfn.FORECAST.LINEAR($A26,$F$11:F24,$A$11:$A24)</f>
        <v>313742753.06593418</v>
      </c>
      <c r="G26" s="39"/>
      <c r="H26" s="39"/>
      <c r="I26" s="39"/>
      <c r="J26" s="39"/>
      <c r="K26" s="39"/>
    </row>
    <row r="27" spans="1:11" s="16" customFormat="1" ht="18" x14ac:dyDescent="0.45">
      <c r="A27" s="60">
        <v>2025</v>
      </c>
      <c r="B27" s="42">
        <f>_xlfn.FORECAST.LINEAR(A27,$B$11:B26,$A$11:A26)</f>
        <v>1244685953.1604395</v>
      </c>
      <c r="C27" s="42">
        <f>_xlfn.FORECAST.LINEAR($A27,$C$11:C26,$A$11:A26)</f>
        <v>688431589.10329723</v>
      </c>
      <c r="D27" s="42">
        <f>_xlfn.FORECAST.LINEAR($A27,$D$11:D26,$A$11:$A26)</f>
        <v>195364153.39560437</v>
      </c>
      <c r="E27" s="42">
        <f>_xlfn.FORECAST.LINEAR($A27,$E$11:E26,$A$11:$A26)</f>
        <v>46312703.206593275</v>
      </c>
      <c r="F27" s="42">
        <f>_xlfn.FORECAST.LINEAR($A27,$F$11:F26,$A$11:$A26)</f>
        <v>314577507.41758251</v>
      </c>
      <c r="G27" s="39"/>
      <c r="H27" s="39"/>
      <c r="I27" s="39"/>
      <c r="J27" s="39"/>
      <c r="K27" s="39"/>
    </row>
    <row r="28" spans="1:11" s="16" customFormat="1" ht="18" x14ac:dyDescent="0.45">
      <c r="A28" s="60">
        <v>2026</v>
      </c>
      <c r="B28" s="42">
        <f>_xlfn.FORECAST.LINEAR(A28,$B$11:B27,$A$11:A27)</f>
        <v>1242304602.5406599</v>
      </c>
      <c r="C28" s="42">
        <f>_xlfn.FORECAST.LINEAR($A28,$C$11:C27,$A$11:A27)</f>
        <v>684957237.71208858</v>
      </c>
      <c r="D28" s="42">
        <f>_xlfn.FORECAST.LINEAR($A28,$D$11:D27,$A$11:$A27)</f>
        <v>194571605.73626375</v>
      </c>
      <c r="E28" s="42">
        <f>_xlfn.FORECAST.LINEAR($A28,$E$11:E27,$A$11:$A27)</f>
        <v>47363497.281318665</v>
      </c>
      <c r="F28" s="42">
        <f>_xlfn.FORECAST.LINEAR($A28,$F$11:F27,$A$11:$A27)</f>
        <v>315412261.76923084</v>
      </c>
      <c r="G28" s="39"/>
      <c r="H28" s="39"/>
      <c r="I28" s="39"/>
      <c r="J28" s="39"/>
      <c r="K28" s="39"/>
    </row>
    <row r="29" spans="1:11" s="16" customFormat="1" ht="18" x14ac:dyDescent="0.45">
      <c r="A29" s="60">
        <v>2027</v>
      </c>
      <c r="B29" s="42">
        <f>_xlfn.FORECAST.LINEAR(A29,$B$11:B28,$A$11:A28)</f>
        <v>1239923251.9208803</v>
      </c>
      <c r="C29" s="42">
        <f>_xlfn.FORECAST.LINEAR($A29,$C$11:C28,$A$11:A28)</f>
        <v>681482886.32087994</v>
      </c>
      <c r="D29" s="42">
        <f>_xlfn.FORECAST.LINEAR($A29,$D$11:D28,$A$11:$A28)</f>
        <v>193779058.07692313</v>
      </c>
      <c r="E29" s="42">
        <f>_xlfn.FORECAST.LINEAR($A29,$E$11:E28,$A$11:$A28)</f>
        <v>48414291.356043816</v>
      </c>
      <c r="F29" s="42">
        <f>_xlfn.FORECAST.LINEAR($A29,$F$11:F28,$A$11:$A28)</f>
        <v>316247016.12087917</v>
      </c>
      <c r="G29" s="39"/>
      <c r="H29" s="39"/>
      <c r="I29" s="39"/>
      <c r="J29" s="39"/>
      <c r="K29" s="39"/>
    </row>
    <row r="30" spans="1:11" s="16" customFormat="1" ht="18" x14ac:dyDescent="0.45">
      <c r="A30" s="60">
        <v>2028</v>
      </c>
      <c r="B30" s="42">
        <f>_xlfn.FORECAST.LINEAR(A30,$B$11:B29,$A$11:A29)</f>
        <v>1237541901.3010998</v>
      </c>
      <c r="C30" s="42">
        <f>_xlfn.FORECAST.LINEAR($A30,$C$11:C29,$A$11:A29)</f>
        <v>678008534.92967129</v>
      </c>
      <c r="D30" s="42">
        <f>_xlfn.FORECAST.LINEAR($A30,$D$11:D29,$A$11:$A29)</f>
        <v>192986510.41758227</v>
      </c>
      <c r="E30" s="42">
        <f>_xlfn.FORECAST.LINEAR($A30,$E$11:E29,$A$11:$A29)</f>
        <v>49465085.430769205</v>
      </c>
      <c r="F30" s="42">
        <f>_xlfn.FORECAST.LINEAR($A30,$F$11:F29,$A$11:$A29)</f>
        <v>317081770.4725275</v>
      </c>
      <c r="G30" s="39"/>
      <c r="H30" s="39"/>
      <c r="I30" s="39"/>
      <c r="J30" s="39"/>
      <c r="K30" s="39"/>
    </row>
    <row r="31" spans="1:11" s="16" customFormat="1" ht="18" x14ac:dyDescent="0.45">
      <c r="A31" s="60">
        <v>2029</v>
      </c>
      <c r="B31" s="42">
        <f>_xlfn.FORECAST.LINEAR(A31,$B$11:B30,$A$11:A30)</f>
        <v>1235160550.6813192</v>
      </c>
      <c r="C31" s="42">
        <f>_xlfn.FORECAST.LINEAR($A31,$C$11:C30,$A$11:A30)</f>
        <v>674534183.53846264</v>
      </c>
      <c r="D31" s="42">
        <f>_xlfn.FORECAST.LINEAR($A31,$D$11:D30,$A$11:$A30)</f>
        <v>192193962.75824165</v>
      </c>
      <c r="E31" s="42">
        <f>_xlfn.FORECAST.LINEAR($A31,$E$11:E30,$A$11:$A30)</f>
        <v>50515879.505494118</v>
      </c>
      <c r="F31" s="42">
        <f>_xlfn.FORECAST.LINEAR($A31,$F$11:F30,$A$11:$A30)</f>
        <v>317916524.82417583</v>
      </c>
      <c r="G31" s="39"/>
      <c r="H31" s="39"/>
      <c r="I31" s="39"/>
      <c r="J31" s="39"/>
      <c r="K31" s="39"/>
    </row>
    <row r="32" spans="1:11" s="16" customFormat="1" ht="18" x14ac:dyDescent="0.45">
      <c r="A32" s="60">
        <v>2030</v>
      </c>
      <c r="B32" s="42">
        <f>_xlfn.FORECAST.LINEAR(A32,$B$11:B31,$A$11:A31)</f>
        <v>1232779200.0615387</v>
      </c>
      <c r="C32" s="42">
        <f>_xlfn.FORECAST.LINEAR($A32,$C$11:C31,$A$11:A31)</f>
        <v>671059832.14725399</v>
      </c>
      <c r="D32" s="42">
        <f>_xlfn.FORECAST.LINEAR($A32,$D$11:D31,$A$11:$A31)</f>
        <v>191401415.09890079</v>
      </c>
      <c r="E32" s="42">
        <f>_xlfn.FORECAST.LINEAR($A32,$E$11:E31,$A$11:$A31)</f>
        <v>51566673.580219746</v>
      </c>
      <c r="F32" s="42">
        <f>_xlfn.FORECAST.LINEAR($A32,$F$11:F31,$A$11:$A31)</f>
        <v>318751279.17582417</v>
      </c>
      <c r="G32" s="39"/>
      <c r="H32" s="39"/>
      <c r="I32" s="39"/>
      <c r="J32" s="39"/>
      <c r="K32" s="39"/>
    </row>
    <row r="33" spans="1:11" s="16" customFormat="1" ht="18" x14ac:dyDescent="0.45">
      <c r="A33" s="60">
        <v>2031</v>
      </c>
      <c r="B33" s="42">
        <f>_xlfn.FORECAST.LINEAR(A33,$B$11:B32,$A$11:A32)</f>
        <v>1230397849.4417591</v>
      </c>
      <c r="C33" s="42">
        <f>_xlfn.FORECAST.LINEAR($A33,$C$11:C32,$A$11:A32)</f>
        <v>667585480.75604534</v>
      </c>
      <c r="D33" s="42">
        <f>_xlfn.FORECAST.LINEAR($A33,$D$11:D32,$A$11:$A32)</f>
        <v>190608867.43956041</v>
      </c>
      <c r="E33" s="42">
        <f>_xlfn.FORECAST.LINEAR($A33,$E$11:E32,$A$11:$A32)</f>
        <v>52617467.654945135</v>
      </c>
      <c r="F33" s="42">
        <f>_xlfn.FORECAST.LINEAR($A33,$F$11:F32,$A$11:$A32)</f>
        <v>319586033.5274725</v>
      </c>
      <c r="G33" s="39"/>
      <c r="H33" s="39"/>
      <c r="I33" s="39"/>
      <c r="J33" s="39"/>
      <c r="K33" s="39"/>
    </row>
    <row r="34" spans="1:11" s="16" customFormat="1" ht="18" x14ac:dyDescent="0.45">
      <c r="A34" s="60">
        <v>2032</v>
      </c>
      <c r="B34" s="42">
        <f>_xlfn.FORECAST.LINEAR(A34,$B$11:B33,$A$11:A33)</f>
        <v>1228016498.8219786</v>
      </c>
      <c r="C34" s="42">
        <f>_xlfn.FORECAST.LINEAR($A34,$C$11:C33,$A$11:A33)</f>
        <v>664111129.36483669</v>
      </c>
      <c r="D34" s="42">
        <f>_xlfn.FORECAST.LINEAR($A34,$D$11:D33,$A$11:$A33)</f>
        <v>189816319.78021955</v>
      </c>
      <c r="E34" s="42">
        <f>_xlfn.FORECAST.LINEAR($A34,$E$11:E33,$A$11:$A33)</f>
        <v>53668261.729670286</v>
      </c>
      <c r="F34" s="42">
        <f>_xlfn.FORECAST.LINEAR($A34,$F$11:F33,$A$11:$A33)</f>
        <v>320420787.87912083</v>
      </c>
      <c r="G34" s="39"/>
      <c r="H34" s="39"/>
      <c r="I34" s="39"/>
      <c r="J34" s="39"/>
      <c r="K34" s="39"/>
    </row>
    <row r="35" spans="1:11" s="16" customFormat="1" ht="18" x14ac:dyDescent="0.45">
      <c r="A35" s="60">
        <v>2033</v>
      </c>
      <c r="B35" s="42">
        <f>_xlfn.FORECAST.LINEAR(A35,$B$11:B34,$A$11:A34)</f>
        <v>1225635148.202198</v>
      </c>
      <c r="C35" s="42">
        <f>_xlfn.FORECAST.LINEAR($A35,$C$11:C34,$A$11:A34)</f>
        <v>660636777.97362804</v>
      </c>
      <c r="D35" s="42">
        <f>_xlfn.FORECAST.LINEAR($A35,$D$11:D34,$A$11:$A34)</f>
        <v>189023772.12087917</v>
      </c>
      <c r="E35" s="42">
        <f>_xlfn.FORECAST.LINEAR($A35,$E$11:E34,$A$11:$A34)</f>
        <v>54719055.804395437</v>
      </c>
      <c r="F35" s="42">
        <f>_xlfn.FORECAST.LINEAR($A35,$F$11:F34,$A$11:$A34)</f>
        <v>321255542.23076916</v>
      </c>
      <c r="G35" s="39"/>
      <c r="H35" s="39"/>
      <c r="I35" s="39"/>
      <c r="J35" s="39"/>
      <c r="K35" s="39"/>
    </row>
    <row r="36" spans="1:11" s="16" customFormat="1" ht="18" x14ac:dyDescent="0.45">
      <c r="A36" s="60">
        <v>2034</v>
      </c>
      <c r="B36" s="42">
        <f>_xlfn.FORECAST.LINEAR(A36,$B$11:B35,$A$11:A35)</f>
        <v>1223253797.5824184</v>
      </c>
      <c r="C36" s="42">
        <f>_xlfn.FORECAST.LINEAR($A36,$C$11:C35,$A$11:A35)</f>
        <v>657162426.5824194</v>
      </c>
      <c r="D36" s="42">
        <f>_xlfn.FORECAST.LINEAR($A36,$D$11:D35,$A$11:$A35)</f>
        <v>188231224.46153855</v>
      </c>
      <c r="E36" s="42">
        <f>_xlfn.FORECAST.LINEAR($A36,$E$11:E35,$A$11:$A35)</f>
        <v>55769849.879120827</v>
      </c>
      <c r="F36" s="42">
        <f>_xlfn.FORECAST.LINEAR($A36,$F$11:F35,$A$11:$A35)</f>
        <v>322090296.58241749</v>
      </c>
      <c r="G36" s="39"/>
      <c r="H36" s="39"/>
      <c r="I36" s="39"/>
      <c r="J36" s="39"/>
      <c r="K36" s="39"/>
    </row>
    <row r="37" spans="1:11" s="16" customFormat="1" ht="18" x14ac:dyDescent="0.45">
      <c r="A37" s="60">
        <v>2035</v>
      </c>
      <c r="B37" s="42">
        <f>_xlfn.FORECAST.LINEAR(A37,$B$11:B36,$A$11:A36)</f>
        <v>1220872446.9626389</v>
      </c>
      <c r="C37" s="42">
        <f>_xlfn.FORECAST.LINEAR($A37,$C$11:C36,$A$11:A36)</f>
        <v>653688075.19121075</v>
      </c>
      <c r="D37" s="42">
        <f>_xlfn.FORECAST.LINEAR($A37,$D$11:D36,$A$11:$A36)</f>
        <v>187438676.80219746</v>
      </c>
      <c r="E37" s="42">
        <f>_xlfn.FORECAST.LINEAR($A37,$E$11:E36,$A$11:$A36)</f>
        <v>56820643.953846216</v>
      </c>
      <c r="F37" s="42">
        <f>_xlfn.FORECAST.LINEAR($A37,$F$11:F36,$A$11:$A36)</f>
        <v>322925050.93406582</v>
      </c>
      <c r="G37" s="39"/>
      <c r="H37" s="39"/>
      <c r="I37" s="39"/>
      <c r="J37" s="39"/>
      <c r="K37" s="39"/>
    </row>
    <row r="38" spans="1:11" s="16" customFormat="1" ht="18" x14ac:dyDescent="0.45">
      <c r="A38" s="60">
        <v>2036</v>
      </c>
      <c r="B38" s="42">
        <f>_xlfn.FORECAST.LINEAR(A38,$B$11:B37,$A$11:A37)</f>
        <v>1218491096.3428574</v>
      </c>
      <c r="C38" s="42">
        <f>_xlfn.FORECAST.LINEAR($A38,$C$11:C37,$A$11:A37)</f>
        <v>650213723.8000021</v>
      </c>
      <c r="D38" s="42">
        <f>_xlfn.FORECAST.LINEAR($A38,$D$11:D37,$A$11:$A37)</f>
        <v>186646129.14285707</v>
      </c>
      <c r="E38" s="42">
        <f>_xlfn.FORECAST.LINEAR($A38,$E$11:E37,$A$11:$A37)</f>
        <v>57871438.028571367</v>
      </c>
      <c r="F38" s="42">
        <f>_xlfn.FORECAST.LINEAR($A38,$F$11:F37,$A$11:$A37)</f>
        <v>323759805.28571439</v>
      </c>
      <c r="G38" s="39"/>
      <c r="H38" s="39"/>
      <c r="I38" s="39"/>
      <c r="J38" s="39"/>
      <c r="K38" s="39"/>
    </row>
    <row r="39" spans="1:11" s="16" customFormat="1" ht="18" x14ac:dyDescent="0.45">
      <c r="A39" s="60">
        <v>2037</v>
      </c>
      <c r="B39" s="42">
        <f>_xlfn.FORECAST.LINEAR(A39,$B$11:B38,$A$11:A38)</f>
        <v>1216109745.7230778</v>
      </c>
      <c r="C39" s="42">
        <f>_xlfn.FORECAST.LINEAR($A39,$C$11:C38,$A$11:A38)</f>
        <v>646739372.40879345</v>
      </c>
      <c r="D39" s="42">
        <f>_xlfn.FORECAST.LINEAR($A39,$D$11:D38,$A$11:$A38)</f>
        <v>185853581.48351622</v>
      </c>
      <c r="E39" s="42">
        <f>_xlfn.FORECAST.LINEAR($A39,$E$11:E38,$A$11:$A38)</f>
        <v>58922232.103296518</v>
      </c>
      <c r="F39" s="42">
        <f>_xlfn.FORECAST.LINEAR($A39,$F$11:F38,$A$11:$A38)</f>
        <v>324594559.63736248</v>
      </c>
      <c r="G39" s="39"/>
      <c r="H39" s="39"/>
      <c r="I39" s="39"/>
      <c r="J39" s="39"/>
      <c r="K39" s="39"/>
    </row>
    <row r="40" spans="1:11" s="16" customFormat="1" ht="18" x14ac:dyDescent="0.45">
      <c r="A40" s="60">
        <v>2038</v>
      </c>
      <c r="B40" s="42">
        <f>_xlfn.FORECAST.LINEAR(A40,$B$11:B39,$A$11:A39)</f>
        <v>1213728395.1032982</v>
      </c>
      <c r="C40" s="42">
        <f>_xlfn.FORECAST.LINEAR($A40,$C$11:C39,$A$11:A39)</f>
        <v>643265021.01758575</v>
      </c>
      <c r="D40" s="42">
        <f>_xlfn.FORECAST.LINEAR($A40,$D$11:D39,$A$11:$A39)</f>
        <v>185061033.82417583</v>
      </c>
      <c r="E40" s="42">
        <f>_xlfn.FORECAST.LINEAR($A40,$E$11:E39,$A$11:$A39)</f>
        <v>59973026.178021908</v>
      </c>
      <c r="F40" s="42">
        <f>_xlfn.FORECAST.LINEAR($A40,$F$11:F39,$A$11:$A39)</f>
        <v>325429313.98901081</v>
      </c>
      <c r="G40" s="39"/>
      <c r="H40" s="39"/>
      <c r="I40" s="39"/>
      <c r="J40" s="39"/>
      <c r="K40" s="39"/>
    </row>
    <row r="41" spans="1:11" s="16" customFormat="1" ht="18" x14ac:dyDescent="0.45">
      <c r="A41" s="60">
        <v>2039</v>
      </c>
      <c r="B41" s="42">
        <f>_xlfn.FORECAST.LINEAR(A41,$B$11:B40,$A$11:A40)</f>
        <v>1211347044.4835176</v>
      </c>
      <c r="C41" s="42">
        <f>_xlfn.FORECAST.LINEAR($A41,$C$11:C40,$A$11:A40)</f>
        <v>639790669.62637615</v>
      </c>
      <c r="D41" s="42">
        <f>_xlfn.FORECAST.LINEAR($A41,$D$11:D40,$A$11:$A40)</f>
        <v>184268486.16483521</v>
      </c>
      <c r="E41" s="42">
        <f>_xlfn.FORECAST.LINEAR($A41,$E$11:E40,$A$11:$A40)</f>
        <v>61023820.252747059</v>
      </c>
      <c r="F41" s="42">
        <f>_xlfn.FORECAST.LINEAR($A41,$F$11:F40,$A$11:$A40)</f>
        <v>326264068.34065914</v>
      </c>
      <c r="G41" s="39"/>
      <c r="H41" s="39"/>
      <c r="I41" s="39"/>
      <c r="J41" s="39"/>
      <c r="K41" s="39"/>
    </row>
    <row r="42" spans="1:11" s="16" customFormat="1" ht="18" x14ac:dyDescent="0.45">
      <c r="A42" s="60">
        <v>2040</v>
      </c>
      <c r="B42" s="42">
        <f>_xlfn.FORECAST.LINEAR(A42,$B$11:B41,$A$11:A41)</f>
        <v>1208965693.8637371</v>
      </c>
      <c r="C42" s="42">
        <f>_xlfn.FORECAST.LINEAR($A42,$C$11:C41,$A$11:A41)</f>
        <v>636316318.2351675</v>
      </c>
      <c r="D42" s="42">
        <f>_xlfn.FORECAST.LINEAR($A42,$D$11:D41,$A$11:$A41)</f>
        <v>183475938.50549436</v>
      </c>
      <c r="E42" s="42">
        <f>_xlfn.FORECAST.LINEAR($A42,$E$11:E41,$A$11:$A41)</f>
        <v>62074614.327472448</v>
      </c>
      <c r="F42" s="42">
        <f>_xlfn.FORECAST.LINEAR($A42,$F$11:F41,$A$11:$A41)</f>
        <v>327098822.69230747</v>
      </c>
      <c r="G42" s="39"/>
      <c r="H42" s="39"/>
      <c r="I42" s="39"/>
      <c r="J42" s="39"/>
      <c r="K42" s="39"/>
    </row>
    <row r="43" spans="1:11" s="16" customFormat="1" ht="18" x14ac:dyDescent="0.45">
      <c r="A43" s="60">
        <v>2041</v>
      </c>
      <c r="B43" s="42">
        <f>_xlfn.FORECAST.LINEAR(A43,$B$11:B42,$A$11:A42)</f>
        <v>1206584343.2439575</v>
      </c>
      <c r="C43" s="42">
        <f>_xlfn.FORECAST.LINEAR($A43,$C$11:C42,$A$11:A42)</f>
        <v>632841966.84395885</v>
      </c>
      <c r="D43" s="42">
        <f>_xlfn.FORECAST.LINEAR($A43,$D$11:D42,$A$11:$A42)</f>
        <v>182683390.84615374</v>
      </c>
      <c r="E43" s="42">
        <f>_xlfn.FORECAST.LINEAR($A43,$E$11:E42,$A$11:$A42)</f>
        <v>63125408.402197599</v>
      </c>
      <c r="F43" s="42">
        <f>_xlfn.FORECAST.LINEAR($A43,$F$11:F42,$A$11:$A42)</f>
        <v>327933577.04395604</v>
      </c>
      <c r="G43" s="39"/>
      <c r="H43" s="39"/>
      <c r="I43" s="39"/>
      <c r="J43" s="39"/>
      <c r="K43" s="39"/>
    </row>
    <row r="44" spans="1:11" s="16" customFormat="1" ht="18" x14ac:dyDescent="0.45">
      <c r="A44" s="60">
        <v>2042</v>
      </c>
      <c r="B44" s="42">
        <f>_xlfn.FORECAST.LINEAR(A44,$B$11:B43,$A$11:A43)</f>
        <v>1204202992.6241779</v>
      </c>
      <c r="C44" s="42">
        <f>_xlfn.FORECAST.LINEAR($A44,$C$11:C43,$A$11:A43)</f>
        <v>629367615.45275021</v>
      </c>
      <c r="D44" s="42">
        <f>_xlfn.FORECAST.LINEAR($A44,$D$11:D43,$A$11:$A43)</f>
        <v>181890843.18681288</v>
      </c>
      <c r="E44" s="42">
        <f>_xlfn.FORECAST.LINEAR($A44,$E$11:E43,$A$11:$A43)</f>
        <v>64176202.476922989</v>
      </c>
      <c r="F44" s="42">
        <f>_xlfn.FORECAST.LINEAR($A44,$F$11:F43,$A$11:$A43)</f>
        <v>328768331.39560437</v>
      </c>
      <c r="G44" s="39"/>
      <c r="H44" s="39"/>
      <c r="I44" s="39"/>
      <c r="J44" s="39"/>
      <c r="K44" s="39"/>
    </row>
    <row r="45" spans="1:11" s="16" customFormat="1" ht="18" x14ac:dyDescent="0.45">
      <c r="A45" s="60">
        <v>2043</v>
      </c>
      <c r="B45" s="42">
        <f>_xlfn.FORECAST.LINEAR(A45,$B$11:B44,$A$11:A44)</f>
        <v>1201821642.0043974</v>
      </c>
      <c r="C45" s="42">
        <f>_xlfn.FORECAST.LINEAR($A45,$C$11:C44,$A$11:A44)</f>
        <v>625893264.06154156</v>
      </c>
      <c r="D45" s="42">
        <f>_xlfn.FORECAST.LINEAR($A45,$D$11:D44,$A$11:$A44)</f>
        <v>181098295.5274725</v>
      </c>
      <c r="E45" s="42">
        <f>_xlfn.FORECAST.LINEAR($A45,$E$11:E44,$A$11:$A44)</f>
        <v>65226996.551648378</v>
      </c>
      <c r="F45" s="42">
        <f>_xlfn.FORECAST.LINEAR($A45,$F$11:F44,$A$11:$A44)</f>
        <v>329603085.74725294</v>
      </c>
      <c r="G45" s="39"/>
      <c r="H45" s="39"/>
      <c r="I45" s="39"/>
      <c r="J45" s="39"/>
      <c r="K45" s="39"/>
    </row>
    <row r="46" spans="1:11" s="16" customFormat="1" ht="18" x14ac:dyDescent="0.45">
      <c r="A46" s="60">
        <v>2044</v>
      </c>
      <c r="B46" s="42">
        <f>_xlfn.FORECAST.LINEAR(A46,$B$11:B45,$A$11:A45)</f>
        <v>1199440291.3846169</v>
      </c>
      <c r="C46" s="42">
        <f>_xlfn.FORECAST.LINEAR($A46,$C$11:C45,$A$11:A45)</f>
        <v>622418912.67033291</v>
      </c>
      <c r="D46" s="42">
        <f>_xlfn.FORECAST.LINEAR($A46,$D$11:D45,$A$11:$A45)</f>
        <v>180305747.86813188</v>
      </c>
      <c r="E46" s="42">
        <f>_xlfn.FORECAST.LINEAR($A46,$E$11:E45,$A$11:$A45)</f>
        <v>66277790.626373529</v>
      </c>
      <c r="F46" s="42">
        <f>_xlfn.FORECAST.LINEAR($A46,$F$11:F45,$A$11:$A45)</f>
        <v>330437840.09890127</v>
      </c>
      <c r="G46" s="39"/>
      <c r="H46" s="39"/>
      <c r="I46" s="39"/>
      <c r="J46" s="39"/>
      <c r="K46" s="39"/>
    </row>
    <row r="47" spans="1:11" s="16" customFormat="1" ht="18" x14ac:dyDescent="0.45">
      <c r="A47" s="60">
        <v>2045</v>
      </c>
      <c r="B47" s="42">
        <f>_xlfn.FORECAST.LINEAR(A47,$B$11:B46,$A$11:A46)</f>
        <v>1197058940.7648363</v>
      </c>
      <c r="C47" s="42">
        <f>_xlfn.FORECAST.LINEAR($A47,$C$11:C46,$A$11:A46)</f>
        <v>618944561.27912426</v>
      </c>
      <c r="D47" s="42">
        <f>_xlfn.FORECAST.LINEAR($A47,$D$11:D46,$A$11:$A46)</f>
        <v>179513200.20879126</v>
      </c>
      <c r="E47" s="42">
        <f>_xlfn.FORECAST.LINEAR($A47,$E$11:E46,$A$11:$A46)</f>
        <v>67328584.70109868</v>
      </c>
      <c r="F47" s="42">
        <f>_xlfn.FORECAST.LINEAR($A47,$F$11:F46,$A$11:$A46)</f>
        <v>331272594.4505496</v>
      </c>
      <c r="G47" s="39"/>
      <c r="H47" s="39"/>
      <c r="I47" s="39"/>
      <c r="J47" s="39"/>
      <c r="K47" s="39"/>
    </row>
    <row r="48" spans="1:11" s="16" customFormat="1" ht="18" x14ac:dyDescent="0.45">
      <c r="A48" s="60">
        <v>2046</v>
      </c>
      <c r="B48" s="42">
        <f>_xlfn.FORECAST.LINEAR(A48,$B$11:B47,$A$11:A47)</f>
        <v>1194677590.1450558</v>
      </c>
      <c r="C48" s="42">
        <f>_xlfn.FORECAST.LINEAR($A48,$C$11:C47,$A$11:A47)</f>
        <v>615470209.88791561</v>
      </c>
      <c r="D48" s="42">
        <f>_xlfn.FORECAST.LINEAR($A48,$D$11:D47,$A$11:$A47)</f>
        <v>178720652.5494504</v>
      </c>
      <c r="E48" s="42">
        <f>_xlfn.FORECAST.LINEAR($A48,$E$11:E47,$A$11:$A47)</f>
        <v>68379378.775823832</v>
      </c>
      <c r="F48" s="42">
        <f>_xlfn.FORECAST.LINEAR($A48,$F$11:F47,$A$11:$A47)</f>
        <v>332107348.80219793</v>
      </c>
      <c r="G48" s="39"/>
      <c r="H48" s="39"/>
      <c r="I48" s="39"/>
      <c r="J48" s="39"/>
      <c r="K48" s="39"/>
    </row>
    <row r="49" spans="1:11" s="16" customFormat="1" ht="18" x14ac:dyDescent="0.45">
      <c r="A49" s="60">
        <v>2047</v>
      </c>
      <c r="B49" s="42">
        <f>_xlfn.FORECAST.LINEAR(A49,$B$11:B48,$A$11:A48)</f>
        <v>1192296239.5252771</v>
      </c>
      <c r="C49" s="42">
        <f>_xlfn.FORECAST.LINEAR($A49,$C$11:C48,$A$11:A48)</f>
        <v>611995858.49670696</v>
      </c>
      <c r="D49" s="42">
        <f>_xlfn.FORECAST.LINEAR($A49,$D$11:D48,$A$11:$A48)</f>
        <v>177928104.89010954</v>
      </c>
      <c r="E49" s="42">
        <f>_xlfn.FORECAST.LINEAR($A49,$E$11:E48,$A$11:$A48)</f>
        <v>69430172.850549459</v>
      </c>
      <c r="F49" s="42">
        <f>_xlfn.FORECAST.LINEAR($A49,$F$11:F48,$A$11:$A48)</f>
        <v>332942103.15384626</v>
      </c>
      <c r="G49" s="39"/>
      <c r="H49" s="39"/>
      <c r="I49" s="39"/>
      <c r="J49" s="39"/>
      <c r="K49" s="39"/>
    </row>
    <row r="50" spans="1:11" s="16" customFormat="1" ht="18" x14ac:dyDescent="0.45">
      <c r="A50" s="60">
        <v>2048</v>
      </c>
      <c r="B50" s="42">
        <f>_xlfn.FORECAST.LINEAR(A50,$B$11:B49,$A$11:A49)</f>
        <v>1189914888.9054956</v>
      </c>
      <c r="C50" s="42">
        <f>_xlfn.FORECAST.LINEAR($A50,$C$11:C49,$A$11:A49)</f>
        <v>608521507.10549831</v>
      </c>
      <c r="D50" s="42">
        <f>_xlfn.FORECAST.LINEAR($A50,$D$11:D49,$A$11:$A49)</f>
        <v>177135557.23076916</v>
      </c>
      <c r="E50" s="42">
        <f>_xlfn.FORECAST.LINEAR($A50,$E$11:E49,$A$11:$A49)</f>
        <v>70480966.925274611</v>
      </c>
      <c r="F50" s="42">
        <f>_xlfn.FORECAST.LINEAR($A50,$F$11:F49,$A$11:$A49)</f>
        <v>333776857.50549459</v>
      </c>
      <c r="G50" s="39"/>
      <c r="H50" s="39"/>
      <c r="I50" s="39"/>
      <c r="J50" s="39"/>
      <c r="K50" s="39"/>
    </row>
    <row r="51" spans="1:11" s="16" customFormat="1" ht="18" x14ac:dyDescent="0.45">
      <c r="A51" s="60">
        <v>2049</v>
      </c>
      <c r="B51" s="42">
        <f>_xlfn.FORECAST.LINEAR(A51,$B$11:B50,$A$11:A50)</f>
        <v>1187533538.2857151</v>
      </c>
      <c r="C51" s="42">
        <f>_xlfn.FORECAST.LINEAR($A51,$C$11:C50,$A$11:A50)</f>
        <v>605047155.71428967</v>
      </c>
      <c r="D51" s="42">
        <f>_xlfn.FORECAST.LINEAR($A51,$D$11:D50,$A$11:$A50)</f>
        <v>176343009.57142854</v>
      </c>
      <c r="E51" s="42">
        <f>_xlfn.FORECAST.LINEAR($A51,$E$11:E50,$A$11:$A50)</f>
        <v>71531760.999999762</v>
      </c>
      <c r="F51" s="42">
        <f>_xlfn.FORECAST.LINEAR($A51,$F$11:F50,$A$11:$A50)</f>
        <v>334611611.85714293</v>
      </c>
      <c r="G51" s="39"/>
      <c r="H51" s="39"/>
      <c r="I51" s="39"/>
      <c r="J51" s="39"/>
      <c r="K51" s="39"/>
    </row>
    <row r="52" spans="1:11" s="16" customFormat="1" ht="18" x14ac:dyDescent="0.45">
      <c r="A52" s="60">
        <v>2050</v>
      </c>
      <c r="B52" s="42">
        <f>_xlfn.FORECAST.LINEAR(A52,$B$11:B51,$A$11:A51)</f>
        <v>1185152187.6659365</v>
      </c>
      <c r="C52" s="42">
        <f>_xlfn.FORECAST.LINEAR($A52,$C$11:C51,$A$11:A51)</f>
        <v>601572804.32308102</v>
      </c>
      <c r="D52" s="42">
        <f>_xlfn.FORECAST.LINEAR($A52,$D$11:D51,$A$11:$A51)</f>
        <v>175550461.91208768</v>
      </c>
      <c r="E52" s="42">
        <f>_xlfn.FORECAST.LINEAR($A52,$E$11:E51,$A$11:$A51)</f>
        <v>72582555.074724913</v>
      </c>
      <c r="F52" s="42">
        <f>_xlfn.FORECAST.LINEAR($A52,$F$11:F51,$A$11:$A51)</f>
        <v>335446366.20879149</v>
      </c>
      <c r="G52" s="39"/>
      <c r="H52" s="39"/>
      <c r="I52" s="39"/>
      <c r="J52" s="39"/>
      <c r="K52" s="39"/>
    </row>
    <row r="53" spans="1:11" s="16" customFormat="1" ht="18" x14ac:dyDescent="0.45">
      <c r="A53" s="60">
        <v>2051</v>
      </c>
      <c r="B53" s="42">
        <f>_xlfn.FORECAST.LINEAR(A53,$B$11:B52,$A$11:A52)</f>
        <v>1182770837.0461559</v>
      </c>
      <c r="C53" s="42">
        <f>_xlfn.FORECAST.LINEAR($A53,$C$11:C52,$A$11:A52)</f>
        <v>598098452.93187332</v>
      </c>
      <c r="D53" s="42">
        <f>_xlfn.FORECAST.LINEAR($A53,$D$11:D52,$A$11:$A52)</f>
        <v>174757914.25274706</v>
      </c>
      <c r="E53" s="42">
        <f>_xlfn.FORECAST.LINEAR($A53,$E$11:E52,$A$11:$A52)</f>
        <v>73633349.149450541</v>
      </c>
      <c r="F53" s="42">
        <f>_xlfn.FORECAST.LINEAR($A53,$F$11:F52,$A$11:$A52)</f>
        <v>336281120.56043983</v>
      </c>
      <c r="G53" s="39"/>
      <c r="H53" s="39"/>
      <c r="I53" s="39"/>
      <c r="J53" s="39"/>
      <c r="K53" s="39"/>
    </row>
    <row r="54" spans="1:11" s="16" customFormat="1" ht="18" x14ac:dyDescent="0.45">
      <c r="A54" s="60">
        <v>2052</v>
      </c>
      <c r="B54" s="42">
        <f>_xlfn.FORECAST.LINEAR(A54,$B$11:B53,$A$11:A53)</f>
        <v>1180389486.4263754</v>
      </c>
      <c r="C54" s="42">
        <f>_xlfn.FORECAST.LINEAR($A54,$C$11:C53,$A$11:A53)</f>
        <v>594624101.54066467</v>
      </c>
      <c r="D54" s="42">
        <f>_xlfn.FORECAST.LINEAR($A54,$D$11:D53,$A$11:$A53)</f>
        <v>173965366.5934062</v>
      </c>
      <c r="E54" s="42">
        <f>_xlfn.FORECAST.LINEAR($A54,$E$11:E53,$A$11:$A53)</f>
        <v>74684143.224175692</v>
      </c>
      <c r="F54" s="42">
        <f>_xlfn.FORECAST.LINEAR($A54,$F$11:F53,$A$11:$A53)</f>
        <v>337115874.91208792</v>
      </c>
      <c r="G54" s="39"/>
      <c r="H54" s="39"/>
      <c r="I54" s="39"/>
      <c r="J54" s="39"/>
      <c r="K54" s="39"/>
    </row>
    <row r="55" spans="1:11" s="16" customFormat="1" ht="18" x14ac:dyDescent="0.45">
      <c r="A55" s="60">
        <v>2053</v>
      </c>
      <c r="B55" s="42">
        <f>_xlfn.FORECAST.LINEAR(A55,$B$11:B54,$A$11:A54)</f>
        <v>1178008135.8065958</v>
      </c>
      <c r="C55" s="42">
        <f>_xlfn.FORECAST.LINEAR($A55,$C$11:C54,$A$11:A54)</f>
        <v>591149750.14945602</v>
      </c>
      <c r="D55" s="42">
        <f>_xlfn.FORECAST.LINEAR($A55,$D$11:D54,$A$11:$A54)</f>
        <v>173172818.93406582</v>
      </c>
      <c r="E55" s="42">
        <f>_xlfn.FORECAST.LINEAR($A55,$E$11:E54,$A$11:$A54)</f>
        <v>75734937.298900604</v>
      </c>
      <c r="F55" s="42">
        <f>_xlfn.FORECAST.LINEAR($A55,$F$11:F54,$A$11:$A54)</f>
        <v>337950629.26373649</v>
      </c>
      <c r="G55" s="39"/>
      <c r="H55" s="39"/>
      <c r="I55" s="39"/>
      <c r="J55" s="39"/>
      <c r="K55" s="39"/>
    </row>
    <row r="56" spans="1:11" s="16" customFormat="1" ht="18" x14ac:dyDescent="0.45">
      <c r="A56" s="60">
        <v>2054</v>
      </c>
      <c r="B56" s="42">
        <f>_xlfn.FORECAST.LINEAR(A56,$B$11:B54,$A$11:A54)</f>
        <v>1175626785.1868153</v>
      </c>
      <c r="C56" s="42">
        <f>_xlfn.FORECAST.LINEAR($A56,$C$11:C54,$A$11:A54)</f>
        <v>587675398.75824738</v>
      </c>
      <c r="D56" s="42">
        <f>_xlfn.FORECAST.LINEAR($A56,$D$11:D54,$A$11:$A54)</f>
        <v>172380271.2747252</v>
      </c>
      <c r="E56" s="42">
        <f>_xlfn.FORECAST.LINEAR($A56,$E$11:E54,$A$11:$A54)</f>
        <v>76785731.373625755</v>
      </c>
      <c r="F56" s="42">
        <f>_xlfn.FORECAST.LINEAR($A56,$F$11:F54,$A$11:$A54)</f>
        <v>338785383.61538506</v>
      </c>
      <c r="G56" s="39"/>
      <c r="H56" s="39"/>
      <c r="I56" s="39"/>
      <c r="J56" s="39"/>
      <c r="K56" s="39"/>
    </row>
    <row r="57" spans="1:11" s="16" customFormat="1" x14ac:dyDescent="0.45"/>
    <row r="58" spans="1:11" s="16" customFormat="1" x14ac:dyDescent="0.45"/>
    <row r="59" spans="1:11" s="16" customFormat="1" x14ac:dyDescent="0.45"/>
    <row r="60" spans="1:11" s="16" customFormat="1" ht="23.25" x14ac:dyDescent="0.45">
      <c r="A60" s="17" t="s">
        <v>374</v>
      </c>
    </row>
    <row r="61" spans="1:11" s="16" customFormat="1" ht="23.65" thickBot="1" x14ac:dyDescent="0.5">
      <c r="A61" s="18" t="s">
        <v>375</v>
      </c>
      <c r="G61" s="17" t="s">
        <v>376</v>
      </c>
    </row>
    <row r="62" spans="1:11" s="16" customFormat="1" ht="18.75" thickTop="1" thickBot="1" x14ac:dyDescent="0.5">
      <c r="A62" s="28"/>
      <c r="B62" s="430" t="s">
        <v>377</v>
      </c>
      <c r="C62" s="431"/>
      <c r="D62" s="431"/>
      <c r="E62" s="431"/>
      <c r="F62" s="438"/>
      <c r="G62" s="300" t="s">
        <v>377</v>
      </c>
      <c r="H62" s="301"/>
      <c r="I62" s="301"/>
      <c r="J62" s="301"/>
      <c r="K62" s="302"/>
    </row>
    <row r="63" spans="1:11" s="16" customFormat="1" ht="42.75" customHeight="1" thickBot="1" x14ac:dyDescent="0.5">
      <c r="A63" s="19" t="s">
        <v>365</v>
      </c>
      <c r="B63" s="20" t="s">
        <v>355</v>
      </c>
      <c r="C63" s="20" t="s">
        <v>378</v>
      </c>
      <c r="D63" s="20" t="s">
        <v>379</v>
      </c>
      <c r="E63" s="20" t="s">
        <v>380</v>
      </c>
      <c r="F63" s="287" t="s">
        <v>359</v>
      </c>
      <c r="G63" s="227" t="s">
        <v>355</v>
      </c>
      <c r="H63" s="228" t="s">
        <v>378</v>
      </c>
      <c r="I63" s="228" t="s">
        <v>379</v>
      </c>
      <c r="J63" s="228" t="s">
        <v>380</v>
      </c>
      <c r="K63" s="229" t="s">
        <v>359</v>
      </c>
    </row>
    <row r="64" spans="1:11" s="16" customFormat="1" ht="18.399999999999999" thickTop="1" x14ac:dyDescent="0.45">
      <c r="A64" s="23">
        <f t="shared" ref="A64:A82" si="5">A6</f>
        <v>2005</v>
      </c>
      <c r="B64" s="114">
        <v>1.9970000000000001</v>
      </c>
      <c r="C64" s="115">
        <v>3.2949999999999999</v>
      </c>
      <c r="D64" s="115">
        <v>6.0049999999999999</v>
      </c>
      <c r="E64" s="115">
        <v>17.744</v>
      </c>
      <c r="F64" s="306">
        <v>5.34</v>
      </c>
      <c r="G64" s="290"/>
      <c r="H64" s="286"/>
      <c r="I64" s="286"/>
      <c r="J64" s="286"/>
      <c r="K64" s="291"/>
    </row>
    <row r="65" spans="1:11" s="16" customFormat="1" ht="18" x14ac:dyDescent="0.45">
      <c r="A65" s="23">
        <f t="shared" si="5"/>
        <v>2006</v>
      </c>
      <c r="B65" s="70">
        <v>1.786</v>
      </c>
      <c r="C65" s="71">
        <v>2.9830000000000001</v>
      </c>
      <c r="D65" s="71">
        <v>5.4429999999999996</v>
      </c>
      <c r="E65" s="71">
        <v>15.276</v>
      </c>
      <c r="F65" s="295">
        <v>4.7359999999999998</v>
      </c>
      <c r="G65" s="290">
        <f>IF(ABS(B7 - B6) &gt; SQRT(G6^2 + G7^2), 1, 0)</f>
        <v>0</v>
      </c>
      <c r="H65" s="286">
        <f>IF(ABS(C7 - C6) &gt; SQRT(H6^2 + H7^2), 1, 0)</f>
        <v>0</v>
      </c>
      <c r="I65" s="286">
        <f>IF(ABS(D7 - D6) &gt; SQRT(I6^2 + I7^2), 1, 0)</f>
        <v>0</v>
      </c>
      <c r="J65" s="286">
        <f>IF(ABS(E7 - E6) &gt; SQRT(J6^2 + J7^2), 1, 0)</f>
        <v>0</v>
      </c>
      <c r="K65" s="291">
        <f>IF(ABS(F7 - F6) &gt; SQRT(K6^2 + K7^2), 1, 0)</f>
        <v>0</v>
      </c>
    </row>
    <row r="66" spans="1:11" s="16" customFormat="1" ht="18" x14ac:dyDescent="0.45">
      <c r="A66" s="23">
        <f t="shared" si="5"/>
        <v>2007</v>
      </c>
      <c r="B66" s="70">
        <v>1.5940000000000001</v>
      </c>
      <c r="C66" s="71">
        <v>2.7010000000000001</v>
      </c>
      <c r="D66" s="71">
        <v>4.9630000000000001</v>
      </c>
      <c r="E66" s="71">
        <v>13.914999999999999</v>
      </c>
      <c r="F66" s="295">
        <v>4.2389999999999999</v>
      </c>
      <c r="G66" s="290">
        <f t="shared" ref="G66:G82" si="6">IF(ABS(B8 - B7) &gt; SQRT(G7^2 + G8^2), 1, 0)</f>
        <v>0</v>
      </c>
      <c r="H66" s="286">
        <f t="shared" ref="H66:H82" si="7">IF(ABS(C8 - C7) &gt; SQRT(H7^2 + H8^2), 1, 0)</f>
        <v>0</v>
      </c>
      <c r="I66" s="286">
        <f t="shared" ref="I66:I82" si="8">IF(ABS(D8 - D7) &gt; SQRT(I7^2 + I8^2), 1, 0)</f>
        <v>0</v>
      </c>
      <c r="J66" s="286">
        <f t="shared" ref="J66:J82" si="9">IF(ABS(E8 - E7) &gt; SQRT(J7^2 + J8^2), 1, 0)</f>
        <v>0</v>
      </c>
      <c r="K66" s="291">
        <f t="shared" ref="K66:K82" si="10">IF(ABS(F8 - F7) &gt; SQRT(K7^2 + K8^2), 1, 0)</f>
        <v>0</v>
      </c>
    </row>
    <row r="67" spans="1:11" s="16" customFormat="1" ht="18" x14ac:dyDescent="0.45">
      <c r="A67" s="23">
        <f t="shared" si="5"/>
        <v>2008</v>
      </c>
      <c r="B67" s="70">
        <v>1.478</v>
      </c>
      <c r="C67" s="71">
        <v>2.5230000000000001</v>
      </c>
      <c r="D67" s="71">
        <v>4.5419999999999998</v>
      </c>
      <c r="E67" s="71">
        <v>13.07</v>
      </c>
      <c r="F67" s="295">
        <v>3.9430000000000001</v>
      </c>
      <c r="G67" s="290">
        <f t="shared" si="6"/>
        <v>0</v>
      </c>
      <c r="H67" s="286">
        <f t="shared" si="7"/>
        <v>0</v>
      </c>
      <c r="I67" s="286">
        <f t="shared" si="8"/>
        <v>0</v>
      </c>
      <c r="J67" s="286">
        <f t="shared" si="9"/>
        <v>0</v>
      </c>
      <c r="K67" s="291">
        <f t="shared" si="10"/>
        <v>0</v>
      </c>
    </row>
    <row r="68" spans="1:11" s="16" customFormat="1" ht="18" x14ac:dyDescent="0.45">
      <c r="A68" s="23">
        <f t="shared" si="5"/>
        <v>2009</v>
      </c>
      <c r="B68" s="70">
        <v>1.385</v>
      </c>
      <c r="C68" s="71">
        <v>2.3610000000000002</v>
      </c>
      <c r="D68" s="71">
        <v>4.2030000000000003</v>
      </c>
      <c r="E68" s="71">
        <v>12.513</v>
      </c>
      <c r="F68" s="295">
        <v>3.67</v>
      </c>
      <c r="G68" s="290">
        <f t="shared" si="6"/>
        <v>0</v>
      </c>
      <c r="H68" s="286">
        <f t="shared" si="7"/>
        <v>0</v>
      </c>
      <c r="I68" s="286">
        <f t="shared" si="8"/>
        <v>0</v>
      </c>
      <c r="J68" s="286">
        <f t="shared" si="9"/>
        <v>0</v>
      </c>
      <c r="K68" s="291">
        <f t="shared" si="10"/>
        <v>0</v>
      </c>
    </row>
    <row r="69" spans="1:11" s="16" customFormat="1" ht="18" x14ac:dyDescent="0.45">
      <c r="A69" s="23">
        <f t="shared" si="5"/>
        <v>2010</v>
      </c>
      <c r="B69" s="70">
        <v>1.302</v>
      </c>
      <c r="C69" s="71">
        <v>2.2149999999999999</v>
      </c>
      <c r="D69" s="71">
        <v>3.9689999999999999</v>
      </c>
      <c r="E69" s="71">
        <v>11.89</v>
      </c>
      <c r="F69" s="295">
        <v>3.4540000000000002</v>
      </c>
      <c r="G69" s="290">
        <f t="shared" si="6"/>
        <v>0</v>
      </c>
      <c r="H69" s="286">
        <f t="shared" si="7"/>
        <v>0</v>
      </c>
      <c r="I69" s="286">
        <f t="shared" si="8"/>
        <v>0</v>
      </c>
      <c r="J69" s="286">
        <f t="shared" si="9"/>
        <v>0</v>
      </c>
      <c r="K69" s="291">
        <f t="shared" si="10"/>
        <v>0</v>
      </c>
    </row>
    <row r="70" spans="1:11" s="16" customFormat="1" ht="18" x14ac:dyDescent="0.45">
      <c r="A70" s="23">
        <f t="shared" si="5"/>
        <v>2011</v>
      </c>
      <c r="B70" s="70">
        <v>1.232</v>
      </c>
      <c r="C70" s="71">
        <v>2.1110000000000002</v>
      </c>
      <c r="D70" s="71">
        <v>3.746</v>
      </c>
      <c r="E70" s="71">
        <v>11.199</v>
      </c>
      <c r="F70" s="295">
        <v>3.2549999999999999</v>
      </c>
      <c r="G70" s="290">
        <f t="shared" si="6"/>
        <v>0</v>
      </c>
      <c r="H70" s="286">
        <f t="shared" si="7"/>
        <v>0</v>
      </c>
      <c r="I70" s="286">
        <f t="shared" si="8"/>
        <v>0</v>
      </c>
      <c r="J70" s="286">
        <f t="shared" si="9"/>
        <v>0</v>
      </c>
      <c r="K70" s="291">
        <f t="shared" si="10"/>
        <v>0</v>
      </c>
    </row>
    <row r="71" spans="1:11" s="16" customFormat="1" ht="18" x14ac:dyDescent="0.45">
      <c r="A71" s="23">
        <f t="shared" si="5"/>
        <v>2012</v>
      </c>
      <c r="B71" s="70">
        <v>1.2350000000000001</v>
      </c>
      <c r="C71" s="71">
        <v>2.1160000000000001</v>
      </c>
      <c r="D71" s="71">
        <v>3.74</v>
      </c>
      <c r="E71" s="71">
        <v>11.074</v>
      </c>
      <c r="F71" s="295">
        <v>3.262</v>
      </c>
      <c r="G71" s="290">
        <f t="shared" si="6"/>
        <v>0</v>
      </c>
      <c r="H71" s="286">
        <f t="shared" si="7"/>
        <v>0</v>
      </c>
      <c r="I71" s="286">
        <f t="shared" si="8"/>
        <v>0</v>
      </c>
      <c r="J71" s="286">
        <f t="shared" si="9"/>
        <v>0</v>
      </c>
      <c r="K71" s="291">
        <f t="shared" si="10"/>
        <v>0</v>
      </c>
    </row>
    <row r="72" spans="1:11" s="16" customFormat="1" ht="18" x14ac:dyDescent="0.45">
      <c r="A72" s="23">
        <f t="shared" si="5"/>
        <v>2013</v>
      </c>
      <c r="B72" s="70">
        <v>1.234</v>
      </c>
      <c r="C72" s="71">
        <v>2.113</v>
      </c>
      <c r="D72" s="71">
        <v>3.738</v>
      </c>
      <c r="E72" s="71">
        <v>10.932</v>
      </c>
      <c r="F72" s="295">
        <v>3.266</v>
      </c>
      <c r="G72" s="290">
        <f t="shared" si="6"/>
        <v>0</v>
      </c>
      <c r="H72" s="286">
        <f t="shared" si="7"/>
        <v>0</v>
      </c>
      <c r="I72" s="286">
        <f t="shared" si="8"/>
        <v>0</v>
      </c>
      <c r="J72" s="286">
        <f t="shared" si="9"/>
        <v>0</v>
      </c>
      <c r="K72" s="291">
        <f t="shared" si="10"/>
        <v>0</v>
      </c>
    </row>
    <row r="73" spans="1:11" s="16" customFormat="1" ht="18" x14ac:dyDescent="0.45">
      <c r="A73" s="23">
        <f t="shared" si="5"/>
        <v>2014</v>
      </c>
      <c r="B73" s="70">
        <v>1.234</v>
      </c>
      <c r="C73" s="71">
        <v>2.113</v>
      </c>
      <c r="D73" s="71">
        <v>3.7410000000000001</v>
      </c>
      <c r="E73" s="71">
        <v>10.872999999999999</v>
      </c>
      <c r="F73" s="295">
        <v>3.2770000000000001</v>
      </c>
      <c r="G73" s="290">
        <f t="shared" si="6"/>
        <v>0</v>
      </c>
      <c r="H73" s="286">
        <f t="shared" si="7"/>
        <v>0</v>
      </c>
      <c r="I73" s="286">
        <f t="shared" si="8"/>
        <v>0</v>
      </c>
      <c r="J73" s="286">
        <f t="shared" si="9"/>
        <v>0</v>
      </c>
      <c r="K73" s="291">
        <f t="shared" si="10"/>
        <v>0</v>
      </c>
    </row>
    <row r="74" spans="1:11" s="16" customFormat="1" ht="18" x14ac:dyDescent="0.45">
      <c r="A74" s="23">
        <f t="shared" si="5"/>
        <v>2015</v>
      </c>
      <c r="B74" s="70">
        <v>1.238</v>
      </c>
      <c r="C74" s="71">
        <v>2.11</v>
      </c>
      <c r="D74" s="71">
        <v>3.7570000000000001</v>
      </c>
      <c r="E74" s="71">
        <v>10.903</v>
      </c>
      <c r="F74" s="295">
        <v>3.3210000000000002</v>
      </c>
      <c r="G74" s="290">
        <f t="shared" si="6"/>
        <v>0</v>
      </c>
      <c r="H74" s="286">
        <f t="shared" si="7"/>
        <v>0</v>
      </c>
      <c r="I74" s="286">
        <f t="shared" si="8"/>
        <v>0</v>
      </c>
      <c r="J74" s="286">
        <f t="shared" si="9"/>
        <v>0</v>
      </c>
      <c r="K74" s="291">
        <f t="shared" si="10"/>
        <v>0</v>
      </c>
    </row>
    <row r="75" spans="1:11" s="16" customFormat="1" ht="18" x14ac:dyDescent="0.45">
      <c r="A75" s="23">
        <f t="shared" si="5"/>
        <v>2016</v>
      </c>
      <c r="B75" s="70">
        <v>1.2370000000000001</v>
      </c>
      <c r="C75" s="71">
        <v>2.1080000000000001</v>
      </c>
      <c r="D75" s="71">
        <v>3.7170000000000001</v>
      </c>
      <c r="E75" s="71">
        <v>10.564</v>
      </c>
      <c r="F75" s="295">
        <v>3.335</v>
      </c>
      <c r="G75" s="290">
        <f t="shared" si="6"/>
        <v>0</v>
      </c>
      <c r="H75" s="286">
        <f t="shared" si="7"/>
        <v>0</v>
      </c>
      <c r="I75" s="286">
        <f t="shared" si="8"/>
        <v>0</v>
      </c>
      <c r="J75" s="286">
        <f t="shared" si="9"/>
        <v>0</v>
      </c>
      <c r="K75" s="291">
        <f t="shared" si="10"/>
        <v>0</v>
      </c>
    </row>
    <row r="76" spans="1:11" s="16" customFormat="1" ht="18" x14ac:dyDescent="0.45">
      <c r="A76" s="23">
        <f t="shared" si="5"/>
        <v>2017</v>
      </c>
      <c r="B76" s="70">
        <v>1.234</v>
      </c>
      <c r="C76" s="71">
        <v>2.1040000000000001</v>
      </c>
      <c r="D76" s="71">
        <v>3.6850000000000001</v>
      </c>
      <c r="E76" s="71">
        <v>10.458</v>
      </c>
      <c r="F76" s="295">
        <v>3.3340000000000001</v>
      </c>
      <c r="G76" s="290">
        <f t="shared" si="6"/>
        <v>0</v>
      </c>
      <c r="H76" s="286">
        <f t="shared" si="7"/>
        <v>0</v>
      </c>
      <c r="I76" s="286">
        <f t="shared" si="8"/>
        <v>0</v>
      </c>
      <c r="J76" s="286">
        <f t="shared" si="9"/>
        <v>0</v>
      </c>
      <c r="K76" s="291">
        <f t="shared" si="10"/>
        <v>0</v>
      </c>
    </row>
    <row r="77" spans="1:11" s="16" customFormat="1" ht="18" x14ac:dyDescent="0.45">
      <c r="A77" s="23">
        <f t="shared" si="5"/>
        <v>2018</v>
      </c>
      <c r="B77" s="70">
        <v>1.234</v>
      </c>
      <c r="C77" s="71">
        <v>2.1030000000000002</v>
      </c>
      <c r="D77" s="71">
        <v>3.698</v>
      </c>
      <c r="E77" s="71">
        <v>10.003</v>
      </c>
      <c r="F77" s="295">
        <v>3.3530000000000002</v>
      </c>
      <c r="G77" s="290">
        <f t="shared" si="6"/>
        <v>0</v>
      </c>
      <c r="H77" s="286">
        <f t="shared" si="7"/>
        <v>0</v>
      </c>
      <c r="I77" s="286">
        <f t="shared" si="8"/>
        <v>0</v>
      </c>
      <c r="J77" s="286">
        <f t="shared" si="9"/>
        <v>0</v>
      </c>
      <c r="K77" s="291">
        <f t="shared" si="10"/>
        <v>0</v>
      </c>
    </row>
    <row r="78" spans="1:11" s="16" customFormat="1" ht="18" x14ac:dyDescent="0.45">
      <c r="A78" s="23">
        <f t="shared" si="5"/>
        <v>2019</v>
      </c>
      <c r="B78" s="70">
        <v>1.115</v>
      </c>
      <c r="C78" s="71">
        <v>1.863</v>
      </c>
      <c r="D78" s="71">
        <v>3.5920000000000001</v>
      </c>
      <c r="E78" s="71">
        <v>9.8670000000000009</v>
      </c>
      <c r="F78" s="295">
        <v>2.4079999999999999</v>
      </c>
      <c r="G78" s="290">
        <f t="shared" si="6"/>
        <v>0</v>
      </c>
      <c r="H78" s="286">
        <f t="shared" si="7"/>
        <v>0</v>
      </c>
      <c r="I78" s="286">
        <f t="shared" si="8"/>
        <v>0</v>
      </c>
      <c r="J78" s="286">
        <f t="shared" si="9"/>
        <v>0</v>
      </c>
      <c r="K78" s="291">
        <f t="shared" si="10"/>
        <v>1</v>
      </c>
    </row>
    <row r="79" spans="1:11" s="16" customFormat="1" ht="18" x14ac:dyDescent="0.45">
      <c r="A79" s="23">
        <f t="shared" si="5"/>
        <v>2020</v>
      </c>
      <c r="B79" s="70">
        <v>1.1120000000000001</v>
      </c>
      <c r="C79" s="71">
        <v>1.8640000000000001</v>
      </c>
      <c r="D79" s="71">
        <v>3.5920000000000001</v>
      </c>
      <c r="E79" s="71">
        <v>9.8149999999999995</v>
      </c>
      <c r="F79" s="295">
        <v>2.3759999999999999</v>
      </c>
      <c r="G79" s="290">
        <f t="shared" si="6"/>
        <v>0</v>
      </c>
      <c r="H79" s="286">
        <f t="shared" si="7"/>
        <v>0</v>
      </c>
      <c r="I79" s="286">
        <f t="shared" si="8"/>
        <v>0</v>
      </c>
      <c r="J79" s="286">
        <f t="shared" si="9"/>
        <v>0</v>
      </c>
      <c r="K79" s="291">
        <f t="shared" si="10"/>
        <v>0</v>
      </c>
    </row>
    <row r="80" spans="1:11" s="16" customFormat="1" ht="18" x14ac:dyDescent="0.45">
      <c r="A80" s="23">
        <f t="shared" si="5"/>
        <v>2021</v>
      </c>
      <c r="B80" s="70">
        <v>1.113</v>
      </c>
      <c r="C80" s="71">
        <v>1.865</v>
      </c>
      <c r="D80" s="71">
        <v>3.5950000000000002</v>
      </c>
      <c r="E80" s="71">
        <v>9.5399999999999991</v>
      </c>
      <c r="F80" s="295">
        <v>2.407</v>
      </c>
      <c r="G80" s="290">
        <f t="shared" si="6"/>
        <v>0</v>
      </c>
      <c r="H80" s="286">
        <f t="shared" si="7"/>
        <v>0</v>
      </c>
      <c r="I80" s="286">
        <f t="shared" si="8"/>
        <v>0</v>
      </c>
      <c r="J80" s="286">
        <f t="shared" si="9"/>
        <v>0</v>
      </c>
      <c r="K80" s="291">
        <f t="shared" si="10"/>
        <v>0</v>
      </c>
    </row>
    <row r="81" spans="1:41" s="16" customFormat="1" ht="18" x14ac:dyDescent="0.45">
      <c r="A81" s="23">
        <f t="shared" si="5"/>
        <v>2022</v>
      </c>
      <c r="B81" s="70">
        <v>1.1160000000000001</v>
      </c>
      <c r="C81" s="71">
        <v>1.8680000000000001</v>
      </c>
      <c r="D81" s="71">
        <v>3.5830000000000002</v>
      </c>
      <c r="E81" s="71">
        <v>9.4209999999999994</v>
      </c>
      <c r="F81" s="295">
        <v>2.4380000000000002</v>
      </c>
      <c r="G81" s="290">
        <f t="shared" si="6"/>
        <v>0</v>
      </c>
      <c r="H81" s="286">
        <f t="shared" si="7"/>
        <v>0</v>
      </c>
      <c r="I81" s="286">
        <f t="shared" si="8"/>
        <v>0</v>
      </c>
      <c r="J81" s="286">
        <f t="shared" si="9"/>
        <v>0</v>
      </c>
      <c r="K81" s="291">
        <f t="shared" si="10"/>
        <v>0</v>
      </c>
    </row>
    <row r="82" spans="1:41" s="16" customFormat="1" ht="18.399999999999999" thickBot="1" x14ac:dyDescent="0.5">
      <c r="A82" s="23">
        <f t="shared" si="5"/>
        <v>2023</v>
      </c>
      <c r="B82" s="73">
        <v>1.113</v>
      </c>
      <c r="C82" s="74">
        <v>1.8680000000000001</v>
      </c>
      <c r="D82" s="74">
        <v>3.59</v>
      </c>
      <c r="E82" s="74">
        <v>9.423</v>
      </c>
      <c r="F82" s="296">
        <v>2.4540000000000002</v>
      </c>
      <c r="G82" s="290">
        <f t="shared" si="6"/>
        <v>0</v>
      </c>
      <c r="H82" s="286">
        <f t="shared" si="7"/>
        <v>0</v>
      </c>
      <c r="I82" s="286">
        <f t="shared" si="8"/>
        <v>0</v>
      </c>
      <c r="J82" s="286">
        <f t="shared" si="9"/>
        <v>0</v>
      </c>
      <c r="K82" s="291">
        <f t="shared" si="10"/>
        <v>0</v>
      </c>
    </row>
    <row r="83" spans="1:41" s="16" customFormat="1" ht="14.65" thickTop="1" x14ac:dyDescent="0.45"/>
    <row r="84" spans="1:41" s="16" customFormat="1" x14ac:dyDescent="0.45"/>
    <row r="85" spans="1:41" s="16" customFormat="1" x14ac:dyDescent="0.45"/>
    <row r="86" spans="1:41" s="16" customFormat="1" ht="14.65" thickBot="1" x14ac:dyDescent="0.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row>
    <row r="87" spans="1:41" s="16" customFormat="1" ht="27.4" thickTop="1" thickBot="1" x14ac:dyDescent="0.9">
      <c r="B87" s="432" t="s">
        <v>390</v>
      </c>
      <c r="C87" s="433"/>
      <c r="D87" s="433"/>
      <c r="E87" s="433"/>
      <c r="F87" s="433"/>
      <c r="G87" s="433"/>
      <c r="H87" s="434"/>
    </row>
    <row r="88" spans="1:41" s="16" customFormat="1" ht="14.65" thickBot="1" x14ac:dyDescent="0.5"/>
    <row r="89" spans="1:41" s="43" customFormat="1" ht="21.4" thickBot="1" x14ac:dyDescent="0.7">
      <c r="A89" s="44"/>
      <c r="B89" s="45" t="s">
        <v>1</v>
      </c>
      <c r="C89" s="46"/>
      <c r="D89" s="46"/>
      <c r="E89" s="46"/>
      <c r="F89" s="47"/>
      <c r="G89" s="45" t="s">
        <v>2</v>
      </c>
      <c r="H89" s="46"/>
      <c r="I89" s="46"/>
      <c r="J89" s="46"/>
      <c r="K89" s="47"/>
      <c r="L89" s="45" t="s">
        <v>3</v>
      </c>
      <c r="M89" s="46"/>
      <c r="N89" s="46"/>
      <c r="O89" s="46"/>
      <c r="P89" s="47"/>
      <c r="Q89" s="45" t="s">
        <v>4</v>
      </c>
      <c r="R89" s="46"/>
      <c r="S89" s="46"/>
      <c r="T89" s="46"/>
      <c r="U89" s="47"/>
      <c r="V89" s="45" t="s">
        <v>5</v>
      </c>
      <c r="W89" s="46"/>
      <c r="X89" s="46"/>
      <c r="Y89" s="46"/>
      <c r="Z89" s="47"/>
    </row>
    <row r="90" spans="1:41" s="16" customFormat="1" ht="18.399999999999999" thickBot="1" x14ac:dyDescent="0.5">
      <c r="A90" s="19" t="s">
        <v>382</v>
      </c>
      <c r="B90" s="32" t="s">
        <v>355</v>
      </c>
      <c r="C90" s="32" t="s">
        <v>378</v>
      </c>
      <c r="D90" s="32" t="s">
        <v>379</v>
      </c>
      <c r="E90" s="32" t="s">
        <v>380</v>
      </c>
      <c r="F90" s="33" t="s">
        <v>359</v>
      </c>
      <c r="G90" s="32" t="s">
        <v>355</v>
      </c>
      <c r="H90" s="32" t="s">
        <v>378</v>
      </c>
      <c r="I90" s="32" t="s">
        <v>379</v>
      </c>
      <c r="J90" s="32" t="s">
        <v>380</v>
      </c>
      <c r="K90" s="33" t="s">
        <v>359</v>
      </c>
      <c r="L90" s="32" t="s">
        <v>355</v>
      </c>
      <c r="M90" s="32" t="s">
        <v>378</v>
      </c>
      <c r="N90" s="32" t="s">
        <v>379</v>
      </c>
      <c r="O90" s="32" t="s">
        <v>380</v>
      </c>
      <c r="P90" s="33" t="s">
        <v>359</v>
      </c>
      <c r="Q90" s="32" t="s">
        <v>355</v>
      </c>
      <c r="R90" s="32" t="s">
        <v>378</v>
      </c>
      <c r="S90" s="32" t="s">
        <v>379</v>
      </c>
      <c r="T90" s="32" t="s">
        <v>380</v>
      </c>
      <c r="U90" s="33" t="s">
        <v>359</v>
      </c>
      <c r="V90" s="32" t="s">
        <v>355</v>
      </c>
      <c r="W90" s="32" t="s">
        <v>378</v>
      </c>
      <c r="X90" s="32" t="s">
        <v>379</v>
      </c>
      <c r="Y90" s="32" t="s">
        <v>380</v>
      </c>
      <c r="Z90" s="33" t="s">
        <v>359</v>
      </c>
    </row>
    <row r="91" spans="1:41" s="16" customFormat="1" ht="18.399999999999999" thickTop="1" x14ac:dyDescent="0.45">
      <c r="A91" s="23">
        <v>2005</v>
      </c>
      <c r="B91" s="76">
        <v>282500569</v>
      </c>
      <c r="C91" s="77">
        <v>193421121</v>
      </c>
      <c r="D91" s="77">
        <v>31744506</v>
      </c>
      <c r="E91" s="77">
        <v>6574233</v>
      </c>
      <c r="F91" s="78">
        <v>50760709</v>
      </c>
      <c r="G91" s="76">
        <v>51887159</v>
      </c>
      <c r="H91" s="77">
        <v>34686234</v>
      </c>
      <c r="I91" s="77">
        <v>6515213</v>
      </c>
      <c r="J91" s="77">
        <v>1187486</v>
      </c>
      <c r="K91" s="78">
        <v>9498226</v>
      </c>
      <c r="L91" s="76">
        <v>85726587</v>
      </c>
      <c r="M91" s="77">
        <v>62705576</v>
      </c>
      <c r="N91" s="77">
        <v>7130053</v>
      </c>
      <c r="O91" s="77">
        <v>1725094</v>
      </c>
      <c r="P91" s="78">
        <v>14165863</v>
      </c>
      <c r="Q91" s="76">
        <v>85379799</v>
      </c>
      <c r="R91" s="77">
        <v>55482390</v>
      </c>
      <c r="S91" s="77">
        <v>11211132</v>
      </c>
      <c r="T91" s="77">
        <v>2037040</v>
      </c>
      <c r="U91" s="78">
        <v>16649237</v>
      </c>
      <c r="V91" s="76">
        <v>776953231</v>
      </c>
      <c r="W91" s="77">
        <v>415759001</v>
      </c>
      <c r="X91" s="77">
        <v>138394736</v>
      </c>
      <c r="Y91" s="77">
        <v>22476241</v>
      </c>
      <c r="Z91" s="78">
        <v>200323253</v>
      </c>
    </row>
    <row r="92" spans="1:41" s="16" customFormat="1" ht="18" x14ac:dyDescent="0.45">
      <c r="A92" s="23">
        <v>2006</v>
      </c>
      <c r="B92" s="79">
        <v>276240725</v>
      </c>
      <c r="C92" s="80">
        <v>186753675</v>
      </c>
      <c r="D92" s="80">
        <v>31032606</v>
      </c>
      <c r="E92" s="80">
        <v>6376734</v>
      </c>
      <c r="F92" s="81">
        <v>52077711</v>
      </c>
      <c r="G92" s="79">
        <v>50834736</v>
      </c>
      <c r="H92" s="80">
        <v>33532628</v>
      </c>
      <c r="I92" s="80">
        <v>6399435</v>
      </c>
      <c r="J92" s="80">
        <v>1155429</v>
      </c>
      <c r="K92" s="81">
        <v>9747245</v>
      </c>
      <c r="L92" s="79">
        <v>86330957</v>
      </c>
      <c r="M92" s="80">
        <v>62191821</v>
      </c>
      <c r="N92" s="80">
        <v>7496624</v>
      </c>
      <c r="O92" s="80">
        <v>1894621</v>
      </c>
      <c r="P92" s="81">
        <v>14747890</v>
      </c>
      <c r="Q92" s="79">
        <v>84300827</v>
      </c>
      <c r="R92" s="80">
        <v>53916794</v>
      </c>
      <c r="S92" s="80">
        <v>11059935</v>
      </c>
      <c r="T92" s="80">
        <v>2119951</v>
      </c>
      <c r="U92" s="81">
        <v>17204147</v>
      </c>
      <c r="V92" s="79">
        <v>771429812</v>
      </c>
      <c r="W92" s="80">
        <v>404387357</v>
      </c>
      <c r="X92" s="80">
        <v>137744768</v>
      </c>
      <c r="Y92" s="80">
        <v>23783977</v>
      </c>
      <c r="Z92" s="81">
        <v>205513711</v>
      </c>
    </row>
    <row r="93" spans="1:41" s="16" customFormat="1" ht="18" x14ac:dyDescent="0.45">
      <c r="A93" s="23">
        <v>2007</v>
      </c>
      <c r="B93" s="79">
        <v>274933652</v>
      </c>
      <c r="C93" s="80">
        <v>184524990</v>
      </c>
      <c r="D93" s="80">
        <v>30571018</v>
      </c>
      <c r="E93" s="80">
        <v>6572832</v>
      </c>
      <c r="F93" s="81">
        <v>53264812</v>
      </c>
      <c r="G93" s="79">
        <v>50644777</v>
      </c>
      <c r="H93" s="80">
        <v>33154327</v>
      </c>
      <c r="I93" s="80">
        <v>6316347</v>
      </c>
      <c r="J93" s="80">
        <v>1192088</v>
      </c>
      <c r="K93" s="81">
        <v>9982015</v>
      </c>
      <c r="L93" s="79">
        <v>88389389</v>
      </c>
      <c r="M93" s="80">
        <v>63286195</v>
      </c>
      <c r="N93" s="80">
        <v>7545320</v>
      </c>
      <c r="O93" s="80">
        <v>1937863</v>
      </c>
      <c r="P93" s="81">
        <v>15620012</v>
      </c>
      <c r="Q93" s="79">
        <v>84728853</v>
      </c>
      <c r="R93" s="80">
        <v>53909224</v>
      </c>
      <c r="S93" s="80">
        <v>11116209</v>
      </c>
      <c r="T93" s="80">
        <v>2089043</v>
      </c>
      <c r="U93" s="81">
        <v>17614377</v>
      </c>
      <c r="V93" s="79">
        <v>780853264</v>
      </c>
      <c r="W93" s="80">
        <v>403187875</v>
      </c>
      <c r="X93" s="80">
        <v>139859627</v>
      </c>
      <c r="Y93" s="80">
        <v>23765253</v>
      </c>
      <c r="Z93" s="81">
        <v>214040508</v>
      </c>
    </row>
    <row r="94" spans="1:41" s="16" customFormat="1" ht="18" x14ac:dyDescent="0.45">
      <c r="A94" s="23">
        <v>2008</v>
      </c>
      <c r="B94" s="79">
        <v>277185698</v>
      </c>
      <c r="C94" s="80">
        <v>184995615</v>
      </c>
      <c r="D94" s="80">
        <v>32130471</v>
      </c>
      <c r="E94" s="80">
        <v>6196168</v>
      </c>
      <c r="F94" s="81">
        <v>53863444</v>
      </c>
      <c r="G94" s="79">
        <v>51092791</v>
      </c>
      <c r="H94" s="80">
        <v>33260463</v>
      </c>
      <c r="I94" s="80">
        <v>6649813</v>
      </c>
      <c r="J94" s="80">
        <v>1127938</v>
      </c>
      <c r="K94" s="81">
        <v>10054576</v>
      </c>
      <c r="L94" s="79">
        <v>91304115</v>
      </c>
      <c r="M94" s="80">
        <v>64771928</v>
      </c>
      <c r="N94" s="80">
        <v>8718522</v>
      </c>
      <c r="O94" s="80">
        <v>1871073</v>
      </c>
      <c r="P94" s="81">
        <v>15942592</v>
      </c>
      <c r="Q94" s="79">
        <v>85094236</v>
      </c>
      <c r="R94" s="80">
        <v>53844324</v>
      </c>
      <c r="S94" s="80">
        <v>11552599</v>
      </c>
      <c r="T94" s="80">
        <v>2000192</v>
      </c>
      <c r="U94" s="81">
        <v>17697121</v>
      </c>
      <c r="V94" s="79">
        <v>784484722</v>
      </c>
      <c r="W94" s="80">
        <v>402504489</v>
      </c>
      <c r="X94" s="80">
        <v>145377156</v>
      </c>
      <c r="Y94" s="80">
        <v>23106899</v>
      </c>
      <c r="Z94" s="81">
        <v>213496178</v>
      </c>
    </row>
    <row r="95" spans="1:41" s="16" customFormat="1" ht="18" x14ac:dyDescent="0.45">
      <c r="A95" s="23">
        <v>2009</v>
      </c>
      <c r="B95" s="79">
        <v>273066065</v>
      </c>
      <c r="C95" s="80">
        <v>182033441</v>
      </c>
      <c r="D95" s="80">
        <v>31926144</v>
      </c>
      <c r="E95" s="80">
        <v>5682393</v>
      </c>
      <c r="F95" s="81">
        <v>53424086</v>
      </c>
      <c r="G95" s="79">
        <v>50336774</v>
      </c>
      <c r="H95" s="80">
        <v>32702601</v>
      </c>
      <c r="I95" s="80">
        <v>6627586</v>
      </c>
      <c r="J95" s="80">
        <v>1042158</v>
      </c>
      <c r="K95" s="81">
        <v>9964429</v>
      </c>
      <c r="L95" s="79">
        <v>92429561</v>
      </c>
      <c r="M95" s="80">
        <v>66560876</v>
      </c>
      <c r="N95" s="80">
        <v>8666901</v>
      </c>
      <c r="O95" s="80">
        <v>1746580</v>
      </c>
      <c r="P95" s="81">
        <v>15455204</v>
      </c>
      <c r="Q95" s="79">
        <v>84790103</v>
      </c>
      <c r="R95" s="80">
        <v>53634712</v>
      </c>
      <c r="S95" s="80">
        <v>11506592</v>
      </c>
      <c r="T95" s="80">
        <v>1908752</v>
      </c>
      <c r="U95" s="81">
        <v>17740046</v>
      </c>
      <c r="V95" s="79">
        <v>779367452</v>
      </c>
      <c r="W95" s="80">
        <v>399727234</v>
      </c>
      <c r="X95" s="80">
        <v>145766116</v>
      </c>
      <c r="Y95" s="80">
        <v>22085295</v>
      </c>
      <c r="Z95" s="81">
        <v>211788806</v>
      </c>
    </row>
    <row r="96" spans="1:41" s="16" customFormat="1" ht="18" x14ac:dyDescent="0.45">
      <c r="A96" s="23">
        <v>2010</v>
      </c>
      <c r="B96" s="79">
        <v>270418049</v>
      </c>
      <c r="C96" s="80">
        <v>180689155</v>
      </c>
      <c r="D96" s="80">
        <v>31556523</v>
      </c>
      <c r="E96" s="80">
        <v>5641803</v>
      </c>
      <c r="F96" s="81">
        <v>52530568</v>
      </c>
      <c r="G96" s="79">
        <v>49827623</v>
      </c>
      <c r="H96" s="80">
        <v>32431542</v>
      </c>
      <c r="I96" s="80">
        <v>6551046</v>
      </c>
      <c r="J96" s="80">
        <v>1038174</v>
      </c>
      <c r="K96" s="81">
        <v>9806861</v>
      </c>
      <c r="L96" s="79">
        <v>92672836</v>
      </c>
      <c r="M96" s="80">
        <v>67381321</v>
      </c>
      <c r="N96" s="80">
        <v>8485339</v>
      </c>
      <c r="O96" s="80">
        <v>1689836</v>
      </c>
      <c r="P96" s="81">
        <v>15116339</v>
      </c>
      <c r="Q96" s="79">
        <v>84492812</v>
      </c>
      <c r="R96" s="80">
        <v>53654626</v>
      </c>
      <c r="S96" s="80">
        <v>11367390</v>
      </c>
      <c r="T96" s="80">
        <v>1862645</v>
      </c>
      <c r="U96" s="81">
        <v>17608151</v>
      </c>
      <c r="V96" s="79">
        <v>780553692</v>
      </c>
      <c r="W96" s="80">
        <v>402167519</v>
      </c>
      <c r="X96" s="80">
        <v>145676287</v>
      </c>
      <c r="Y96" s="80">
        <v>21802190</v>
      </c>
      <c r="Z96" s="81">
        <v>210907695</v>
      </c>
    </row>
    <row r="97" spans="1:26" s="16" customFormat="1" ht="18" x14ac:dyDescent="0.45">
      <c r="A97" s="23">
        <v>2011</v>
      </c>
      <c r="B97" s="79">
        <v>268168977</v>
      </c>
      <c r="C97" s="80">
        <v>178116811</v>
      </c>
      <c r="D97" s="80">
        <v>31417577</v>
      </c>
      <c r="E97" s="80">
        <v>5682606</v>
      </c>
      <c r="F97" s="81">
        <v>52951983</v>
      </c>
      <c r="G97" s="79">
        <v>49402984</v>
      </c>
      <c r="H97" s="80">
        <v>31960884</v>
      </c>
      <c r="I97" s="80">
        <v>6517053</v>
      </c>
      <c r="J97" s="80">
        <v>1029908</v>
      </c>
      <c r="K97" s="81">
        <v>9895139</v>
      </c>
      <c r="L97" s="79">
        <v>93413745</v>
      </c>
      <c r="M97" s="80">
        <v>67706315</v>
      </c>
      <c r="N97" s="80">
        <v>8429566</v>
      </c>
      <c r="O97" s="80">
        <v>1715600</v>
      </c>
      <c r="P97" s="81">
        <v>15562265</v>
      </c>
      <c r="Q97" s="79">
        <v>84349343</v>
      </c>
      <c r="R97" s="80">
        <v>53265917</v>
      </c>
      <c r="S97" s="80">
        <v>11384029</v>
      </c>
      <c r="T97" s="80">
        <v>1887376</v>
      </c>
      <c r="U97" s="81">
        <v>17812021</v>
      </c>
      <c r="V97" s="79">
        <v>781236494</v>
      </c>
      <c r="W97" s="80">
        <v>400521426</v>
      </c>
      <c r="X97" s="80">
        <v>146185709</v>
      </c>
      <c r="Y97" s="80">
        <v>21702805</v>
      </c>
      <c r="Z97" s="81">
        <v>212826554</v>
      </c>
    </row>
    <row r="98" spans="1:26" s="16" customFormat="1" ht="18" x14ac:dyDescent="0.45">
      <c r="A98" s="23">
        <v>2012</v>
      </c>
      <c r="B98" s="79">
        <v>265959781</v>
      </c>
      <c r="C98" s="80">
        <v>175728653</v>
      </c>
      <c r="D98" s="80">
        <v>31419568</v>
      </c>
      <c r="E98" s="80">
        <v>5774589</v>
      </c>
      <c r="F98" s="81">
        <v>53036972</v>
      </c>
      <c r="G98" s="79">
        <v>49006493</v>
      </c>
      <c r="H98" s="80">
        <v>31525419</v>
      </c>
      <c r="I98" s="80">
        <v>6521467</v>
      </c>
      <c r="J98" s="80">
        <v>1043867</v>
      </c>
      <c r="K98" s="81">
        <v>9915739</v>
      </c>
      <c r="L98" s="79">
        <v>94623668</v>
      </c>
      <c r="M98" s="80">
        <v>68839031</v>
      </c>
      <c r="N98" s="80">
        <v>8435085</v>
      </c>
      <c r="O98" s="80">
        <v>1739774</v>
      </c>
      <c r="P98" s="81">
        <v>15609778</v>
      </c>
      <c r="Q98" s="79">
        <v>84082072</v>
      </c>
      <c r="R98" s="80">
        <v>52903879</v>
      </c>
      <c r="S98" s="80">
        <v>11426305</v>
      </c>
      <c r="T98" s="80">
        <v>1914693</v>
      </c>
      <c r="U98" s="81">
        <v>17837194</v>
      </c>
      <c r="V98" s="79">
        <v>780405079</v>
      </c>
      <c r="W98" s="80">
        <v>399635425</v>
      </c>
      <c r="X98" s="80">
        <v>146996883</v>
      </c>
      <c r="Y98" s="80">
        <v>21972968</v>
      </c>
      <c r="Z98" s="81">
        <v>211799804</v>
      </c>
    </row>
    <row r="99" spans="1:26" s="16" customFormat="1" ht="18" x14ac:dyDescent="0.45">
      <c r="A99" s="23">
        <v>2013</v>
      </c>
      <c r="B99" s="79">
        <v>263534630</v>
      </c>
      <c r="C99" s="80">
        <v>173180145</v>
      </c>
      <c r="D99" s="80">
        <v>31293029</v>
      </c>
      <c r="E99" s="80">
        <v>6016511</v>
      </c>
      <c r="F99" s="81">
        <v>53044944</v>
      </c>
      <c r="G99" s="79">
        <v>48589283</v>
      </c>
      <c r="H99" s="80">
        <v>31056539</v>
      </c>
      <c r="I99" s="80">
        <v>6514710</v>
      </c>
      <c r="J99" s="80">
        <v>1082476</v>
      </c>
      <c r="K99" s="81">
        <v>9935558</v>
      </c>
      <c r="L99" s="79">
        <v>96937657</v>
      </c>
      <c r="M99" s="80">
        <v>71206513</v>
      </c>
      <c r="N99" s="80">
        <v>8464214</v>
      </c>
      <c r="O99" s="80">
        <v>1824014</v>
      </c>
      <c r="P99" s="81">
        <v>15442916</v>
      </c>
      <c r="Q99" s="79">
        <v>83901846</v>
      </c>
      <c r="R99" s="80">
        <v>52732018</v>
      </c>
      <c r="S99" s="80">
        <v>11411427</v>
      </c>
      <c r="T99" s="80">
        <v>2017156</v>
      </c>
      <c r="U99" s="81">
        <v>17741244</v>
      </c>
      <c r="V99" s="79">
        <v>782857516</v>
      </c>
      <c r="W99" s="80">
        <v>401368868</v>
      </c>
      <c r="X99" s="80">
        <v>147252619</v>
      </c>
      <c r="Y99" s="80">
        <v>23024508</v>
      </c>
      <c r="Z99" s="81">
        <v>211211520</v>
      </c>
    </row>
    <row r="100" spans="1:26" s="16" customFormat="1" ht="18" x14ac:dyDescent="0.45">
      <c r="A100" s="23">
        <v>2014</v>
      </c>
      <c r="B100" s="79">
        <v>260108201</v>
      </c>
      <c r="C100" s="80">
        <v>170013023</v>
      </c>
      <c r="D100" s="80">
        <v>31253503</v>
      </c>
      <c r="E100" s="80">
        <v>5941735</v>
      </c>
      <c r="F100" s="81">
        <v>52899941</v>
      </c>
      <c r="G100" s="79">
        <v>47989673</v>
      </c>
      <c r="H100" s="80">
        <v>30492630</v>
      </c>
      <c r="I100" s="80">
        <v>6514991</v>
      </c>
      <c r="J100" s="80">
        <v>1073427</v>
      </c>
      <c r="K100" s="81">
        <v>9908626</v>
      </c>
      <c r="L100" s="79">
        <v>98643375</v>
      </c>
      <c r="M100" s="80">
        <v>72742934</v>
      </c>
      <c r="N100" s="80">
        <v>8737134</v>
      </c>
      <c r="O100" s="80">
        <v>1795016</v>
      </c>
      <c r="P100" s="81">
        <v>15368291</v>
      </c>
      <c r="Q100" s="79">
        <v>83597035</v>
      </c>
      <c r="R100" s="80">
        <v>52473303</v>
      </c>
      <c r="S100" s="80">
        <v>11426116</v>
      </c>
      <c r="T100" s="80">
        <v>2007319</v>
      </c>
      <c r="U100" s="81">
        <v>17690297</v>
      </c>
      <c r="V100" s="79">
        <v>783215594</v>
      </c>
      <c r="W100" s="80">
        <v>402621679</v>
      </c>
      <c r="X100" s="80">
        <v>147555615</v>
      </c>
      <c r="Y100" s="80">
        <v>23384875</v>
      </c>
      <c r="Z100" s="81">
        <v>209653425</v>
      </c>
    </row>
    <row r="101" spans="1:26" s="16" customFormat="1" ht="18" x14ac:dyDescent="0.45">
      <c r="A101" s="23">
        <v>2015</v>
      </c>
      <c r="B101" s="79">
        <v>257144782</v>
      </c>
      <c r="C101" s="80">
        <v>168179388</v>
      </c>
      <c r="D101" s="80">
        <v>31231986</v>
      </c>
      <c r="E101" s="80">
        <v>5892898</v>
      </c>
      <c r="F101" s="81">
        <v>51840510</v>
      </c>
      <c r="G101" s="79">
        <v>47475425</v>
      </c>
      <c r="H101" s="80">
        <v>30169893</v>
      </c>
      <c r="I101" s="80">
        <v>6508672</v>
      </c>
      <c r="J101" s="80">
        <v>1069478</v>
      </c>
      <c r="K101" s="81">
        <v>9727382</v>
      </c>
      <c r="L101" s="79">
        <v>101433936</v>
      </c>
      <c r="M101" s="80">
        <v>75320646</v>
      </c>
      <c r="N101" s="80">
        <v>8771016</v>
      </c>
      <c r="O101" s="80">
        <v>1837757</v>
      </c>
      <c r="P101" s="81">
        <v>15504518</v>
      </c>
      <c r="Q101" s="79">
        <v>83254587</v>
      </c>
      <c r="R101" s="80">
        <v>52427921</v>
      </c>
      <c r="S101" s="80">
        <v>11436049</v>
      </c>
      <c r="T101" s="80">
        <v>2014075</v>
      </c>
      <c r="U101" s="81">
        <v>17376543</v>
      </c>
      <c r="V101" s="79">
        <v>780660297</v>
      </c>
      <c r="W101" s="80">
        <v>404773559</v>
      </c>
      <c r="X101" s="80">
        <v>148068932</v>
      </c>
      <c r="Y101" s="80">
        <v>23363774</v>
      </c>
      <c r="Z101" s="81">
        <v>204454032</v>
      </c>
    </row>
    <row r="102" spans="1:26" s="16" customFormat="1" ht="18" x14ac:dyDescent="0.45">
      <c r="A102" s="23">
        <v>2016</v>
      </c>
      <c r="B102" s="79">
        <v>253799734</v>
      </c>
      <c r="C102" s="80">
        <v>165158592</v>
      </c>
      <c r="D102" s="80">
        <v>31104305</v>
      </c>
      <c r="E102" s="80">
        <v>6296628</v>
      </c>
      <c r="F102" s="81">
        <v>51240208</v>
      </c>
      <c r="G102" s="79">
        <v>46840798</v>
      </c>
      <c r="H102" s="80">
        <v>29606295</v>
      </c>
      <c r="I102" s="80">
        <v>6495964</v>
      </c>
      <c r="J102" s="80">
        <v>1131549</v>
      </c>
      <c r="K102" s="81">
        <v>9606991</v>
      </c>
      <c r="L102" s="79">
        <v>102655722</v>
      </c>
      <c r="M102" s="80">
        <v>76610226</v>
      </c>
      <c r="N102" s="80">
        <v>8674294</v>
      </c>
      <c r="O102" s="80">
        <v>1883854</v>
      </c>
      <c r="P102" s="81">
        <v>15487348</v>
      </c>
      <c r="Q102" s="79">
        <v>82717549</v>
      </c>
      <c r="R102" s="80">
        <v>51995668</v>
      </c>
      <c r="S102" s="80">
        <v>11467351</v>
      </c>
      <c r="T102" s="80">
        <v>2094404</v>
      </c>
      <c r="U102" s="81">
        <v>17160126</v>
      </c>
      <c r="V102" s="79">
        <v>779927598</v>
      </c>
      <c r="W102" s="80">
        <v>403388721</v>
      </c>
      <c r="X102" s="80">
        <v>149357159</v>
      </c>
      <c r="Y102" s="80">
        <v>24790016</v>
      </c>
      <c r="Z102" s="81">
        <v>202391701</v>
      </c>
    </row>
    <row r="103" spans="1:26" s="16" customFormat="1" ht="18" x14ac:dyDescent="0.45">
      <c r="A103" s="23">
        <v>2017</v>
      </c>
      <c r="B103" s="79">
        <v>251152723</v>
      </c>
      <c r="C103" s="80">
        <v>163233284</v>
      </c>
      <c r="D103" s="80">
        <v>30779835</v>
      </c>
      <c r="E103" s="80">
        <v>6100531</v>
      </c>
      <c r="F103" s="81">
        <v>51039072</v>
      </c>
      <c r="G103" s="79">
        <v>46370563</v>
      </c>
      <c r="H103" s="80">
        <v>29246403</v>
      </c>
      <c r="I103" s="80">
        <v>6438918</v>
      </c>
      <c r="J103" s="80">
        <v>1105346</v>
      </c>
      <c r="K103" s="81">
        <v>9579896</v>
      </c>
      <c r="L103" s="79">
        <v>103505392</v>
      </c>
      <c r="M103" s="80">
        <v>77768862</v>
      </c>
      <c r="N103" s="80">
        <v>8491976</v>
      </c>
      <c r="O103" s="80">
        <v>1823551</v>
      </c>
      <c r="P103" s="81">
        <v>15421004</v>
      </c>
      <c r="Q103" s="79">
        <v>82301656</v>
      </c>
      <c r="R103" s="80">
        <v>51674851</v>
      </c>
      <c r="S103" s="80">
        <v>11357588</v>
      </c>
      <c r="T103" s="80">
        <v>2115370</v>
      </c>
      <c r="U103" s="81">
        <v>17153847</v>
      </c>
      <c r="V103" s="79">
        <v>779961452</v>
      </c>
      <c r="W103" s="80">
        <v>403951553</v>
      </c>
      <c r="X103" s="80">
        <v>148832598</v>
      </c>
      <c r="Y103" s="80">
        <v>25276056</v>
      </c>
      <c r="Z103" s="81">
        <v>201901244</v>
      </c>
    </row>
    <row r="104" spans="1:26" s="16" customFormat="1" ht="18" x14ac:dyDescent="0.45">
      <c r="A104" s="23">
        <v>2018</v>
      </c>
      <c r="B104" s="79">
        <v>248918474</v>
      </c>
      <c r="C104" s="80">
        <v>161500937</v>
      </c>
      <c r="D104" s="80">
        <v>30549959</v>
      </c>
      <c r="E104" s="80">
        <v>6621793</v>
      </c>
      <c r="F104" s="81">
        <v>50245785</v>
      </c>
      <c r="G104" s="79">
        <v>45950340</v>
      </c>
      <c r="H104" s="80">
        <v>28931560</v>
      </c>
      <c r="I104" s="80">
        <v>6382395</v>
      </c>
      <c r="J104" s="80">
        <v>1193431</v>
      </c>
      <c r="K104" s="81">
        <v>9442955</v>
      </c>
      <c r="L104" s="79">
        <v>105620804</v>
      </c>
      <c r="M104" s="80">
        <v>79144257</v>
      </c>
      <c r="N104" s="80">
        <v>9238462</v>
      </c>
      <c r="O104" s="80">
        <v>2017659</v>
      </c>
      <c r="P104" s="81">
        <v>15220427</v>
      </c>
      <c r="Q104" s="79">
        <v>82157485</v>
      </c>
      <c r="R104" s="80">
        <v>51505582</v>
      </c>
      <c r="S104" s="80">
        <v>11368887</v>
      </c>
      <c r="T104" s="80">
        <v>2285910</v>
      </c>
      <c r="U104" s="81">
        <v>16997107</v>
      </c>
      <c r="V104" s="79">
        <v>782460280</v>
      </c>
      <c r="W104" s="80">
        <v>405054235</v>
      </c>
      <c r="X104" s="80">
        <v>149408025</v>
      </c>
      <c r="Y104" s="80">
        <v>27432367</v>
      </c>
      <c r="Z104" s="81">
        <v>200565653</v>
      </c>
    </row>
    <row r="105" spans="1:26" s="16" customFormat="1" ht="18" x14ac:dyDescent="0.45">
      <c r="A105" s="23">
        <v>2019</v>
      </c>
      <c r="B105" s="79">
        <v>244352124</v>
      </c>
      <c r="C105" s="80">
        <v>155608980</v>
      </c>
      <c r="D105" s="80">
        <v>28571493</v>
      </c>
      <c r="E105" s="80">
        <v>6704840</v>
      </c>
      <c r="F105" s="81">
        <v>53466812</v>
      </c>
      <c r="G105" s="79">
        <v>45093624</v>
      </c>
      <c r="H105" s="80">
        <v>27861233</v>
      </c>
      <c r="I105" s="80">
        <v>5968510</v>
      </c>
      <c r="J105" s="80">
        <v>1208563</v>
      </c>
      <c r="K105" s="81">
        <v>10055318</v>
      </c>
      <c r="L105" s="79">
        <v>104883602</v>
      </c>
      <c r="M105" s="80">
        <v>77529289</v>
      </c>
      <c r="N105" s="80">
        <v>8795183</v>
      </c>
      <c r="O105" s="80">
        <v>2088124</v>
      </c>
      <c r="P105" s="81">
        <v>16471005</v>
      </c>
      <c r="Q105" s="79">
        <v>80938082</v>
      </c>
      <c r="R105" s="80">
        <v>49666409</v>
      </c>
      <c r="S105" s="80">
        <v>10680339</v>
      </c>
      <c r="T105" s="80">
        <v>2325122</v>
      </c>
      <c r="U105" s="81">
        <v>18266212</v>
      </c>
      <c r="V105" s="79">
        <v>780651968</v>
      </c>
      <c r="W105" s="80">
        <v>390191308</v>
      </c>
      <c r="X105" s="80">
        <v>141217034</v>
      </c>
      <c r="Y105" s="80">
        <v>28081380</v>
      </c>
      <c r="Z105" s="81">
        <v>221162245</v>
      </c>
    </row>
    <row r="106" spans="1:26" s="16" customFormat="1" ht="18" x14ac:dyDescent="0.45">
      <c r="A106" s="23">
        <v>2020</v>
      </c>
      <c r="B106" s="79">
        <v>243756379</v>
      </c>
      <c r="C106" s="80">
        <v>154730406</v>
      </c>
      <c r="D106" s="80">
        <v>28433238</v>
      </c>
      <c r="E106" s="80">
        <v>6860010</v>
      </c>
      <c r="F106" s="81">
        <v>53732724</v>
      </c>
      <c r="G106" s="79">
        <v>44979477</v>
      </c>
      <c r="H106" s="80">
        <v>27713221</v>
      </c>
      <c r="I106" s="80">
        <v>5942381</v>
      </c>
      <c r="J106" s="80">
        <v>1243522</v>
      </c>
      <c r="K106" s="81">
        <v>10080353</v>
      </c>
      <c r="L106" s="79">
        <v>106279789</v>
      </c>
      <c r="M106" s="80">
        <v>77851961</v>
      </c>
      <c r="N106" s="80">
        <v>9229249</v>
      </c>
      <c r="O106" s="80">
        <v>2100157</v>
      </c>
      <c r="P106" s="81">
        <v>17098423</v>
      </c>
      <c r="Q106" s="79">
        <v>81017040</v>
      </c>
      <c r="R106" s="80">
        <v>49458435</v>
      </c>
      <c r="S106" s="80">
        <v>10682624</v>
      </c>
      <c r="T106" s="80">
        <v>2347622</v>
      </c>
      <c r="U106" s="81">
        <v>18528358</v>
      </c>
      <c r="V106" s="79">
        <v>783519019</v>
      </c>
      <c r="W106" s="80">
        <v>389191040</v>
      </c>
      <c r="X106" s="80">
        <v>141711227</v>
      </c>
      <c r="Y106" s="80">
        <v>28316007</v>
      </c>
      <c r="Z106" s="81">
        <v>224300746</v>
      </c>
    </row>
    <row r="107" spans="1:26" s="16" customFormat="1" ht="18" x14ac:dyDescent="0.45">
      <c r="A107" s="23">
        <v>2021</v>
      </c>
      <c r="B107" s="79">
        <v>240633995</v>
      </c>
      <c r="C107" s="80">
        <v>152760916</v>
      </c>
      <c r="D107" s="80">
        <v>28288137</v>
      </c>
      <c r="E107" s="80">
        <v>7176327</v>
      </c>
      <c r="F107" s="81">
        <v>52408616</v>
      </c>
      <c r="G107" s="79">
        <v>44416868</v>
      </c>
      <c r="H107" s="80">
        <v>27369025</v>
      </c>
      <c r="I107" s="80">
        <v>5913213</v>
      </c>
      <c r="J107" s="80">
        <v>1312260</v>
      </c>
      <c r="K107" s="81">
        <v>9822369</v>
      </c>
      <c r="L107" s="79">
        <v>106780552</v>
      </c>
      <c r="M107" s="80">
        <v>78307485</v>
      </c>
      <c r="N107" s="80">
        <v>9473320</v>
      </c>
      <c r="O107" s="80">
        <v>2161572</v>
      </c>
      <c r="P107" s="81">
        <v>16838175</v>
      </c>
      <c r="Q107" s="79">
        <v>80460185</v>
      </c>
      <c r="R107" s="80">
        <v>49175944</v>
      </c>
      <c r="S107" s="80">
        <v>10650786</v>
      </c>
      <c r="T107" s="80">
        <v>2466381</v>
      </c>
      <c r="U107" s="81">
        <v>18167074</v>
      </c>
      <c r="V107" s="79">
        <v>779653028</v>
      </c>
      <c r="W107" s="80">
        <v>388290879</v>
      </c>
      <c r="X107" s="80">
        <v>141523650</v>
      </c>
      <c r="Y107" s="80">
        <v>30003580</v>
      </c>
      <c r="Z107" s="81">
        <v>219834918</v>
      </c>
    </row>
    <row r="108" spans="1:26" s="16" customFormat="1" ht="18" x14ac:dyDescent="0.45">
      <c r="A108" s="23">
        <v>2022</v>
      </c>
      <c r="B108" s="79">
        <v>238826608</v>
      </c>
      <c r="C108" s="80">
        <v>151531842</v>
      </c>
      <c r="D108" s="80">
        <v>28451511</v>
      </c>
      <c r="E108" s="80">
        <v>7207856</v>
      </c>
      <c r="F108" s="81">
        <v>51635398</v>
      </c>
      <c r="G108" s="79">
        <v>44085228</v>
      </c>
      <c r="H108" s="80">
        <v>27140736</v>
      </c>
      <c r="I108" s="80">
        <v>5958287</v>
      </c>
      <c r="J108" s="80">
        <v>1316491</v>
      </c>
      <c r="K108" s="81">
        <v>9669713</v>
      </c>
      <c r="L108" s="79">
        <v>107605506</v>
      </c>
      <c r="M108" s="80">
        <v>78967992</v>
      </c>
      <c r="N108" s="80">
        <v>9621422</v>
      </c>
      <c r="O108" s="80">
        <v>2213255</v>
      </c>
      <c r="P108" s="81">
        <v>16802837</v>
      </c>
      <c r="Q108" s="79">
        <v>80136579</v>
      </c>
      <c r="R108" s="80">
        <v>49073256</v>
      </c>
      <c r="S108" s="80">
        <v>10717038</v>
      </c>
      <c r="T108" s="80">
        <v>2496019</v>
      </c>
      <c r="U108" s="81">
        <v>17850266</v>
      </c>
      <c r="V108" s="79">
        <v>779202266</v>
      </c>
      <c r="W108" s="80">
        <v>389533843</v>
      </c>
      <c r="X108" s="80">
        <v>142113031</v>
      </c>
      <c r="Y108" s="80">
        <v>30780458</v>
      </c>
      <c r="Z108" s="81">
        <v>216774933</v>
      </c>
    </row>
    <row r="109" spans="1:26" s="16" customFormat="1" ht="18.399999999999999" thickBot="1" x14ac:dyDescent="0.5">
      <c r="A109" s="23">
        <v>2023</v>
      </c>
      <c r="B109" s="82">
        <v>237681480</v>
      </c>
      <c r="C109" s="83">
        <v>150402821</v>
      </c>
      <c r="D109" s="83">
        <v>28385609</v>
      </c>
      <c r="E109" s="83">
        <v>7224724</v>
      </c>
      <c r="F109" s="84">
        <v>51668326</v>
      </c>
      <c r="G109" s="82">
        <v>43863913</v>
      </c>
      <c r="H109" s="83">
        <v>26938085</v>
      </c>
      <c r="I109" s="83">
        <v>5953003</v>
      </c>
      <c r="J109" s="83">
        <v>1321368</v>
      </c>
      <c r="K109" s="84">
        <v>9651458</v>
      </c>
      <c r="L109" s="82">
        <v>108172966</v>
      </c>
      <c r="M109" s="83">
        <v>79249226</v>
      </c>
      <c r="N109" s="83">
        <v>9615956</v>
      </c>
      <c r="O109" s="83">
        <v>2230209</v>
      </c>
      <c r="P109" s="84">
        <v>17077574</v>
      </c>
      <c r="Q109" s="82">
        <v>80007882</v>
      </c>
      <c r="R109" s="83">
        <v>49017097</v>
      </c>
      <c r="S109" s="83">
        <v>10679023</v>
      </c>
      <c r="T109" s="83">
        <v>2470636</v>
      </c>
      <c r="U109" s="84">
        <v>17841125</v>
      </c>
      <c r="V109" s="82">
        <v>779687855</v>
      </c>
      <c r="W109" s="83">
        <v>389870628</v>
      </c>
      <c r="X109" s="83">
        <v>142078502</v>
      </c>
      <c r="Y109" s="83">
        <v>30664543</v>
      </c>
      <c r="Z109" s="84">
        <v>217074182</v>
      </c>
    </row>
    <row r="110" spans="1:26" s="16" customFormat="1" ht="14.65" thickTop="1" x14ac:dyDescent="0.45"/>
    <row r="111" spans="1:26" s="16" customFormat="1" x14ac:dyDescent="0.45"/>
    <row r="112" spans="1:26" s="16" customFormat="1" x14ac:dyDescent="0.45"/>
    <row r="113" s="16" customFormat="1" x14ac:dyDescent="0.45"/>
    <row r="114" s="16" customFormat="1" x14ac:dyDescent="0.45"/>
    <row r="115" s="16" customFormat="1" x14ac:dyDescent="0.45"/>
    <row r="116" s="16" customFormat="1" x14ac:dyDescent="0.45"/>
    <row r="117" s="16" customFormat="1" x14ac:dyDescent="0.45"/>
    <row r="118" s="16" customFormat="1" x14ac:dyDescent="0.45"/>
    <row r="119" s="16" customFormat="1" x14ac:dyDescent="0.45"/>
    <row r="120" s="16" customFormat="1" x14ac:dyDescent="0.45"/>
    <row r="121" s="16" customFormat="1" x14ac:dyDescent="0.45"/>
    <row r="122" s="16" customFormat="1" x14ac:dyDescent="0.45"/>
    <row r="123" s="16" customFormat="1" x14ac:dyDescent="0.45"/>
    <row r="124" s="16" customFormat="1" x14ac:dyDescent="0.45"/>
    <row r="125" s="16" customFormat="1" x14ac:dyDescent="0.45"/>
    <row r="126" s="16" customFormat="1" x14ac:dyDescent="0.45"/>
    <row r="127" s="16" customFormat="1" x14ac:dyDescent="0.45"/>
    <row r="128" s="16" customFormat="1" x14ac:dyDescent="0.45"/>
    <row r="129" s="16" customFormat="1" x14ac:dyDescent="0.45"/>
    <row r="130" s="16" customFormat="1" x14ac:dyDescent="0.45"/>
    <row r="131" s="16" customFormat="1" x14ac:dyDescent="0.45"/>
    <row r="132" s="16" customFormat="1" x14ac:dyDescent="0.45"/>
    <row r="133" s="16" customFormat="1" x14ac:dyDescent="0.45"/>
    <row r="134" s="16" customFormat="1" x14ac:dyDescent="0.45"/>
    <row r="135" s="16" customFormat="1" x14ac:dyDescent="0.45"/>
    <row r="136" s="16" customFormat="1" x14ac:dyDescent="0.45"/>
    <row r="137" s="16" customFormat="1" x14ac:dyDescent="0.45"/>
    <row r="138" s="16" customFormat="1" x14ac:dyDescent="0.45"/>
    <row r="139" s="16" customFormat="1" x14ac:dyDescent="0.45"/>
    <row r="140" s="16" customFormat="1" x14ac:dyDescent="0.45"/>
    <row r="141" s="16" customFormat="1" x14ac:dyDescent="0.45"/>
    <row r="142" s="16" customFormat="1" x14ac:dyDescent="0.45"/>
    <row r="143" s="16" customFormat="1" x14ac:dyDescent="0.45"/>
    <row r="144" s="16" customFormat="1" x14ac:dyDescent="0.45"/>
    <row r="145" s="16" customFormat="1" x14ac:dyDescent="0.45"/>
    <row r="146" s="16" customFormat="1" x14ac:dyDescent="0.45"/>
    <row r="147" s="16" customFormat="1" x14ac:dyDescent="0.45"/>
    <row r="148" s="16" customFormat="1" x14ac:dyDescent="0.45"/>
    <row r="149" s="16" customFormat="1" x14ac:dyDescent="0.45"/>
    <row r="150" s="16" customFormat="1" x14ac:dyDescent="0.45"/>
    <row r="151" s="16" customFormat="1" x14ac:dyDescent="0.45"/>
    <row r="152" s="16" customFormat="1" x14ac:dyDescent="0.45"/>
    <row r="153" s="16" customFormat="1" x14ac:dyDescent="0.45"/>
    <row r="154" s="16" customFormat="1" x14ac:dyDescent="0.45"/>
    <row r="155" s="16" customFormat="1" x14ac:dyDescent="0.45"/>
    <row r="156" s="16" customFormat="1" x14ac:dyDescent="0.45"/>
    <row r="157" s="16" customFormat="1" x14ac:dyDescent="0.45"/>
    <row r="158" s="16" customFormat="1" x14ac:dyDescent="0.45"/>
    <row r="159" s="16" customFormat="1" x14ac:dyDescent="0.45"/>
    <row r="160" s="16" customFormat="1" x14ac:dyDescent="0.45"/>
    <row r="161" s="16" customFormat="1" x14ac:dyDescent="0.45"/>
    <row r="162" s="16" customFormat="1" x14ac:dyDescent="0.45"/>
    <row r="163" s="16" customFormat="1" x14ac:dyDescent="0.45"/>
    <row r="164" s="16" customFormat="1" x14ac:dyDescent="0.45"/>
    <row r="165" s="16" customFormat="1" x14ac:dyDescent="0.45"/>
    <row r="166" s="16" customFormat="1" x14ac:dyDescent="0.45"/>
    <row r="167" s="16" customFormat="1" x14ac:dyDescent="0.45"/>
    <row r="168" s="16" customFormat="1" x14ac:dyDescent="0.45"/>
    <row r="169" s="16" customFormat="1" x14ac:dyDescent="0.45"/>
    <row r="170" s="16" customFormat="1" x14ac:dyDescent="0.45"/>
    <row r="171" s="16" customFormat="1" x14ac:dyDescent="0.45"/>
    <row r="172" s="16" customFormat="1" x14ac:dyDescent="0.45"/>
    <row r="173" s="16" customFormat="1" x14ac:dyDescent="0.45"/>
    <row r="174" s="16" customFormat="1" x14ac:dyDescent="0.45"/>
    <row r="175" s="16" customFormat="1" x14ac:dyDescent="0.45"/>
    <row r="176" s="16" customFormat="1" x14ac:dyDescent="0.45"/>
    <row r="177" s="16" customFormat="1" x14ac:dyDescent="0.45"/>
    <row r="178" s="16" customFormat="1" x14ac:dyDescent="0.45"/>
    <row r="179" s="16" customFormat="1" x14ac:dyDescent="0.45"/>
    <row r="180" s="16" customFormat="1" x14ac:dyDescent="0.45"/>
    <row r="181" s="16" customFormat="1" x14ac:dyDescent="0.45"/>
    <row r="182" s="16" customFormat="1" x14ac:dyDescent="0.45"/>
    <row r="183" s="16" customFormat="1" x14ac:dyDescent="0.45"/>
  </sheetData>
  <sheetProtection algorithmName="SHA-512" hashValue="8xIOZRxu0086KKtlzQfkynIsA72wlfHFSqcbiAGyj7aQes0a5ZIrH3maunEW2uz6tMxGjuou/uuJxtBirJceFw==" saltValue="yr9USUD1tkjYcFrHLW1oyA==" spinCount="100000" sheet="1" objects="1" scenarios="1"/>
  <mergeCells count="5">
    <mergeCell ref="B87:H87"/>
    <mergeCell ref="A1:K1"/>
    <mergeCell ref="A3:F3"/>
    <mergeCell ref="G3:K3"/>
    <mergeCell ref="B62:F6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74C753E9DE3C4DB9534CFFBB6F0A3D" ma:contentTypeVersion="14" ma:contentTypeDescription="Create a new document." ma:contentTypeScope="" ma:versionID="d05713d8881bfd53dc6290c01f42f80d">
  <xsd:schema xmlns:xsd="http://www.w3.org/2001/XMLSchema" xmlns:xs="http://www.w3.org/2001/XMLSchema" xmlns:p="http://schemas.microsoft.com/office/2006/metadata/properties" xmlns:ns2="a1689cfa-0c87-4e28-959f-f7e5833700fe" xmlns:ns3="45d8c141-184e-4a5d-a496-8509f805a0cc" targetNamespace="http://schemas.microsoft.com/office/2006/metadata/properties" ma:root="true" ma:fieldsID="100e879cf23371ac43c0ef062d589b37" ns2:_="" ns3:_="">
    <xsd:import namespace="a1689cfa-0c87-4e28-959f-f7e5833700fe"/>
    <xsd:import namespace="45d8c141-184e-4a5d-a496-8509f805a0c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689cfa-0c87-4e28-959f-f7e5833700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3cd758f-05fe-4833-9fa2-d42049919bb9"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d8c141-184e-4a5d-a496-8509f805a0c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aa2faf-e90c-4a2c-bdb1-6a6f1a38b400}" ma:internalName="TaxCatchAll" ma:showField="CatchAllData" ma:web="45d8c141-184e-4a5d-a496-8509f805a0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1689cfa-0c87-4e28-959f-f7e5833700fe">
      <Terms xmlns="http://schemas.microsoft.com/office/infopath/2007/PartnerControls"/>
    </lcf76f155ced4ddcb4097134ff3c332f>
    <TaxCatchAll xmlns="45d8c141-184e-4a5d-a496-8509f805a0cc" xsi:nil="true"/>
  </documentManagement>
</p:properties>
</file>

<file path=customXml/itemProps1.xml><?xml version="1.0" encoding="utf-8"?>
<ds:datastoreItem xmlns:ds="http://schemas.openxmlformats.org/officeDocument/2006/customXml" ds:itemID="{7DE244F1-C717-4382-8FE8-777CDCABC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689cfa-0c87-4e28-959f-f7e5833700fe"/>
    <ds:schemaRef ds:uri="45d8c141-184e-4a5d-a496-8509f805a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0BAA50-252B-414E-808F-3B2EFE864C00}">
  <ds:schemaRefs>
    <ds:schemaRef ds:uri="http://schemas.microsoft.com/sharepoint/v3/contenttype/forms"/>
  </ds:schemaRefs>
</ds:datastoreItem>
</file>

<file path=customXml/itemProps3.xml><?xml version="1.0" encoding="utf-8"?>
<ds:datastoreItem xmlns:ds="http://schemas.openxmlformats.org/officeDocument/2006/customXml" ds:itemID="{624D989B-FC50-4689-97AD-50805F26B24E}">
  <ds:schemaRefs>
    <ds:schemaRef ds:uri="http://schemas.microsoft.com/office/2006/metadata/properties"/>
    <ds:schemaRef ds:uri="http://schemas.microsoft.com/office/infopath/2007/PartnerControls"/>
    <ds:schemaRef ds:uri="a1689cfa-0c87-4e28-959f-f7e5833700fe"/>
    <ds:schemaRef ds:uri="45d8c141-184e-4a5d-a496-8509f805a0c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SOURCE</vt:lpstr>
      <vt:lpstr>State Summary_Final Results</vt:lpstr>
      <vt:lpstr>State Summary_Preliminary</vt:lpstr>
      <vt:lpstr>Statistical Analysis</vt:lpstr>
      <vt:lpstr>Alabama </vt:lpstr>
      <vt:lpstr>Arizona</vt:lpstr>
      <vt:lpstr>Arkansas</vt:lpstr>
      <vt:lpstr>California</vt:lpstr>
      <vt:lpstr>Colorado</vt:lpstr>
      <vt:lpstr>Connecticut</vt:lpstr>
      <vt:lpstr>Delaware</vt:lpstr>
      <vt:lpstr>Florida</vt:lpstr>
      <vt:lpstr>Georgia</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 Hampshire</vt:lpstr>
      <vt:lpstr>New Jersey</vt:lpstr>
      <vt:lpstr>New Mexico</vt:lpstr>
      <vt:lpstr>New York</vt:lpstr>
      <vt:lpstr>North Carolina</vt:lpstr>
      <vt:lpstr>North Dakota</vt:lpstr>
      <vt:lpstr>Ohio</vt:lpstr>
      <vt:lpstr>Oklahoma</vt:lpstr>
      <vt:lpstr>Oregon</vt:lpstr>
      <vt:lpstr>Pennsylvania</vt:lpstr>
      <vt:lpstr>Rhode Island</vt:lpstr>
      <vt:lpstr>South Carolina</vt:lpstr>
      <vt:lpstr>South Dakota</vt:lpstr>
      <vt:lpstr>Tennessee</vt:lpstr>
      <vt:lpstr>Texas</vt:lpstr>
      <vt:lpstr>Utah</vt:lpstr>
      <vt:lpstr>Vermont</vt:lpstr>
      <vt:lpstr>Virginia</vt:lpstr>
      <vt:lpstr>Washington</vt:lpstr>
      <vt:lpstr>West Virginia</vt:lpstr>
      <vt:lpstr>Wisconsin</vt:lpstr>
      <vt:lpstr>Wyoming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Francesca Lister</dc:creator>
  <cp:keywords/>
  <dc:description/>
  <cp:lastModifiedBy>Alexandru Orban</cp:lastModifiedBy>
  <cp:revision/>
  <dcterms:created xsi:type="dcterms:W3CDTF">2025-10-22T13:58:55Z</dcterms:created>
  <dcterms:modified xsi:type="dcterms:W3CDTF">2026-01-21T13:48:28Z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0x0101004674C753E9DE3C4DB9534CFFBB6F0A3D</vt:lpwstr>
  </property>
  <property fmtid="{D5CDD505-2E9C-101B-9397-08002B2CF9AE}" pid="3" name="MediaServiceImageTags">
    <vt:lpwstr/>
  </property>
</Properties>
</file>